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6.xml" ContentType="application/vnd.openxmlformats-officedocument.themeOverrid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7.xml" ContentType="application/vnd.openxmlformats-officedocument.themeOverrid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8.xml" ContentType="application/vnd.openxmlformats-officedocument.themeOverrid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9.xml" ContentType="application/vnd.openxmlformats-officedocument.themeOverrid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30.xml" ContentType="application/vnd.openxmlformats-officedocument.themeOverrid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31.xml" ContentType="application/vnd.openxmlformats-officedocument.themeOverrid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32.xml" ContentType="application/vnd.openxmlformats-officedocument.themeOverrid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33.xml" ContentType="application/vnd.openxmlformats-officedocument.themeOverride+xml"/>
  <Override PartName="/xl/drawings/drawing3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4.xml" ContentType="application/vnd.openxmlformats-officedocument.themeOverride+xml"/>
  <Override PartName="/xl/drawings/drawing36.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5.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6.xml" ContentType="application/vnd.openxmlformats-officedocument.themeOverride+xml"/>
  <Override PartName="/xl/drawings/drawing39.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7.xml" ContentType="application/vnd.openxmlformats-officedocument.themeOverride+xml"/>
  <Override PartName="/xl/drawings/drawing40.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38.xml" ContentType="application/vnd.openxmlformats-officedocument.themeOverride+xml"/>
  <Override PartName="/xl/drawings/drawing41.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39.xml" ContentType="application/vnd.openxmlformats-officedocument.themeOverride+xml"/>
  <Override PartName="/xl/drawings/drawing42.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40.xml" ContentType="application/vnd.openxmlformats-officedocument.themeOverride+xml"/>
  <Override PartName="/xl/drawings/drawing43.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41.xml" ContentType="application/vnd.openxmlformats-officedocument.themeOverride+xml"/>
  <Override PartName="/xl/drawings/drawing44.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42.xml" ContentType="application/vnd.openxmlformats-officedocument.themeOverride+xml"/>
  <Override PartName="/xl/drawings/drawing45.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43.xml" ContentType="application/vnd.openxmlformats-officedocument.themeOverride+xml"/>
  <Override PartName="/xl/drawings/drawing46.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44.xml" ContentType="application/vnd.openxmlformats-officedocument.themeOverride+xml"/>
  <Override PartName="/xl/drawings/drawing47.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45.xml" ContentType="application/vnd.openxmlformats-officedocument.themeOverride+xml"/>
  <Override PartName="/xl/drawings/drawing48.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46.xml" ContentType="application/vnd.openxmlformats-officedocument.themeOverride+xml"/>
  <Override PartName="/xl/drawings/drawing49.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47.xml" ContentType="application/vnd.openxmlformats-officedocument.themeOverride+xml"/>
  <Override PartName="/xl/drawings/drawing50.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48.xml" ContentType="application/vnd.openxmlformats-officedocument.themeOverride+xml"/>
  <Override PartName="/xl/drawings/drawing51.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49.xml" ContentType="application/vnd.openxmlformats-officedocument.themeOverride+xml"/>
  <Override PartName="/xl/drawings/drawing52.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50.xml" ContentType="application/vnd.openxmlformats-officedocument.themeOverride+xml"/>
  <Override PartName="/xl/drawings/drawing53.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51.xml" ContentType="application/vnd.openxmlformats-officedocument.themeOverride+xml"/>
  <Override PartName="/xl/drawings/drawing5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52.xml" ContentType="application/vnd.openxmlformats-officedocument.themeOverride+xml"/>
  <Override PartName="/xl/drawings/drawing55.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theme/themeOverride53.xml" ContentType="application/vnd.openxmlformats-officedocument.themeOverride+xml"/>
  <Override PartName="/xl/drawings/drawing56.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theme/themeOverride54.xml" ContentType="application/vnd.openxmlformats-officedocument.themeOverride+xml"/>
  <Override PartName="/xl/drawings/drawing57.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55.xml" ContentType="application/vnd.openxmlformats-officedocument.themeOverride+xml"/>
  <Override PartName="/xl/drawings/drawing5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theme/themeOverride56.xml" ContentType="application/vnd.openxmlformats-officedocument.themeOverride+xml"/>
  <Override PartName="/xl/drawings/drawing59.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57.xml" ContentType="application/vnd.openxmlformats-officedocument.themeOverride+xml"/>
  <Override PartName="/xl/drawings/drawing60.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theme/themeOverride58.xml" ContentType="application/vnd.openxmlformats-officedocument.themeOverride+xml"/>
  <Override PartName="/xl/drawings/drawing61.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theme/themeOverride59.xml" ContentType="application/vnd.openxmlformats-officedocument.themeOverride+xml"/>
  <Override PartName="/xl/drawings/drawing62.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theme/themeOverride60.xml" ContentType="application/vnd.openxmlformats-officedocument.themeOverride+xml"/>
  <Override PartName="/xl/drawings/drawing63.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theme/themeOverride61.xml" ContentType="application/vnd.openxmlformats-officedocument.themeOverride+xml"/>
  <Override PartName="/xl/drawings/drawing64.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theme/themeOverride6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udnfsp01\DDD\2022 BD中心\10_經營分析報告\經濟日報VIP\2025 經濟日報_個人訂戶分析報告\202503\DDD 經濟日報數位訂閱訂戶月報告_2025-03\"/>
    </mc:Choice>
  </mc:AlternateContent>
  <xr:revisionPtr revIDLastSave="0" documentId="13_ncr:1_{5735714C-6A8F-475B-A96E-B238F2365D4D}" xr6:coauthVersionLast="47" xr6:coauthVersionMax="47" xr10:uidLastSave="{00000000-0000-0000-0000-000000000000}"/>
  <bookViews>
    <workbookView xWindow="-120" yWindow="-120" windowWidth="29040" windowHeight="17520" tabRatio="789" activeTab="1" xr2:uid="{F7466E2C-2FC4-407D-BDCD-1C7914346A69}"/>
  </bookViews>
  <sheets>
    <sheet name="目錄" sheetId="110" r:id="rId1"/>
    <sheet name="preview" sheetId="33" r:id="rId2"/>
    <sheet name="sub_num_preview" sheetId="1" r:id="rId3"/>
    <sheet name="{sub_num}" sheetId="2" r:id="rId4"/>
    <sheet name="{sub_num_add}" sheetId="35" r:id="rId5"/>
    <sheet name="{web_num}" sheetId="36" r:id="rId6"/>
    <sheet name="{web_mom}" sheetId="37" r:id="rId7"/>
    <sheet name="{app_num}" sheetId="38" r:id="rId8"/>
    <sheet name="{app_mom}" sheetId="39" r:id="rId9"/>
    <sheet name="{lost_tt}" sheetId="40" r:id="rId10"/>
    <sheet name="{lost_web}" sheetId="41" r:id="rId11"/>
    <sheet name="{lost_app}" sheetId="42" r:id="rId12"/>
    <sheet name="{lost_web_year}" sheetId="43" r:id="rId13"/>
    <sheet name="{lost_web_season}" sheetId="44" r:id="rId14"/>
    <sheet name="{lost_web_month}" sheetId="45" r:id="rId15"/>
    <sheet name="{lost_app_year}" sheetId="46" r:id="rId16"/>
    <sheet name="{lost_app_season}" sheetId="47" r:id="rId17"/>
    <sheet name="{lost_app_month}" sheetId="48" r:id="rId18"/>
    <sheet name="{lost_compare}" sheetId="49" r:id="rId19"/>
    <sheet name="{new_sub_num}" sheetId="20" r:id="rId20"/>
    <sheet name="{new_sub_mom}" sheetId="50" r:id="rId21"/>
    <sheet name="{new_sub_num_webapp}" sheetId="51" r:id="rId22"/>
    <sheet name="{new_sub_web_proj}" sheetId="52" r:id="rId23"/>
    <sheet name="{new_sub_app_proj}" sheetId="53" r:id="rId24"/>
    <sheet name="{web_new_sub_num}" sheetId="54" r:id="rId25"/>
    <sheet name="{web_new_sub_mom}" sheetId="55" r:id="rId26"/>
    <sheet name="{web_new_sub_comp}" sheetId="29" r:id="rId27"/>
    <sheet name="{app_new_sub_num}" sheetId="56" r:id="rId28"/>
    <sheet name="{app_new_sub_mom}" sheetId="57" r:id="rId29"/>
    <sheet name="{app_new_sub_comp}" sheetId="58" r:id="rId30"/>
    <sheet name="{web_view_percent}" sheetId="59" r:id="rId31"/>
    <sheet name="{web_view_platform}" sheetId="60" r:id="rId32"/>
    <sheet name="{app_view_percent}" sheetId="61" r:id="rId33"/>
    <sheet name="{app_view_platform}" sheetId="62" r:id="rId34"/>
    <sheet name="{not_view_proj_tt}" sheetId="66" r:id="rId35"/>
    <sheet name="{not_view_proj_proj}" sheetId="67" r:id="rId36"/>
    <sheet name="{not_view_due_tt}" sheetId="69" r:id="rId37"/>
    <sheet name="{not_view_due_year}" sheetId="70" r:id="rId38"/>
    <sheet name="last_mm_trans" sheetId="72" r:id="rId39"/>
    <sheet name="{web_preview}" sheetId="68" r:id="rId40"/>
    <sheet name="{web_tri_month_r}" sheetId="73" r:id="rId41"/>
    <sheet name="{web_tri_month_f}" sheetId="74" r:id="rId42"/>
    <sheet name="{web_tri_month_v}" sheetId="75" r:id="rId43"/>
    <sheet name="{r_level}" sheetId="76" r:id="rId44"/>
    <sheet name="{f_level}" sheetId="77" r:id="rId45"/>
    <sheet name="{v_level}" sheetId="78" r:id="rId46"/>
    <sheet name="sub_rfv_result" sheetId="79" r:id="rId47"/>
    <sheet name="{rfv_channel_num}" sheetId="81" r:id="rId48"/>
    <sheet name="{rfv_channel_pv}" sheetId="82" r:id="rId49"/>
    <sheet name="{new_channel_num}" sheetId="83" r:id="rId50"/>
    <sheet name="{new_channel_pv}" sheetId="84" r:id="rId51"/>
    <sheet name="{new_cate_num}" sheetId="85" r:id="rId52"/>
    <sheet name="{new_cate_pv}" sheetId="86" r:id="rId53"/>
    <sheet name="{channel_tri_month_num}" sheetId="87" r:id="rId54"/>
    <sheet name="{channel_tri_month_pv}" sheetId="88" r:id="rId55"/>
    <sheet name="{article_supply}" sheetId="89" r:id="rId56"/>
    <sheet name="pay_article_pv" sheetId="90" r:id="rId57"/>
    <sheet name="pay_article_top_bottom" sheetId="91" r:id="rId58"/>
    <sheet name="pay_article_rfv" sheetId="92" r:id="rId59"/>
    <sheet name="{app_view}" sheetId="94" r:id="rId60"/>
    <sheet name="{app_tri_month_r}" sheetId="95" r:id="rId61"/>
    <sheet name="{app_tri_month_f}" sheetId="96" r:id="rId62"/>
    <sheet name="{app_tri_month_v}" sheetId="97" r:id="rId63"/>
    <sheet name="{sub_mm_channel_num}" sheetId="99" r:id="rId64"/>
    <sheet name="{sub_mm_channel_pv}" sheetId="100" r:id="rId65"/>
    <sheet name="{sub_mm_cate_num}" sheetId="101" r:id="rId66"/>
    <sheet name="{sub_mm_cate_pv}" sheetId="102" r:id="rId67"/>
    <sheet name="{h_l_channel_num}" sheetId="104" r:id="rId68"/>
    <sheet name="{h_l_channel_pv}" sheetId="103" r:id="rId69"/>
    <sheet name="{word_count}" sheetId="105" r:id="rId70"/>
    <sheet name="{low_view_article}" sheetId="106" r:id="rId71"/>
    <sheet name="keyword search" sheetId="111" r:id="rId72"/>
  </sheets>
  <definedNames>
    <definedName name="_xlnm._FilterDatabase" localSheetId="56" hidden="1">pay_article_pv!$B$4:$K$1156</definedName>
    <definedName name="_xlnm._FilterDatabase" localSheetId="0" hidden="1">目錄!$B$4:$H$1259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45" i="33" l="1"/>
  <c r="AQ41" i="33"/>
  <c r="AQ8" i="33"/>
  <c r="AQ7" i="33"/>
  <c r="E7" i="33"/>
  <c r="E14" i="51"/>
  <c r="B67" i="43"/>
  <c r="C67" i="43" s="1"/>
  <c r="C64" i="43"/>
  <c r="B68" i="43"/>
  <c r="C67" i="46"/>
  <c r="C66" i="46"/>
  <c r="B67" i="46"/>
  <c r="B66" i="46"/>
  <c r="C63" i="46"/>
  <c r="C16" i="89"/>
  <c r="B16" i="89"/>
  <c r="C68" i="43" l="1"/>
  <c r="B7" i="1"/>
  <c r="N12" i="89"/>
  <c r="N11" i="89"/>
  <c r="M4" i="89" l="1"/>
  <c r="N23" i="89"/>
  <c r="N22" i="89"/>
  <c r="N21" i="89"/>
  <c r="N20" i="89"/>
  <c r="N19" i="89"/>
  <c r="N18" i="89"/>
  <c r="N17" i="89"/>
  <c r="N16" i="89"/>
  <c r="N15" i="89"/>
  <c r="N14" i="89"/>
  <c r="N13" i="89"/>
  <c r="AS50" i="33" l="1"/>
  <c r="AQ50" i="33"/>
  <c r="AS49" i="33"/>
  <c r="AQ49" i="33"/>
  <c r="AS48" i="33"/>
  <c r="AQ48" i="33"/>
  <c r="AS47" i="33"/>
  <c r="AQ47" i="33"/>
  <c r="AS46" i="33"/>
  <c r="AQ46" i="33"/>
  <c r="AS45" i="33"/>
  <c r="AS44" i="33"/>
  <c r="AQ44" i="33"/>
  <c r="AS43" i="33"/>
  <c r="AQ43" i="33"/>
  <c r="AS42" i="33"/>
  <c r="AQ42" i="33"/>
  <c r="AS41" i="33"/>
  <c r="AS40" i="33"/>
  <c r="AQ40" i="33"/>
  <c r="AS39" i="33"/>
  <c r="AQ39" i="33"/>
  <c r="AS38" i="33"/>
  <c r="AQ38" i="33"/>
  <c r="AS37" i="33"/>
  <c r="AQ37" i="33"/>
  <c r="AS36" i="33"/>
  <c r="AQ36" i="33"/>
  <c r="AS35" i="33"/>
  <c r="AQ35" i="33"/>
  <c r="AS34" i="33"/>
  <c r="AQ34" i="33"/>
  <c r="AS28" i="33"/>
  <c r="AQ28" i="33"/>
  <c r="AS27" i="33"/>
  <c r="AR27" i="33"/>
  <c r="AQ27" i="33"/>
  <c r="AS26" i="33"/>
  <c r="AR26" i="33"/>
  <c r="AQ26" i="33"/>
  <c r="AS25" i="33"/>
  <c r="AR25" i="33"/>
  <c r="AQ25" i="33"/>
  <c r="AS24" i="33"/>
  <c r="AR24" i="33"/>
  <c r="AQ24" i="33"/>
  <c r="AS23" i="33"/>
  <c r="AR23" i="33"/>
  <c r="AQ23" i="33"/>
  <c r="AS22" i="33"/>
  <c r="AR22" i="33"/>
  <c r="AQ22" i="33"/>
  <c r="AS21" i="33"/>
  <c r="AR21" i="33"/>
  <c r="AQ21" i="33"/>
  <c r="AS20" i="33"/>
  <c r="AR20" i="33"/>
  <c r="AQ20" i="33"/>
  <c r="AS19" i="33"/>
  <c r="AR19" i="33"/>
  <c r="AQ19" i="33"/>
  <c r="AS18" i="33"/>
  <c r="AR18" i="33"/>
  <c r="AQ18" i="33"/>
  <c r="K18" i="33"/>
  <c r="AS17" i="33"/>
  <c r="AR17" i="33"/>
  <c r="AQ17" i="33"/>
  <c r="AS16" i="33"/>
  <c r="AR16" i="33"/>
  <c r="AQ16" i="33"/>
  <c r="AS15" i="33"/>
  <c r="AR15" i="33"/>
  <c r="AQ15" i="33"/>
  <c r="AS14" i="33"/>
  <c r="AR14" i="33"/>
  <c r="AQ14" i="33"/>
  <c r="AS13" i="33"/>
  <c r="AR13" i="33"/>
  <c r="AQ13" i="33"/>
  <c r="AS12" i="33"/>
  <c r="AR12" i="33"/>
  <c r="AQ12" i="33"/>
  <c r="AS11" i="33"/>
  <c r="AR11" i="33"/>
  <c r="AQ11" i="33"/>
  <c r="AS10" i="33"/>
  <c r="AR10" i="33"/>
  <c r="AQ10" i="33"/>
  <c r="AS9" i="33"/>
  <c r="AR9" i="33"/>
  <c r="AQ9" i="33"/>
  <c r="AS8" i="33"/>
  <c r="AR8" i="33"/>
  <c r="AS7" i="33"/>
  <c r="AR7" i="33"/>
  <c r="AS6" i="33"/>
  <c r="AR6" i="33"/>
  <c r="AQ6" i="33"/>
  <c r="AS5" i="33"/>
  <c r="AR5" i="33"/>
  <c r="AQ5" i="33"/>
  <c r="AS4" i="33"/>
  <c r="K78" i="33" s="1"/>
  <c r="AR4" i="33"/>
  <c r="AQ4" i="33"/>
  <c r="A4" i="111"/>
  <c r="A5" i="111"/>
  <c r="E6" i="33" l="1"/>
  <c r="D6" i="33"/>
  <c r="C6" i="33"/>
  <c r="G13" i="33"/>
  <c r="F13" i="33"/>
  <c r="D7" i="33"/>
  <c r="C7" i="33"/>
  <c r="E13" i="33"/>
  <c r="C13" i="33"/>
  <c r="D13" i="33"/>
  <c r="E15" i="33"/>
  <c r="D15" i="33"/>
  <c r="C15" i="33"/>
  <c r="F14" i="33"/>
  <c r="G14" i="33"/>
  <c r="E14" i="33"/>
  <c r="D14" i="33"/>
  <c r="C14" i="33"/>
  <c r="E16" i="33"/>
  <c r="D16" i="33"/>
  <c r="C16" i="33"/>
  <c r="E10" i="33"/>
  <c r="D10" i="33"/>
  <c r="C10" i="33"/>
  <c r="K58" i="33"/>
  <c r="C1" i="33"/>
  <c r="A53" i="33" s="1"/>
  <c r="E9" i="33"/>
  <c r="C9" i="33"/>
  <c r="D9" i="33"/>
  <c r="G2" i="33"/>
  <c r="F2" i="33"/>
  <c r="E2" i="33"/>
  <c r="D2" i="33"/>
  <c r="C2" i="33"/>
  <c r="E8" i="33"/>
  <c r="C8" i="33"/>
  <c r="D8" i="33"/>
  <c r="G8" i="33"/>
  <c r="F8" i="33"/>
  <c r="G10" i="33"/>
  <c r="F10" i="33"/>
  <c r="E3" i="33"/>
  <c r="D3" i="33"/>
  <c r="C3" i="33"/>
  <c r="E11" i="33"/>
  <c r="D11" i="33"/>
  <c r="C11" i="33"/>
  <c r="G9" i="33"/>
  <c r="F9" i="33"/>
  <c r="E4" i="33"/>
  <c r="C4" i="33"/>
  <c r="D4" i="33"/>
  <c r="E12" i="33"/>
  <c r="D12" i="33"/>
  <c r="C12" i="33"/>
  <c r="G11" i="33"/>
  <c r="F11" i="33"/>
  <c r="G15" i="33"/>
  <c r="F15" i="33"/>
  <c r="F12" i="33"/>
  <c r="G12" i="33"/>
  <c r="G16" i="33"/>
  <c r="F16" i="33"/>
  <c r="E5" i="33"/>
  <c r="D5" i="33"/>
  <c r="C5" i="33"/>
  <c r="A29" i="33"/>
  <c r="A30" i="33"/>
  <c r="A27" i="33"/>
  <c r="A25" i="33"/>
  <c r="A32" i="33"/>
  <c r="A47" i="33"/>
  <c r="A55" i="33"/>
  <c r="A38" i="33"/>
  <c r="A50" i="33"/>
  <c r="A56" i="33"/>
  <c r="A33" i="33"/>
  <c r="B38" i="33"/>
  <c r="A45" i="33"/>
  <c r="A57" i="33"/>
  <c r="A36" i="33"/>
  <c r="K38" i="33"/>
  <c r="A48" i="33"/>
  <c r="A58" i="33"/>
  <c r="A31" i="33"/>
  <c r="A51" i="33"/>
  <c r="B58" i="33"/>
  <c r="A26" i="33"/>
  <c r="A28" i="33"/>
  <c r="A34" i="33"/>
  <c r="A46" i="33"/>
  <c r="E5" i="111"/>
  <c r="A49" i="33" l="1"/>
  <c r="A35" i="33"/>
  <c r="A37" i="33"/>
  <c r="AQ32" i="33"/>
  <c r="A52" i="33"/>
  <c r="A54" i="33"/>
  <c r="F6" i="33"/>
  <c r="AQ33" i="33"/>
  <c r="AS31" i="33"/>
  <c r="AS33" i="33"/>
  <c r="AS30" i="33"/>
  <c r="AS32" i="33"/>
  <c r="G6" i="33" s="1"/>
  <c r="AS29" i="33"/>
  <c r="AQ31" i="33"/>
  <c r="H5" i="111"/>
  <c r="G5" i="111"/>
  <c r="F5" i="111"/>
  <c r="E4" i="111"/>
  <c r="AQ30" i="33" l="1"/>
  <c r="F4" i="33" s="1"/>
  <c r="AQ29" i="33"/>
  <c r="F3" i="33" s="1"/>
  <c r="G5" i="33"/>
  <c r="F5" i="33"/>
  <c r="G7" i="33"/>
  <c r="F7" i="33"/>
  <c r="H4" i="111"/>
  <c r="K4" i="111" s="1"/>
  <c r="G4" i="111"/>
  <c r="J4" i="111" s="1"/>
  <c r="F4" i="111"/>
  <c r="I4" i="111" s="1"/>
  <c r="G4" i="33" l="1"/>
  <c r="G3" i="33"/>
  <c r="K5" i="111"/>
  <c r="I5" i="111"/>
  <c r="J5" i="111"/>
  <c r="V10" i="105" l="1"/>
  <c r="V9" i="105"/>
  <c r="V8" i="105"/>
  <c r="T12" i="105"/>
  <c r="R18" i="84"/>
  <c r="R17" i="84"/>
  <c r="R16" i="84"/>
  <c r="K424" i="90"/>
  <c r="K12" i="90"/>
  <c r="K44" i="90"/>
  <c r="K7" i="90"/>
  <c r="K6" i="90"/>
  <c r="K220" i="90"/>
  <c r="K289" i="90"/>
  <c r="K70" i="90"/>
  <c r="K240" i="90"/>
  <c r="K22" i="90"/>
  <c r="K14" i="90"/>
  <c r="K130" i="90"/>
  <c r="K30" i="90"/>
  <c r="K188" i="90"/>
  <c r="K118" i="90"/>
  <c r="K72" i="90"/>
  <c r="K32" i="90"/>
  <c r="K264" i="90"/>
  <c r="K39" i="90"/>
  <c r="K90" i="90"/>
  <c r="K29" i="90"/>
  <c r="K314" i="90"/>
  <c r="K749" i="90"/>
  <c r="K47" i="90"/>
  <c r="K237" i="90"/>
  <c r="K111" i="90"/>
  <c r="K52" i="90"/>
  <c r="K35" i="90"/>
  <c r="K244" i="90"/>
  <c r="K28" i="90"/>
  <c r="K120" i="90"/>
  <c r="K338" i="90"/>
  <c r="K5" i="90"/>
  <c r="K25" i="90"/>
  <c r="K505" i="90"/>
  <c r="K141" i="90"/>
  <c r="K867" i="90"/>
  <c r="K10" i="90"/>
  <c r="K229" i="90"/>
  <c r="K20" i="90"/>
  <c r="K53" i="90"/>
  <c r="K576" i="90"/>
  <c r="K403" i="90"/>
  <c r="K361" i="90"/>
  <c r="K60" i="90"/>
  <c r="K210" i="90"/>
  <c r="K24" i="90"/>
  <c r="K807" i="90"/>
  <c r="K182" i="90"/>
  <c r="K155" i="90"/>
  <c r="K61" i="90"/>
  <c r="K125" i="90"/>
  <c r="K87" i="90"/>
  <c r="K245" i="90"/>
  <c r="K126" i="90"/>
  <c r="K250" i="90"/>
  <c r="K473" i="90"/>
  <c r="K148" i="90"/>
  <c r="K131" i="90"/>
  <c r="K146" i="90"/>
  <c r="K83" i="90"/>
  <c r="K159" i="90"/>
  <c r="K8" i="90"/>
  <c r="K280" i="90"/>
  <c r="K81" i="90"/>
  <c r="K31" i="90"/>
  <c r="K332" i="90"/>
  <c r="K97" i="90"/>
  <c r="K51" i="90"/>
  <c r="K49" i="90"/>
  <c r="K304" i="90"/>
  <c r="K41" i="90"/>
  <c r="K277" i="90"/>
  <c r="K103" i="90"/>
  <c r="K136" i="90"/>
  <c r="K33" i="90"/>
  <c r="K114" i="90"/>
  <c r="K169" i="90"/>
  <c r="K750" i="90"/>
  <c r="K36" i="90"/>
  <c r="K265" i="90"/>
  <c r="K327" i="90"/>
  <c r="K45" i="90"/>
  <c r="K258" i="90"/>
  <c r="K149" i="90"/>
  <c r="K115" i="90"/>
  <c r="K889" i="90"/>
  <c r="K91" i="90"/>
  <c r="K122" i="90"/>
  <c r="K50" i="90"/>
  <c r="K431" i="90"/>
  <c r="K192" i="90"/>
  <c r="K230" i="90"/>
  <c r="K54" i="90"/>
  <c r="K58" i="90"/>
  <c r="K42" i="90"/>
  <c r="K65" i="90"/>
  <c r="K48" i="90"/>
  <c r="K116" i="90"/>
  <c r="K319" i="90"/>
  <c r="K246" i="90"/>
  <c r="K26" i="90"/>
  <c r="K37" i="90"/>
  <c r="K548" i="90"/>
  <c r="K223" i="90"/>
  <c r="K594" i="90"/>
  <c r="K425" i="90"/>
  <c r="K661" i="90"/>
  <c r="K255" i="90"/>
  <c r="K138" i="90"/>
  <c r="K85" i="90"/>
  <c r="K1209" i="90"/>
  <c r="K309" i="90"/>
  <c r="K347" i="90"/>
  <c r="K170" i="90"/>
  <c r="K55" i="90"/>
  <c r="K95" i="90"/>
  <c r="K259" i="90"/>
  <c r="K143" i="90"/>
  <c r="K388" i="90"/>
  <c r="K66" i="90"/>
  <c r="K1048" i="90"/>
  <c r="K63" i="90"/>
  <c r="K608" i="90"/>
  <c r="K1016" i="90"/>
  <c r="K435" i="90"/>
  <c r="K112" i="90"/>
  <c r="K200" i="90"/>
  <c r="K353" i="90"/>
  <c r="K27" i="90"/>
  <c r="K310" i="90"/>
  <c r="K995" i="90"/>
  <c r="K67" i="90"/>
  <c r="K21" i="90"/>
  <c r="K38" i="90"/>
  <c r="K195" i="90"/>
  <c r="K270" i="90"/>
  <c r="K9" i="90"/>
  <c r="K201" i="90"/>
  <c r="K247" i="90"/>
  <c r="K393" i="90"/>
  <c r="K506" i="90"/>
  <c r="K1017" i="90"/>
  <c r="K241" i="90"/>
  <c r="K333" i="90"/>
  <c r="K808" i="90"/>
  <c r="K173" i="90"/>
  <c r="K266" i="90"/>
  <c r="K563" i="90"/>
  <c r="K278" i="90"/>
  <c r="K683" i="90"/>
  <c r="K242" i="90"/>
  <c r="K13" i="90"/>
  <c r="K202" i="90"/>
  <c r="K248" i="90"/>
  <c r="K132" i="90"/>
  <c r="K79" i="90"/>
  <c r="K174" i="90"/>
  <c r="K417" i="90"/>
  <c r="K184" i="90"/>
  <c r="K497" i="90"/>
  <c r="K56" i="90"/>
  <c r="K348" i="90"/>
  <c r="K404" i="90"/>
  <c r="K101" i="90"/>
  <c r="K75" i="90"/>
  <c r="K18" i="90"/>
  <c r="K586" i="90"/>
  <c r="K203" i="90"/>
  <c r="K549" i="90"/>
  <c r="K76" i="90"/>
  <c r="K274" i="90"/>
  <c r="K23" i="90"/>
  <c r="K93" i="90"/>
  <c r="K507" i="90"/>
  <c r="K789" i="90"/>
  <c r="K204" i="90"/>
  <c r="K193" i="90"/>
  <c r="K151" i="90"/>
  <c r="K1018" i="90"/>
  <c r="K19" i="90"/>
  <c r="K113" i="90"/>
  <c r="K1210" i="90"/>
  <c r="K397" i="90"/>
  <c r="K527" i="90"/>
  <c r="K17" i="90"/>
  <c r="K109" i="90"/>
  <c r="K260" i="90"/>
  <c r="K224" i="90"/>
  <c r="K354" i="90"/>
  <c r="K225" i="90"/>
  <c r="K372" i="90"/>
  <c r="K595" i="90"/>
  <c r="K168" i="90"/>
  <c r="K609" i="90"/>
  <c r="K73" i="90"/>
  <c r="K92" i="90"/>
  <c r="K564" i="90"/>
  <c r="K231" i="90"/>
  <c r="K619" i="90"/>
  <c r="K163" i="90"/>
  <c r="K196" i="90"/>
  <c r="K456" i="90"/>
  <c r="K620" i="90"/>
  <c r="K514" i="90"/>
  <c r="K59" i="90"/>
  <c r="K43" i="90"/>
  <c r="K15" i="90"/>
  <c r="K498" i="90"/>
  <c r="K82" i="90"/>
  <c r="K790" i="90"/>
  <c r="K542" i="90"/>
  <c r="K150" i="90"/>
  <c r="K596" i="90"/>
  <c r="K281" i="90"/>
  <c r="K1211" i="90"/>
  <c r="K296" i="90"/>
  <c r="K398" i="90"/>
  <c r="K232" i="90"/>
  <c r="K483" i="90"/>
  <c r="K119" i="90"/>
  <c r="K1049" i="90"/>
  <c r="K342" i="90"/>
  <c r="K135" i="90"/>
  <c r="K96" i="90"/>
  <c r="K587" i="90"/>
  <c r="K134" i="90"/>
  <c r="K457" i="90"/>
  <c r="K104" i="90"/>
  <c r="K1099" i="90"/>
  <c r="K68" i="90"/>
  <c r="K62" i="90"/>
  <c r="K233" i="90"/>
  <c r="K466" i="90"/>
  <c r="K734" i="90"/>
  <c r="K377" i="90"/>
  <c r="K16" i="90"/>
  <c r="K394" i="90"/>
  <c r="K86" i="90"/>
  <c r="K234" i="90"/>
  <c r="K408" i="90"/>
  <c r="K373" i="90"/>
  <c r="K484" i="90"/>
  <c r="K328" i="90"/>
  <c r="K597" i="90"/>
  <c r="K378" i="90"/>
  <c r="K315" i="90"/>
  <c r="K198" i="90"/>
  <c r="K105" i="90"/>
  <c r="K305" i="90"/>
  <c r="K1254" i="90"/>
  <c r="K117" i="90"/>
  <c r="K156" i="90"/>
  <c r="K771" i="90"/>
  <c r="K106" i="90"/>
  <c r="K621" i="90"/>
  <c r="K436" i="90"/>
  <c r="K194" i="90"/>
  <c r="K297" i="90"/>
  <c r="K610" i="90"/>
  <c r="K282" i="90"/>
  <c r="K662" i="90"/>
  <c r="K437" i="90"/>
  <c r="K399" i="90"/>
  <c r="K426" i="90"/>
  <c r="K216" i="90"/>
  <c r="K1078" i="90"/>
  <c r="K267" i="90"/>
  <c r="K716" i="90"/>
  <c r="K1268" i="90"/>
  <c r="K355" i="90"/>
  <c r="K669" i="90"/>
  <c r="K175" i="90"/>
  <c r="K630" i="90"/>
  <c r="K536" i="90"/>
  <c r="K445" i="90"/>
  <c r="K409" i="90"/>
  <c r="K74" i="90"/>
  <c r="K46" i="90"/>
  <c r="K217" i="90"/>
  <c r="K197" i="90"/>
  <c r="K189" i="90"/>
  <c r="K133" i="90"/>
  <c r="K157" i="90"/>
  <c r="K334" i="90"/>
  <c r="K221" i="90"/>
  <c r="K474" i="90"/>
  <c r="K121" i="90"/>
  <c r="K846" i="90"/>
  <c r="K226" i="90"/>
  <c r="K446" i="90"/>
  <c r="K543" i="90"/>
  <c r="K40" i="90"/>
  <c r="K102" i="90"/>
  <c r="K447" i="90"/>
  <c r="K218" i="90"/>
  <c r="K165" i="90"/>
  <c r="K343" i="90"/>
  <c r="K356" i="90"/>
  <c r="K306" i="90"/>
  <c r="K1269" i="90"/>
  <c r="K528" i="90"/>
  <c r="K166" i="90"/>
  <c r="K249" i="90"/>
  <c r="K271" i="90"/>
  <c r="K190" i="90"/>
  <c r="K78" i="90"/>
  <c r="K1100" i="90"/>
  <c r="K57" i="90"/>
  <c r="K448" i="90"/>
  <c r="K622" i="90"/>
  <c r="K588" i="90"/>
  <c r="K235" i="90"/>
  <c r="K335" i="90"/>
  <c r="K537" i="90"/>
  <c r="K410" i="90"/>
  <c r="K251" i="90"/>
  <c r="K944" i="90"/>
  <c r="K515" i="90"/>
  <c r="K152" i="90"/>
  <c r="K98" i="90"/>
  <c r="K405" i="90"/>
  <c r="K160" i="90"/>
  <c r="K191" i="90"/>
  <c r="K107" i="90"/>
  <c r="K772" i="90"/>
  <c r="K320" i="90"/>
  <c r="K825" i="90"/>
  <c r="K529" i="90"/>
  <c r="K598" i="90"/>
  <c r="K298" i="90"/>
  <c r="K411" i="90"/>
  <c r="K374" i="90"/>
  <c r="K147" i="90"/>
  <c r="K64" i="90"/>
  <c r="K199" i="90"/>
  <c r="K418" i="90"/>
  <c r="K185" i="90"/>
  <c r="K773" i="90"/>
  <c r="K631" i="90"/>
  <c r="K458" i="90"/>
  <c r="K357" i="90"/>
  <c r="K205" i="90"/>
  <c r="K647" i="90"/>
  <c r="K299" i="90"/>
  <c r="K670" i="90"/>
  <c r="K379" i="90"/>
  <c r="K300" i="90"/>
  <c r="K144" i="90"/>
  <c r="K171" i="90"/>
  <c r="K127" i="90"/>
  <c r="K648" i="90"/>
  <c r="K206" i="90"/>
  <c r="K164" i="90"/>
  <c r="K1243" i="90"/>
  <c r="K99" i="90"/>
  <c r="K167" i="90"/>
  <c r="K550" i="90"/>
  <c r="K649" i="90"/>
  <c r="K100" i="90"/>
  <c r="K213" i="90"/>
  <c r="K243" i="90"/>
  <c r="K632" i="90"/>
  <c r="K530" i="90"/>
  <c r="K153" i="90"/>
  <c r="K684" i="90"/>
  <c r="K717" i="90"/>
  <c r="K358" i="90"/>
  <c r="K344" i="90"/>
  <c r="K236" i="90"/>
  <c r="K565" i="90"/>
  <c r="K283" i="90"/>
  <c r="K214" i="90"/>
  <c r="K589" i="90"/>
  <c r="K1230" i="90"/>
  <c r="K110" i="90"/>
  <c r="K485" i="90"/>
  <c r="K847" i="90"/>
  <c r="K362" i="90"/>
  <c r="K1255" i="90"/>
  <c r="K307" i="90"/>
  <c r="K432" i="90"/>
  <c r="K359" i="90"/>
  <c r="K375" i="90"/>
  <c r="K284" i="90"/>
  <c r="K449" i="90"/>
  <c r="K261" i="90"/>
  <c r="K128" i="90"/>
  <c r="K486" i="90"/>
  <c r="K551" i="90"/>
  <c r="K508" i="90"/>
  <c r="K219" i="90"/>
  <c r="K94" i="90"/>
  <c r="K292" i="90"/>
  <c r="K256" i="90"/>
  <c r="K380" i="90"/>
  <c r="K650" i="90"/>
  <c r="K329" i="90"/>
  <c r="K183" i="90"/>
  <c r="K751" i="90"/>
  <c r="K381" i="90"/>
  <c r="K88" i="90"/>
  <c r="K215" i="90"/>
  <c r="K336" i="90"/>
  <c r="K316" i="90"/>
  <c r="K467" i="90"/>
  <c r="K459" i="90"/>
  <c r="K252" i="90"/>
  <c r="K207" i="90"/>
  <c r="K552" i="90"/>
  <c r="K752" i="90"/>
  <c r="K186" i="90"/>
  <c r="K382" i="90"/>
  <c r="K487" i="90"/>
  <c r="K544" i="90"/>
  <c r="K262" i="90"/>
  <c r="K129" i="90"/>
  <c r="K268" i="90"/>
  <c r="K611" i="90"/>
  <c r="K80" i="90"/>
  <c r="K468" i="90"/>
  <c r="K363" i="90"/>
  <c r="K475" i="90"/>
  <c r="K612" i="90"/>
  <c r="K178" i="90"/>
  <c r="K77" i="90"/>
  <c r="K1256" i="90"/>
  <c r="K791" i="90"/>
  <c r="K633" i="90"/>
  <c r="K285" i="90"/>
  <c r="K211" i="90"/>
  <c r="K330" i="90"/>
  <c r="K509" i="90"/>
  <c r="K1270" i="90"/>
  <c r="K161" i="90"/>
  <c r="K427" i="90"/>
  <c r="K510" i="90"/>
  <c r="K613" i="90"/>
  <c r="K460" i="90"/>
  <c r="K301" i="90"/>
  <c r="K321" i="90"/>
  <c r="K253" i="90"/>
  <c r="K345" i="90"/>
  <c r="K488" i="90"/>
  <c r="K176" i="90"/>
  <c r="K154" i="90"/>
  <c r="K349" i="90"/>
  <c r="K489" i="90"/>
  <c r="K212" i="90"/>
  <c r="K339" i="90"/>
  <c r="K177" i="90"/>
  <c r="K208" i="90"/>
  <c r="K290" i="90"/>
  <c r="K1019" i="90"/>
  <c r="K364" i="90"/>
  <c r="K286" i="90"/>
  <c r="K868" i="90"/>
  <c r="K634" i="90"/>
  <c r="K490" i="90"/>
  <c r="K1149" i="90"/>
  <c r="K671" i="90"/>
  <c r="K400" i="90"/>
  <c r="K1101" i="90"/>
  <c r="K614" i="90"/>
  <c r="K279" i="90"/>
  <c r="K566" i="90"/>
  <c r="K123" i="90"/>
  <c r="K263" i="90"/>
  <c r="K476" i="90"/>
  <c r="K1020" i="90"/>
  <c r="K322" i="90"/>
  <c r="K162" i="90"/>
  <c r="K520" i="90"/>
  <c r="K139" i="90"/>
  <c r="K179" i="90"/>
  <c r="K1244" i="90"/>
  <c r="K499" i="90"/>
  <c r="K531" i="90"/>
  <c r="K516" i="90"/>
  <c r="K599" i="90"/>
  <c r="K545" i="90"/>
  <c r="K450" i="90"/>
  <c r="K140" i="90"/>
  <c r="K532" i="90"/>
  <c r="K428" i="90"/>
  <c r="K651" i="90"/>
  <c r="K623" i="90"/>
  <c r="K635" i="90"/>
  <c r="K869" i="90"/>
  <c r="K311" i="90"/>
  <c r="K590" i="90"/>
  <c r="K663" i="90"/>
  <c r="K323" i="90"/>
  <c r="K567" i="90"/>
  <c r="K568" i="90"/>
  <c r="K753" i="90"/>
  <c r="K511" i="90"/>
  <c r="K774" i="90"/>
  <c r="K451" i="90"/>
  <c r="K1021" i="90"/>
  <c r="K1257" i="90"/>
  <c r="K142" i="90"/>
  <c r="K452" i="90"/>
  <c r="K652" i="90"/>
  <c r="K533" i="90"/>
  <c r="K275" i="90"/>
  <c r="K433" i="90"/>
  <c r="K538" i="90"/>
  <c r="K477" i="90"/>
  <c r="K158" i="90"/>
  <c r="K500" i="90"/>
  <c r="K302" i="90"/>
  <c r="K1258" i="90"/>
  <c r="K401" i="90"/>
  <c r="K412" i="90"/>
  <c r="K754" i="90"/>
  <c r="K577" i="90"/>
  <c r="K735" i="90"/>
  <c r="K512" i="90"/>
  <c r="K272" i="90"/>
  <c r="K317" i="90"/>
  <c r="K890" i="90"/>
  <c r="K308" i="90"/>
  <c r="K809" i="90"/>
  <c r="K365" i="90"/>
  <c r="K624" i="90"/>
  <c r="K546" i="90"/>
  <c r="K438" i="90"/>
  <c r="K685" i="90"/>
  <c r="K434" i="90"/>
  <c r="K187" i="90"/>
  <c r="K517" i="90"/>
  <c r="K439" i="90"/>
  <c r="K636" i="90"/>
  <c r="K318" i="90"/>
  <c r="K692" i="90"/>
  <c r="K693" i="90"/>
  <c r="K591" i="90"/>
  <c r="K429" i="90"/>
  <c r="K366" i="90"/>
  <c r="K826" i="90"/>
  <c r="K227" i="90"/>
  <c r="K569" i="90"/>
  <c r="K553" i="90"/>
  <c r="K389" i="90"/>
  <c r="K413" i="90"/>
  <c r="K440" i="90"/>
  <c r="K402" i="90"/>
  <c r="K441" i="90"/>
  <c r="K390" i="90"/>
  <c r="K145" i="90"/>
  <c r="K273" i="90"/>
  <c r="K848" i="90"/>
  <c r="K672" i="90"/>
  <c r="K755" i="90"/>
  <c r="K257" i="90"/>
  <c r="K478" i="90"/>
  <c r="K970" i="90"/>
  <c r="K1231" i="90"/>
  <c r="K554" i="90"/>
  <c r="K673" i="90"/>
  <c r="K238" i="90"/>
  <c r="K137" i="90"/>
  <c r="K414" i="90"/>
  <c r="K1050" i="90"/>
  <c r="K276" i="90"/>
  <c r="K945" i="90"/>
  <c r="K124" i="90"/>
  <c r="K570" i="90"/>
  <c r="K287" i="90"/>
  <c r="K331" i="90"/>
  <c r="K71" i="90"/>
  <c r="K539" i="90"/>
  <c r="K704" i="90"/>
  <c r="K792" i="90"/>
  <c r="K69" i="90"/>
  <c r="K521" i="90"/>
  <c r="K674" i="90"/>
  <c r="K718" i="90"/>
  <c r="K1271" i="90"/>
  <c r="K180" i="90"/>
  <c r="K719" i="90"/>
  <c r="K222" i="90"/>
  <c r="K720" i="90"/>
  <c r="K312" i="90"/>
  <c r="K367" i="90"/>
  <c r="K827" i="90"/>
  <c r="K578" i="90"/>
  <c r="K479" i="90"/>
  <c r="K600" i="90"/>
  <c r="K810" i="90"/>
  <c r="K461" i="90"/>
  <c r="K579" i="90"/>
  <c r="K849" i="90"/>
  <c r="K368" i="90"/>
  <c r="K1150" i="90"/>
  <c r="K1212" i="90"/>
  <c r="K469" i="90"/>
  <c r="K736" i="90"/>
  <c r="K653" i="90"/>
  <c r="K1272" i="90"/>
  <c r="K346" i="90"/>
  <c r="K756" i="90"/>
  <c r="K108" i="90"/>
  <c r="K828" i="90"/>
  <c r="K395" i="90"/>
  <c r="K518" i="90"/>
  <c r="K625" i="90"/>
  <c r="K501" i="90"/>
  <c r="K324" i="90"/>
  <c r="K383" i="90"/>
  <c r="K891" i="90"/>
  <c r="K502" i="90"/>
  <c r="K580" i="90"/>
  <c r="K522" i="90"/>
  <c r="K491" i="90"/>
  <c r="K34" i="90"/>
  <c r="K442" i="90"/>
  <c r="K601" i="90"/>
  <c r="K555" i="90"/>
  <c r="K556" i="90"/>
  <c r="K694" i="90"/>
  <c r="K695" i="90"/>
  <c r="K675" i="90"/>
  <c r="K376" i="90"/>
  <c r="K470" i="90"/>
  <c r="K523" i="90"/>
  <c r="K524" i="90"/>
  <c r="K89" i="90"/>
  <c r="K850" i="90"/>
  <c r="K705" i="90"/>
  <c r="K654" i="90"/>
  <c r="K430" i="90"/>
  <c r="K851" i="90"/>
  <c r="K686" i="90"/>
  <c r="K737" i="90"/>
  <c r="K480" i="90"/>
  <c r="K1273" i="90"/>
  <c r="K84" i="90"/>
  <c r="K1213" i="90"/>
  <c r="K303" i="90"/>
  <c r="K350" i="90"/>
  <c r="K721" i="90"/>
  <c r="K811" i="90"/>
  <c r="K775" i="90"/>
  <c r="K637" i="90"/>
  <c r="K996" i="90"/>
  <c r="K919" i="90"/>
  <c r="K581" i="90"/>
  <c r="K971" i="90"/>
  <c r="K738" i="90"/>
  <c r="K1245" i="90"/>
  <c r="K638" i="90"/>
  <c r="K571" i="90"/>
  <c r="K776" i="90"/>
  <c r="K602" i="90"/>
  <c r="K870" i="90"/>
  <c r="K757" i="90"/>
  <c r="K777" i="90"/>
  <c r="K462" i="90"/>
  <c r="K639" i="90"/>
  <c r="K419" i="90"/>
  <c r="K778" i="90"/>
  <c r="K181" i="90"/>
  <c r="K406" i="90"/>
  <c r="K871" i="90"/>
  <c r="K696" i="90"/>
  <c r="K1102" i="90"/>
  <c r="K492" i="90"/>
  <c r="K1151" i="90"/>
  <c r="K676" i="90"/>
  <c r="K1051" i="90"/>
  <c r="K384" i="90"/>
  <c r="K640" i="90"/>
  <c r="K547" i="90"/>
  <c r="K340" i="90"/>
  <c r="K471" i="90"/>
  <c r="K615" i="90"/>
  <c r="K1103" i="90"/>
  <c r="K793" i="90"/>
  <c r="K829" i="90"/>
  <c r="K641" i="90"/>
  <c r="K892" i="90"/>
  <c r="K664" i="90"/>
  <c r="K722" i="90"/>
  <c r="K830" i="90"/>
  <c r="K616" i="90"/>
  <c r="K852" i="90"/>
  <c r="K739" i="90"/>
  <c r="K572" i="90"/>
  <c r="K872" i="90"/>
  <c r="K1022" i="90"/>
  <c r="K525" i="90"/>
  <c r="K893" i="90"/>
  <c r="K894" i="90"/>
  <c r="K526" i="90"/>
  <c r="K239" i="90"/>
  <c r="K1274" i="90"/>
  <c r="K1079" i="90"/>
  <c r="K873" i="90"/>
  <c r="K895" i="90"/>
  <c r="K463" i="90"/>
  <c r="K443" i="90"/>
  <c r="K582" i="90"/>
  <c r="K779" i="90"/>
  <c r="K794" i="90"/>
  <c r="K740" i="90"/>
  <c r="K946" i="90"/>
  <c r="K1171" i="90"/>
  <c r="K947" i="90"/>
  <c r="K948" i="90"/>
  <c r="K706" i="90"/>
  <c r="K420" i="90"/>
  <c r="K1052" i="90"/>
  <c r="K1152" i="90"/>
  <c r="K853" i="90"/>
  <c r="K665" i="90"/>
  <c r="K920" i="90"/>
  <c r="K997" i="90"/>
  <c r="K874" i="90"/>
  <c r="K369" i="90"/>
  <c r="K831" i="90"/>
  <c r="K921" i="90"/>
  <c r="K603" i="90"/>
  <c r="K1246" i="90"/>
  <c r="K758" i="90"/>
  <c r="K896" i="90"/>
  <c r="K1275" i="90"/>
  <c r="K557" i="90"/>
  <c r="K370" i="90"/>
  <c r="K741" i="90"/>
  <c r="K972" i="90"/>
  <c r="K655" i="90"/>
  <c r="K723" i="90"/>
  <c r="K666" i="90"/>
  <c r="K1276" i="90"/>
  <c r="K293" i="90"/>
  <c r="K573" i="90"/>
  <c r="K1053" i="90"/>
  <c r="K656" i="90"/>
  <c r="K385" i="90"/>
  <c r="K1232" i="90"/>
  <c r="K780" i="90"/>
  <c r="K854" i="90"/>
  <c r="K1080" i="90"/>
  <c r="K583" i="90"/>
  <c r="K781" i="90"/>
  <c r="K453" i="90"/>
  <c r="K707" i="90"/>
  <c r="K742" i="90"/>
  <c r="K973" i="90"/>
  <c r="K1023" i="90"/>
  <c r="K782" i="90"/>
  <c r="K697" i="90"/>
  <c r="K421" i="90"/>
  <c r="K209" i="90"/>
  <c r="K1054" i="90"/>
  <c r="K1153" i="90"/>
  <c r="K949" i="90"/>
  <c r="K325" i="90"/>
  <c r="K897" i="90"/>
  <c r="K534" i="90"/>
  <c r="K1081" i="90"/>
  <c r="K415" i="90"/>
  <c r="K998" i="90"/>
  <c r="K1247" i="90"/>
  <c r="K472" i="90"/>
  <c r="K795" i="90"/>
  <c r="K875" i="90"/>
  <c r="K832" i="90"/>
  <c r="K950" i="90"/>
  <c r="K951" i="90"/>
  <c r="K1104" i="90"/>
  <c r="K444" i="90"/>
  <c r="K759" i="90"/>
  <c r="K708" i="90"/>
  <c r="K974" i="90"/>
  <c r="K351" i="90"/>
  <c r="K743" i="90"/>
  <c r="K584" i="90"/>
  <c r="K604" i="90"/>
  <c r="K269" i="90"/>
  <c r="K540" i="90"/>
  <c r="K1154" i="90"/>
  <c r="K288" i="90"/>
  <c r="K687" i="90"/>
  <c r="K677" i="90"/>
  <c r="K1082" i="90"/>
  <c r="K698" i="90"/>
  <c r="K760" i="90"/>
  <c r="K999" i="90"/>
  <c r="K898" i="90"/>
  <c r="K464" i="90"/>
  <c r="K699" i="90"/>
  <c r="K1024" i="90"/>
  <c r="K783" i="90"/>
  <c r="K761" i="90"/>
  <c r="K172" i="90"/>
  <c r="K724" i="90"/>
  <c r="K744" i="90"/>
  <c r="K855" i="90"/>
  <c r="K700" i="90"/>
  <c r="K796" i="90"/>
  <c r="K1025" i="90"/>
  <c r="K294" i="90"/>
  <c r="K313" i="90"/>
  <c r="K1055" i="90"/>
  <c r="K657" i="90"/>
  <c r="K678" i="90"/>
  <c r="K422" i="90"/>
  <c r="K899" i="90"/>
  <c r="K709" i="90"/>
  <c r="K1127" i="90"/>
  <c r="K900" i="90"/>
  <c r="K605" i="90"/>
  <c r="K642" i="90"/>
  <c r="K1083" i="90"/>
  <c r="K1155" i="90"/>
  <c r="K1105" i="90"/>
  <c r="K1185" i="90"/>
  <c r="K762" i="90"/>
  <c r="K952" i="90"/>
  <c r="K688" i="90"/>
  <c r="K585" i="90"/>
  <c r="K1186" i="90"/>
  <c r="K352" i="90"/>
  <c r="K1172" i="90"/>
  <c r="K643" i="90"/>
  <c r="K574" i="90"/>
  <c r="K922" i="90"/>
  <c r="K1056" i="90"/>
  <c r="K1187" i="90"/>
  <c r="K923" i="90"/>
  <c r="K710" i="90"/>
  <c r="K1084" i="90"/>
  <c r="K975" i="90"/>
  <c r="K763" i="90"/>
  <c r="K711" i="90"/>
  <c r="K626" i="90"/>
  <c r="K901" i="90"/>
  <c r="K1000" i="90"/>
  <c r="K812" i="90"/>
  <c r="K902" i="90"/>
  <c r="K924" i="90"/>
  <c r="K953" i="90"/>
  <c r="K725" i="90"/>
  <c r="K558" i="90"/>
  <c r="K627" i="90"/>
  <c r="K856" i="90"/>
  <c r="K976" i="90"/>
  <c r="K813" i="90"/>
  <c r="K1057" i="90"/>
  <c r="K503" i="90"/>
  <c r="K1085" i="90"/>
  <c r="K1188" i="90"/>
  <c r="K1189" i="90"/>
  <c r="K644" i="90"/>
  <c r="K1106" i="90"/>
  <c r="K1248" i="90"/>
  <c r="K1001" i="90"/>
  <c r="K628" i="90"/>
  <c r="K764" i="90"/>
  <c r="K925" i="90"/>
  <c r="K857" i="90"/>
  <c r="K1190" i="90"/>
  <c r="K493" i="90"/>
  <c r="K745" i="90"/>
  <c r="K617" i="90"/>
  <c r="K291" i="90"/>
  <c r="K386" i="90"/>
  <c r="K326" i="90"/>
  <c r="K926" i="90"/>
  <c r="K494" i="90"/>
  <c r="K519" i="90"/>
  <c r="K1058" i="90"/>
  <c r="K814" i="90"/>
  <c r="K592" i="90"/>
  <c r="K679" i="90"/>
  <c r="K1214" i="90"/>
  <c r="K726" i="90"/>
  <c r="K1002" i="90"/>
  <c r="K903" i="90"/>
  <c r="K712" i="90"/>
  <c r="K1026" i="90"/>
  <c r="K746" i="90"/>
  <c r="K904" i="90"/>
  <c r="K1173" i="90"/>
  <c r="K784" i="90"/>
  <c r="K559" i="90"/>
  <c r="K1249" i="90"/>
  <c r="K876" i="90"/>
  <c r="K927" i="90"/>
  <c r="K1027" i="90"/>
  <c r="K1107" i="90"/>
  <c r="K416" i="90"/>
  <c r="K858" i="90"/>
  <c r="K833" i="90"/>
  <c r="K765" i="90"/>
  <c r="K701" i="90"/>
  <c r="K504" i="90"/>
  <c r="K797" i="90"/>
  <c r="K535" i="90"/>
  <c r="K1028" i="90"/>
  <c r="K680" i="90"/>
  <c r="K1128" i="90"/>
  <c r="K1086" i="90"/>
  <c r="K541" i="90"/>
  <c r="K977" i="90"/>
  <c r="K1108" i="90"/>
  <c r="K834" i="90"/>
  <c r="K228" i="90"/>
  <c r="K859" i="90"/>
  <c r="K877" i="90"/>
  <c r="K1109" i="90"/>
  <c r="K629" i="90"/>
  <c r="K495" i="90"/>
  <c r="K978" i="90"/>
  <c r="K878" i="90"/>
  <c r="K481" i="90"/>
  <c r="K766" i="90"/>
  <c r="K465" i="90"/>
  <c r="K689" i="90"/>
  <c r="K387" i="90"/>
  <c r="K482" i="90"/>
  <c r="K747" i="90"/>
  <c r="K1233" i="90"/>
  <c r="K798" i="90"/>
  <c r="K928" i="90"/>
  <c r="K799" i="90"/>
  <c r="K905" i="90"/>
  <c r="K341" i="90"/>
  <c r="K1059" i="90"/>
  <c r="K1060" i="90"/>
  <c r="K727" i="90"/>
  <c r="K979" i="90"/>
  <c r="K728" i="90"/>
  <c r="K954" i="90"/>
  <c r="K1029" i="90"/>
  <c r="K835" i="90"/>
  <c r="K423" i="90"/>
  <c r="K800" i="90"/>
  <c r="K1030" i="90"/>
  <c r="K1031" i="90"/>
  <c r="K879" i="90"/>
  <c r="K454" i="90"/>
  <c r="K815" i="90"/>
  <c r="K606" i="90"/>
  <c r="K575" i="90"/>
  <c r="K767" i="90"/>
  <c r="K593" i="90"/>
  <c r="K254" i="90"/>
  <c r="K929" i="90"/>
  <c r="K930" i="90"/>
  <c r="K931" i="90"/>
  <c r="K785" i="90"/>
  <c r="K1110" i="90"/>
  <c r="K860" i="90"/>
  <c r="K1087" i="90"/>
  <c r="K1259" i="90"/>
  <c r="K729" i="90"/>
  <c r="K955" i="90"/>
  <c r="K391" i="90"/>
  <c r="K713" i="90"/>
  <c r="K880" i="90"/>
  <c r="K455" i="90"/>
  <c r="K1003" i="90"/>
  <c r="K836" i="90"/>
  <c r="K1088" i="90"/>
  <c r="K1089" i="90"/>
  <c r="K956" i="90"/>
  <c r="K1004" i="90"/>
  <c r="K1260" i="90"/>
  <c r="K702" i="90"/>
  <c r="K1250" i="90"/>
  <c r="K1215" i="90"/>
  <c r="K932" i="90"/>
  <c r="K1005" i="90"/>
  <c r="K1234" i="90"/>
  <c r="K906" i="90"/>
  <c r="K881" i="90"/>
  <c r="K690" i="90"/>
  <c r="K1032" i="90"/>
  <c r="K1174" i="90"/>
  <c r="K957" i="90"/>
  <c r="K768" i="90"/>
  <c r="K560" i="90"/>
  <c r="K958" i="90"/>
  <c r="K801" i="90"/>
  <c r="K1033" i="90"/>
  <c r="K667" i="90"/>
  <c r="K882" i="90"/>
  <c r="K668" i="90"/>
  <c r="K1191" i="90"/>
  <c r="K1061" i="90"/>
  <c r="K1006" i="90"/>
  <c r="K933" i="90"/>
  <c r="K1192" i="90"/>
  <c r="K837" i="90"/>
  <c r="K1129" i="90"/>
  <c r="K1062" i="90"/>
  <c r="K407" i="90"/>
  <c r="K1193" i="90"/>
  <c r="K1216" i="90"/>
  <c r="K1130" i="90"/>
  <c r="K645" i="90"/>
  <c r="K1034" i="90"/>
  <c r="K1007" i="90"/>
  <c r="K1131" i="90"/>
  <c r="K1035" i="90"/>
  <c r="K1175" i="90"/>
  <c r="K934" i="90"/>
  <c r="K1111" i="90"/>
  <c r="K1194" i="90"/>
  <c r="K658" i="90"/>
  <c r="K1156" i="90"/>
  <c r="K703" i="90"/>
  <c r="K816" i="90"/>
  <c r="K1112" i="90"/>
  <c r="K1090" i="90"/>
  <c r="K817" i="90"/>
  <c r="K935" i="90"/>
  <c r="K861" i="90"/>
  <c r="K1008" i="90"/>
  <c r="K862" i="90"/>
  <c r="K561" i="90"/>
  <c r="K980" i="90"/>
  <c r="K1063" i="90"/>
  <c r="K907" i="90"/>
  <c r="K730" i="90"/>
  <c r="K863" i="90"/>
  <c r="K936" i="90"/>
  <c r="K981" i="90"/>
  <c r="K838" i="90"/>
  <c r="K1176" i="90"/>
  <c r="K1217" i="90"/>
  <c r="K748" i="90"/>
  <c r="K1036" i="90"/>
  <c r="K1091" i="90"/>
  <c r="K839" i="90"/>
  <c r="K1009" i="90"/>
  <c r="K1113" i="90"/>
  <c r="K818" i="90"/>
  <c r="K786" i="90"/>
  <c r="K691" i="90"/>
  <c r="K864" i="90"/>
  <c r="K681" i="90"/>
  <c r="K959" i="90"/>
  <c r="K1132" i="90"/>
  <c r="K1010" i="90"/>
  <c r="K360" i="90"/>
  <c r="K908" i="90"/>
  <c r="K295" i="90"/>
  <c r="K1114" i="90"/>
  <c r="K731" i="90"/>
  <c r="K960" i="90"/>
  <c r="K883" i="90"/>
  <c r="K819" i="90"/>
  <c r="K909" i="90"/>
  <c r="K1037" i="90"/>
  <c r="K802" i="90"/>
  <c r="K618" i="90"/>
  <c r="K982" i="90"/>
  <c r="K983" i="90"/>
  <c r="K1177" i="90"/>
  <c r="K803" i="90"/>
  <c r="K804" i="90"/>
  <c r="K1064" i="90"/>
  <c r="K1133" i="90"/>
  <c r="K840" i="90"/>
  <c r="K961" i="90"/>
  <c r="K1038" i="90"/>
  <c r="K1218" i="90"/>
  <c r="K865" i="90"/>
  <c r="K884" i="90"/>
  <c r="K1065" i="90"/>
  <c r="K1157" i="90"/>
  <c r="K841" i="90"/>
  <c r="K1115" i="90"/>
  <c r="K1277" i="90"/>
  <c r="K1092" i="90"/>
  <c r="K910" i="90"/>
  <c r="K1066" i="90"/>
  <c r="K962" i="90"/>
  <c r="K937" i="90"/>
  <c r="K963" i="90"/>
  <c r="K34" i="70"/>
  <c r="K35" i="70"/>
  <c r="K36" i="70"/>
  <c r="K37" i="70"/>
  <c r="K38" i="70"/>
  <c r="G38" i="70"/>
  <c r="G34" i="70"/>
  <c r="G35" i="70"/>
  <c r="G36" i="70"/>
  <c r="G37" i="70"/>
  <c r="G15" i="70"/>
  <c r="G16" i="70"/>
  <c r="G17" i="70"/>
  <c r="G18" i="70"/>
  <c r="G19" i="70"/>
  <c r="G20" i="70"/>
  <c r="G21" i="70"/>
  <c r="G22" i="70"/>
  <c r="G23" i="70"/>
  <c r="G24" i="70"/>
  <c r="G25" i="70"/>
  <c r="G26" i="70"/>
  <c r="G27" i="70"/>
  <c r="G28" i="70"/>
  <c r="G29" i="70"/>
  <c r="G30" i="70"/>
  <c r="G31" i="70"/>
  <c r="G32" i="70"/>
  <c r="G33" i="70"/>
  <c r="G14" i="70"/>
  <c r="H48" i="70"/>
  <c r="H49" i="70"/>
  <c r="A3" i="70" s="1"/>
  <c r="K33" i="70"/>
  <c r="A8" i="69"/>
  <c r="A7" i="69"/>
  <c r="A6" i="69"/>
  <c r="A5" i="69"/>
  <c r="A4" i="69"/>
  <c r="A3" i="69"/>
  <c r="A2" i="69"/>
  <c r="B9" i="69"/>
  <c r="B3" i="69"/>
  <c r="B4" i="69"/>
  <c r="B5" i="69"/>
  <c r="B6" i="69"/>
  <c r="B7" i="69"/>
  <c r="B8" i="69"/>
  <c r="B2" i="69"/>
  <c r="K32" i="69"/>
  <c r="K33" i="69"/>
  <c r="I48" i="70" l="1"/>
  <c r="J48" i="70"/>
  <c r="K48" i="70" s="1"/>
  <c r="C2" i="70" s="1"/>
  <c r="J49" i="70"/>
  <c r="A2" i="70"/>
  <c r="I49" i="70"/>
  <c r="B2" i="70"/>
  <c r="B2" i="54"/>
  <c r="B3" i="70" l="1"/>
  <c r="K49" i="70"/>
  <c r="C3" i="70" s="1"/>
  <c r="AH26" i="94" l="1"/>
  <c r="AH25" i="94"/>
  <c r="O10" i="89"/>
  <c r="O12" i="89" s="1"/>
  <c r="AJ5" i="82"/>
  <c r="AI5" i="82"/>
  <c r="AH5" i="82"/>
  <c r="AG5" i="82"/>
  <c r="AF5" i="82"/>
  <c r="AE5" i="82"/>
  <c r="T17" i="81"/>
  <c r="K14" i="70"/>
  <c r="O11" i="89" l="1"/>
  <c r="O23" i="89" l="1"/>
  <c r="O22" i="89"/>
  <c r="O21" i="89"/>
  <c r="O20" i="89"/>
  <c r="O19" i="89"/>
  <c r="O18" i="89"/>
  <c r="O17" i="89"/>
  <c r="O16" i="89"/>
  <c r="O15" i="89"/>
  <c r="O14" i="89"/>
  <c r="O13" i="89"/>
  <c r="K11" i="90"/>
  <c r="B2" i="89"/>
  <c r="B3" i="89"/>
  <c r="B4" i="89"/>
  <c r="B5" i="89"/>
  <c r="B6" i="89"/>
  <c r="B7" i="89"/>
  <c r="B8" i="89"/>
  <c r="B9" i="89"/>
  <c r="B10" i="89"/>
  <c r="B11" i="89"/>
  <c r="B12" i="89"/>
  <c r="B13" i="89"/>
  <c r="B14" i="89"/>
  <c r="G65" i="79"/>
  <c r="R6" i="87"/>
  <c r="S10" i="88"/>
  <c r="S9" i="88"/>
  <c r="S8" i="88"/>
  <c r="S7" i="88"/>
  <c r="S6" i="88"/>
  <c r="R10" i="88"/>
  <c r="R8" i="88"/>
  <c r="R7" i="88"/>
  <c r="R6" i="88"/>
  <c r="S7" i="87"/>
  <c r="S6" i="87"/>
  <c r="R7" i="87"/>
  <c r="B3" i="87" s="1"/>
  <c r="R12" i="87"/>
  <c r="R10" i="87"/>
  <c r="R9" i="87"/>
  <c r="R8" i="87"/>
  <c r="B4" i="87" s="1"/>
  <c r="A14" i="60"/>
  <c r="A13" i="60"/>
  <c r="A12" i="60"/>
  <c r="A11" i="60"/>
  <c r="A10" i="60"/>
  <c r="A9" i="60"/>
  <c r="A8" i="60"/>
  <c r="A7" i="60"/>
  <c r="A6" i="60"/>
  <c r="A5" i="60"/>
  <c r="A4" i="60"/>
  <c r="A3" i="60"/>
  <c r="A2" i="60"/>
  <c r="A14" i="53"/>
  <c r="A13" i="53"/>
  <c r="A12" i="53"/>
  <c r="A11" i="53"/>
  <c r="A10" i="53"/>
  <c r="A9" i="53"/>
  <c r="A8" i="53"/>
  <c r="A7" i="53"/>
  <c r="A6" i="53"/>
  <c r="A5" i="53"/>
  <c r="A4" i="53"/>
  <c r="A3" i="53"/>
  <c r="A2" i="53"/>
  <c r="A14" i="48"/>
  <c r="A13" i="48"/>
  <c r="A12" i="48"/>
  <c r="A11" i="48"/>
  <c r="A10" i="48"/>
  <c r="A9" i="48"/>
  <c r="A8" i="48"/>
  <c r="A7" i="48"/>
  <c r="A6" i="48"/>
  <c r="A5" i="48"/>
  <c r="A4" i="48"/>
  <c r="A3" i="48"/>
  <c r="A2" i="48"/>
  <c r="A14" i="47"/>
  <c r="A13" i="47"/>
  <c r="A12" i="47"/>
  <c r="A11" i="47"/>
  <c r="A10" i="47"/>
  <c r="A9" i="47"/>
  <c r="A8" i="47"/>
  <c r="A7" i="47"/>
  <c r="A6" i="47"/>
  <c r="A5" i="47"/>
  <c r="A4" i="47"/>
  <c r="A3" i="47"/>
  <c r="A2" i="47"/>
  <c r="A14" i="45"/>
  <c r="A13" i="45"/>
  <c r="A12" i="45"/>
  <c r="A11" i="45"/>
  <c r="A10" i="45"/>
  <c r="A9" i="45"/>
  <c r="A8" i="45"/>
  <c r="A7" i="45"/>
  <c r="A6" i="45"/>
  <c r="A5" i="45"/>
  <c r="A4" i="45"/>
  <c r="A3" i="45"/>
  <c r="A2" i="45"/>
  <c r="A14" i="44"/>
  <c r="A13" i="44"/>
  <c r="A12" i="44"/>
  <c r="A11" i="44"/>
  <c r="A10" i="44"/>
  <c r="A9" i="44"/>
  <c r="A8" i="44"/>
  <c r="A7" i="44"/>
  <c r="A6" i="44"/>
  <c r="A5" i="44"/>
  <c r="A4" i="44"/>
  <c r="A3" i="44"/>
  <c r="A2" i="44"/>
  <c r="A14" i="43"/>
  <c r="A13" i="43"/>
  <c r="A12" i="43"/>
  <c r="A11" i="43"/>
  <c r="A10" i="43"/>
  <c r="A9" i="43"/>
  <c r="A8" i="43"/>
  <c r="A7" i="43"/>
  <c r="A6" i="43"/>
  <c r="A5" i="43"/>
  <c r="A4" i="43"/>
  <c r="A3" i="43"/>
  <c r="A2" i="43"/>
  <c r="A14" i="40" l="1"/>
  <c r="A6" i="40"/>
  <c r="A2" i="40"/>
  <c r="M6" i="106"/>
  <c r="R6" i="103"/>
  <c r="R6" i="104"/>
  <c r="R6" i="102"/>
  <c r="R6" i="101"/>
  <c r="R6" i="100"/>
  <c r="R6" i="99"/>
  <c r="R6" i="85"/>
  <c r="R6" i="84"/>
  <c r="R6" i="83"/>
  <c r="T5" i="82"/>
  <c r="T5" i="81"/>
  <c r="AB7" i="57" l="1"/>
  <c r="AB8" i="57"/>
  <c r="AB9" i="57"/>
  <c r="AB10" i="57"/>
  <c r="AB11" i="57"/>
  <c r="AB12" i="57"/>
  <c r="AB13" i="57"/>
  <c r="AB14" i="57"/>
  <c r="AB15" i="57"/>
  <c r="AB16" i="57"/>
  <c r="AB17" i="57"/>
  <c r="AB18" i="57"/>
  <c r="AB6" i="57"/>
  <c r="Y7" i="57"/>
  <c r="Z7" i="57"/>
  <c r="AA7" i="57"/>
  <c r="Y8" i="57"/>
  <c r="Z8" i="57"/>
  <c r="AA8" i="57"/>
  <c r="Y9" i="57"/>
  <c r="Z9" i="57"/>
  <c r="AA9" i="57"/>
  <c r="Y10" i="57"/>
  <c r="Z10" i="57"/>
  <c r="AA10" i="57"/>
  <c r="Y11" i="57"/>
  <c r="Z11" i="57"/>
  <c r="AA11" i="57"/>
  <c r="Y12" i="57"/>
  <c r="Z12" i="57"/>
  <c r="AA12" i="57"/>
  <c r="Y13" i="57"/>
  <c r="Z13" i="57"/>
  <c r="AA13" i="57"/>
  <c r="Y14" i="57"/>
  <c r="Z14" i="57"/>
  <c r="AA14" i="57"/>
  <c r="Y15" i="57"/>
  <c r="Z15" i="57"/>
  <c r="AA15" i="57"/>
  <c r="Y16" i="57"/>
  <c r="Z16" i="57"/>
  <c r="AA16" i="57"/>
  <c r="Y17" i="57"/>
  <c r="Z17" i="57"/>
  <c r="AA17" i="57"/>
  <c r="Y18" i="57"/>
  <c r="Z18" i="57"/>
  <c r="AA18" i="57"/>
  <c r="Z6" i="57"/>
  <c r="AA6" i="57"/>
  <c r="Y6" i="57"/>
  <c r="B2" i="57" s="1"/>
  <c r="E3" i="56"/>
  <c r="E4" i="56"/>
  <c r="E5" i="56"/>
  <c r="E6" i="56"/>
  <c r="E7" i="56"/>
  <c r="E8" i="56"/>
  <c r="E9" i="56"/>
  <c r="E10" i="56"/>
  <c r="E11" i="56"/>
  <c r="E12" i="56"/>
  <c r="E13" i="56"/>
  <c r="E14" i="56"/>
  <c r="E2" i="56"/>
  <c r="B3" i="56"/>
  <c r="C3" i="56"/>
  <c r="D3" i="56"/>
  <c r="B4" i="56"/>
  <c r="C4" i="56"/>
  <c r="D4" i="56"/>
  <c r="B5" i="56"/>
  <c r="C5" i="56"/>
  <c r="D5" i="56"/>
  <c r="B6" i="56"/>
  <c r="C6" i="56"/>
  <c r="D6" i="56"/>
  <c r="B7" i="56"/>
  <c r="C7" i="56"/>
  <c r="D7" i="56"/>
  <c r="B8" i="56"/>
  <c r="C8" i="56"/>
  <c r="D8" i="56"/>
  <c r="B9" i="56"/>
  <c r="C9" i="56"/>
  <c r="D9" i="56"/>
  <c r="B10" i="56"/>
  <c r="C10" i="56"/>
  <c r="D10" i="56"/>
  <c r="B11" i="56"/>
  <c r="C11" i="56"/>
  <c r="D11" i="56"/>
  <c r="B12" i="56"/>
  <c r="C12" i="56"/>
  <c r="D12" i="56"/>
  <c r="B13" i="56"/>
  <c r="C13" i="56"/>
  <c r="D13" i="56"/>
  <c r="B14" i="56"/>
  <c r="C14" i="56"/>
  <c r="D14" i="56"/>
  <c r="C2" i="56"/>
  <c r="D2" i="56"/>
  <c r="B2" i="56"/>
  <c r="AB6" i="55"/>
  <c r="Y7" i="55"/>
  <c r="Z7" i="55"/>
  <c r="AA7" i="55"/>
  <c r="Y8" i="55"/>
  <c r="Z8" i="55"/>
  <c r="AA8" i="55"/>
  <c r="Y9" i="55"/>
  <c r="Z9" i="55"/>
  <c r="AA9" i="55"/>
  <c r="Y10" i="55"/>
  <c r="Z10" i="55"/>
  <c r="AA10" i="55"/>
  <c r="Y11" i="55"/>
  <c r="Z11" i="55"/>
  <c r="AA11" i="55"/>
  <c r="Y12" i="55"/>
  <c r="Z12" i="55"/>
  <c r="AA12" i="55"/>
  <c r="Y13" i="55"/>
  <c r="Z13" i="55"/>
  <c r="AA13" i="55"/>
  <c r="Y14" i="55"/>
  <c r="Z14" i="55"/>
  <c r="AA14" i="55"/>
  <c r="Y15" i="55"/>
  <c r="Z15" i="55"/>
  <c r="AA15" i="55"/>
  <c r="Y16" i="55"/>
  <c r="Z16" i="55"/>
  <c r="AA16" i="55"/>
  <c r="Y17" i="55"/>
  <c r="Z17" i="55"/>
  <c r="AA17" i="55"/>
  <c r="Y18" i="55"/>
  <c r="Z18" i="55"/>
  <c r="AA18" i="55"/>
  <c r="Z6" i="55"/>
  <c r="C2" i="55" s="1"/>
  <c r="AA6" i="55"/>
  <c r="Y6" i="55"/>
  <c r="AB7" i="55"/>
  <c r="E3" i="55" s="1"/>
  <c r="AB8" i="55"/>
  <c r="AB9" i="55"/>
  <c r="AB10" i="55"/>
  <c r="AB11" i="55"/>
  <c r="AB12" i="55"/>
  <c r="AB13" i="55"/>
  <c r="AB14" i="55"/>
  <c r="AB15" i="55"/>
  <c r="AB16" i="55"/>
  <c r="AB17" i="55"/>
  <c r="AB18" i="55"/>
  <c r="E3" i="54"/>
  <c r="E4" i="54"/>
  <c r="E5" i="54"/>
  <c r="E6" i="54"/>
  <c r="E7" i="54"/>
  <c r="E8" i="54"/>
  <c r="E9" i="54"/>
  <c r="E10" i="54"/>
  <c r="E11" i="54"/>
  <c r="E12" i="54"/>
  <c r="E13" i="54"/>
  <c r="E14" i="54"/>
  <c r="E2" i="54"/>
  <c r="B3" i="54"/>
  <c r="C3" i="54"/>
  <c r="D3" i="54"/>
  <c r="B4" i="54"/>
  <c r="C4" i="54"/>
  <c r="D4" i="54"/>
  <c r="B5" i="54"/>
  <c r="C5" i="54"/>
  <c r="D5" i="54"/>
  <c r="B6" i="54"/>
  <c r="C6" i="54"/>
  <c r="D6" i="54"/>
  <c r="B7" i="54"/>
  <c r="C7" i="54"/>
  <c r="D7" i="54"/>
  <c r="B8" i="54"/>
  <c r="C8" i="54"/>
  <c r="D8" i="54"/>
  <c r="B9" i="54"/>
  <c r="C9" i="54"/>
  <c r="D9" i="54"/>
  <c r="B10" i="54"/>
  <c r="C10" i="54"/>
  <c r="D10" i="54"/>
  <c r="B11" i="54"/>
  <c r="C11" i="54"/>
  <c r="D11" i="54"/>
  <c r="B12" i="54"/>
  <c r="C12" i="54"/>
  <c r="D12" i="54"/>
  <c r="B13" i="54"/>
  <c r="C13" i="54"/>
  <c r="D13" i="54"/>
  <c r="B14" i="54"/>
  <c r="C14" i="54"/>
  <c r="D14" i="54"/>
  <c r="C2" i="54"/>
  <c r="D2" i="54"/>
  <c r="Y6" i="53"/>
  <c r="B2" i="53" s="1"/>
  <c r="Z6" i="53"/>
  <c r="C2" i="53" s="1"/>
  <c r="AA6" i="53"/>
  <c r="D2" i="53" s="1"/>
  <c r="Y7" i="53"/>
  <c r="Z7" i="53"/>
  <c r="AA7" i="53"/>
  <c r="Y8" i="53"/>
  <c r="Z8" i="53"/>
  <c r="AA8" i="53"/>
  <c r="Y9" i="53"/>
  <c r="Z9" i="53"/>
  <c r="AA9" i="53"/>
  <c r="Y10" i="53"/>
  <c r="Z10" i="53"/>
  <c r="AA10" i="53"/>
  <c r="Y11" i="53"/>
  <c r="Z11" i="53"/>
  <c r="AA11" i="53"/>
  <c r="Y12" i="53"/>
  <c r="Z12" i="53"/>
  <c r="AA12" i="53"/>
  <c r="Y13" i="53"/>
  <c r="Z13" i="53"/>
  <c r="AA13" i="53"/>
  <c r="Y14" i="53"/>
  <c r="Z14" i="53"/>
  <c r="AA14" i="53"/>
  <c r="Y15" i="53"/>
  <c r="Z15" i="53"/>
  <c r="AA15" i="53"/>
  <c r="Y16" i="53"/>
  <c r="Z16" i="53"/>
  <c r="AA16" i="53"/>
  <c r="Y17" i="53"/>
  <c r="Z17" i="53"/>
  <c r="AA17" i="53"/>
  <c r="Y18" i="53"/>
  <c r="Z18" i="53"/>
  <c r="AA18" i="53"/>
  <c r="AA5" i="53"/>
  <c r="Z5" i="53"/>
  <c r="Y5" i="53"/>
  <c r="Y6" i="52"/>
  <c r="B2" i="52" s="1"/>
  <c r="Z6" i="52"/>
  <c r="C2" i="52" s="1"/>
  <c r="AA6" i="52"/>
  <c r="D2" i="52" s="1"/>
  <c r="Y7" i="52"/>
  <c r="Z7" i="52"/>
  <c r="AA7" i="52"/>
  <c r="Y8" i="52"/>
  <c r="Z8" i="52"/>
  <c r="AA8" i="52"/>
  <c r="Y9" i="52"/>
  <c r="Z9" i="52"/>
  <c r="AA9" i="52"/>
  <c r="Y10" i="52"/>
  <c r="Z10" i="52"/>
  <c r="AA10" i="52"/>
  <c r="Y11" i="52"/>
  <c r="Z11" i="52"/>
  <c r="AA11" i="52"/>
  <c r="Y12" i="52"/>
  <c r="Z12" i="52"/>
  <c r="AA12" i="52"/>
  <c r="Y13" i="52"/>
  <c r="Z13" i="52"/>
  <c r="AA13" i="52"/>
  <c r="Y14" i="52"/>
  <c r="Z14" i="52"/>
  <c r="AA14" i="52"/>
  <c r="Y15" i="52"/>
  <c r="Z15" i="52"/>
  <c r="AA15" i="52"/>
  <c r="Y16" i="52"/>
  <c r="Z16" i="52"/>
  <c r="AA16" i="52"/>
  <c r="Y17" i="52"/>
  <c r="Z17" i="52"/>
  <c r="AA17" i="52"/>
  <c r="Y18" i="52"/>
  <c r="Z18" i="52"/>
  <c r="AA18" i="52"/>
  <c r="AA5" i="52"/>
  <c r="Z5" i="52"/>
  <c r="Y5" i="52"/>
  <c r="Z6" i="51"/>
  <c r="D2" i="51" s="1"/>
  <c r="Z7" i="51"/>
  <c r="Z8" i="51"/>
  <c r="Z9" i="51"/>
  <c r="Z10" i="51"/>
  <c r="Z11" i="51"/>
  <c r="Z12" i="51"/>
  <c r="Z13" i="51"/>
  <c r="Z14" i="51"/>
  <c r="Z15" i="51"/>
  <c r="Z16" i="51"/>
  <c r="Z17" i="51"/>
  <c r="Z18" i="51"/>
  <c r="Z5" i="51"/>
  <c r="C3" i="51"/>
  <c r="C4" i="51"/>
  <c r="C5" i="51"/>
  <c r="C6" i="51"/>
  <c r="C7" i="51"/>
  <c r="C8" i="51"/>
  <c r="C9" i="51"/>
  <c r="C10" i="51"/>
  <c r="C11" i="51"/>
  <c r="C12" i="51"/>
  <c r="C13" i="51"/>
  <c r="C14" i="51"/>
  <c r="C2" i="51"/>
  <c r="B3" i="51"/>
  <c r="B4" i="51"/>
  <c r="B5" i="51"/>
  <c r="B6" i="51"/>
  <c r="B7" i="51"/>
  <c r="B8" i="51"/>
  <c r="B9" i="51"/>
  <c r="B10" i="51"/>
  <c r="B11" i="51"/>
  <c r="B12" i="51"/>
  <c r="B13" i="51"/>
  <c r="B14" i="51"/>
  <c r="B2" i="51"/>
  <c r="Y6" i="51"/>
  <c r="Y7" i="51"/>
  <c r="Y8" i="51"/>
  <c r="Y9" i="51"/>
  <c r="Y10" i="51"/>
  <c r="Y11" i="51"/>
  <c r="Y12" i="51"/>
  <c r="Y13" i="51"/>
  <c r="Y14" i="51"/>
  <c r="Y15" i="51"/>
  <c r="Y16" i="51"/>
  <c r="Y17" i="51"/>
  <c r="Y18" i="51"/>
  <c r="Y5" i="51"/>
  <c r="Y6" i="50"/>
  <c r="Y7" i="50"/>
  <c r="Y8" i="50"/>
  <c r="Y9" i="50"/>
  <c r="Y10" i="50"/>
  <c r="Y11" i="50"/>
  <c r="Y12" i="50"/>
  <c r="Y13" i="50"/>
  <c r="Y14" i="50"/>
  <c r="Y15" i="50"/>
  <c r="Y16" i="50"/>
  <c r="Y17" i="50"/>
  <c r="Y18" i="50"/>
  <c r="Y5" i="50"/>
  <c r="B3" i="20"/>
  <c r="B4" i="20"/>
  <c r="B5" i="20"/>
  <c r="B6" i="20"/>
  <c r="B7" i="20"/>
  <c r="B8" i="20"/>
  <c r="B9" i="20"/>
  <c r="B10" i="20"/>
  <c r="B11" i="20"/>
  <c r="B12" i="20"/>
  <c r="B13" i="20"/>
  <c r="B14" i="20"/>
  <c r="B2" i="20"/>
  <c r="W25" i="76"/>
  <c r="B1" i="73"/>
  <c r="I38" i="73"/>
  <c r="D14" i="44"/>
  <c r="D6" i="43"/>
  <c r="C7" i="43"/>
  <c r="C10" i="43"/>
  <c r="C8" i="44"/>
  <c r="D7" i="44"/>
  <c r="Z18" i="50" l="1"/>
  <c r="Z6" i="50"/>
  <c r="B2" i="50" s="1"/>
  <c r="C5" i="40"/>
  <c r="B8" i="40"/>
  <c r="B3" i="40"/>
  <c r="Y6" i="39" l="1"/>
  <c r="Y8" i="39"/>
  <c r="Z8" i="37"/>
  <c r="Y6" i="37"/>
  <c r="Y6" i="35"/>
  <c r="Z6" i="35"/>
  <c r="A32" i="68" l="1"/>
  <c r="A3" i="46" l="1"/>
  <c r="A4" i="46"/>
  <c r="A5" i="46"/>
  <c r="A6" i="46"/>
  <c r="A7" i="46"/>
  <c r="A8" i="46"/>
  <c r="A9" i="46"/>
  <c r="A10" i="46"/>
  <c r="A11" i="46"/>
  <c r="A12" i="46"/>
  <c r="A13" i="46"/>
  <c r="A14" i="46"/>
  <c r="A2" i="46"/>
  <c r="W16" i="101"/>
  <c r="U17" i="101"/>
  <c r="S15" i="101"/>
  <c r="S6" i="101"/>
  <c r="B3" i="101" s="1"/>
  <c r="F3" i="94"/>
  <c r="M23" i="79"/>
  <c r="N23" i="68"/>
  <c r="A3" i="62"/>
  <c r="A4" i="62"/>
  <c r="A5" i="62"/>
  <c r="A6" i="62"/>
  <c r="A7" i="62"/>
  <c r="A8" i="62"/>
  <c r="A9" i="62"/>
  <c r="A10" i="62"/>
  <c r="A11" i="62"/>
  <c r="A12" i="62"/>
  <c r="A13" i="62"/>
  <c r="A14" i="62"/>
  <c r="A2" i="62"/>
  <c r="A3" i="58"/>
  <c r="A4" i="58"/>
  <c r="A5" i="58"/>
  <c r="A6" i="58"/>
  <c r="A7" i="58"/>
  <c r="A8" i="58"/>
  <c r="A9" i="58"/>
  <c r="A10" i="58"/>
  <c r="A11" i="58"/>
  <c r="A12" i="58"/>
  <c r="A13" i="58"/>
  <c r="A14" i="58"/>
  <c r="A2" i="58"/>
  <c r="A3" i="57"/>
  <c r="A4" i="57"/>
  <c r="A5" i="57"/>
  <c r="A6" i="57"/>
  <c r="A7" i="57"/>
  <c r="A8" i="57"/>
  <c r="A9" i="57"/>
  <c r="A10" i="57"/>
  <c r="A11" i="57"/>
  <c r="A12" i="57"/>
  <c r="A13" i="57"/>
  <c r="A14" i="57"/>
  <c r="A2" i="57"/>
  <c r="A3" i="56"/>
  <c r="A4" i="56"/>
  <c r="A5" i="56"/>
  <c r="A6" i="56"/>
  <c r="A7" i="56"/>
  <c r="A8" i="56"/>
  <c r="A9" i="56"/>
  <c r="A10" i="56"/>
  <c r="A11" i="56"/>
  <c r="A12" i="56"/>
  <c r="A13" i="56"/>
  <c r="A14" i="56"/>
  <c r="A2" i="56"/>
  <c r="A3" i="29"/>
  <c r="A4" i="29"/>
  <c r="A5" i="29"/>
  <c r="A6" i="29"/>
  <c r="A7" i="29"/>
  <c r="A8" i="29"/>
  <c r="A9" i="29"/>
  <c r="A10" i="29"/>
  <c r="A11" i="29"/>
  <c r="A12" i="29"/>
  <c r="A13" i="29"/>
  <c r="A14" i="29"/>
  <c r="A2" i="29"/>
  <c r="A3" i="54"/>
  <c r="A4" i="54"/>
  <c r="A5" i="54"/>
  <c r="A6" i="54"/>
  <c r="A7" i="54"/>
  <c r="A8" i="54"/>
  <c r="A9" i="54"/>
  <c r="A10" i="54"/>
  <c r="A11" i="54"/>
  <c r="A12" i="54"/>
  <c r="A13" i="54"/>
  <c r="A14" i="54"/>
  <c r="A2" i="54"/>
  <c r="A3" i="55"/>
  <c r="A4" i="55"/>
  <c r="A5" i="55"/>
  <c r="A6" i="55"/>
  <c r="A7" i="55"/>
  <c r="A8" i="55"/>
  <c r="A9" i="55"/>
  <c r="A10" i="55"/>
  <c r="A11" i="55"/>
  <c r="A12" i="55"/>
  <c r="A13" i="55"/>
  <c r="A14" i="55"/>
  <c r="A2" i="55"/>
  <c r="A3" i="52"/>
  <c r="A4" i="52"/>
  <c r="A5" i="52"/>
  <c r="A6" i="52"/>
  <c r="A7" i="52"/>
  <c r="A8" i="52"/>
  <c r="A9" i="52"/>
  <c r="A10" i="52"/>
  <c r="A11" i="52"/>
  <c r="A12" i="52"/>
  <c r="A13" i="52"/>
  <c r="A14" i="52"/>
  <c r="A2" i="52"/>
  <c r="A3" i="51"/>
  <c r="A4" i="51"/>
  <c r="A5" i="51"/>
  <c r="A6" i="51"/>
  <c r="A7" i="51"/>
  <c r="A8" i="51"/>
  <c r="A9" i="51"/>
  <c r="A10" i="51"/>
  <c r="A11" i="51"/>
  <c r="A12" i="51"/>
  <c r="A13" i="51"/>
  <c r="A14" i="51"/>
  <c r="A2" i="51"/>
  <c r="A3" i="50"/>
  <c r="A4" i="50"/>
  <c r="A5" i="50"/>
  <c r="A6" i="50"/>
  <c r="A7" i="50"/>
  <c r="A8" i="50"/>
  <c r="A9" i="50"/>
  <c r="A10" i="50"/>
  <c r="A11" i="50"/>
  <c r="A12" i="50"/>
  <c r="A13" i="50"/>
  <c r="A14" i="50"/>
  <c r="A2" i="50"/>
  <c r="A3" i="20"/>
  <c r="A4" i="20"/>
  <c r="A5" i="20"/>
  <c r="A6" i="20"/>
  <c r="A7" i="20"/>
  <c r="A8" i="20"/>
  <c r="A9" i="20"/>
  <c r="A10" i="20"/>
  <c r="A11" i="20"/>
  <c r="A12" i="20"/>
  <c r="A13" i="20"/>
  <c r="A14" i="20"/>
  <c r="A2" i="20"/>
  <c r="A3" i="42"/>
  <c r="A4" i="42"/>
  <c r="A5" i="42"/>
  <c r="A6" i="42"/>
  <c r="A7" i="42"/>
  <c r="A8" i="42"/>
  <c r="A9" i="42"/>
  <c r="A10" i="42"/>
  <c r="A11" i="42"/>
  <c r="A12" i="42"/>
  <c r="A13" i="42"/>
  <c r="A14" i="42"/>
  <c r="A2" i="42"/>
  <c r="A3" i="41"/>
  <c r="A4" i="41"/>
  <c r="A5" i="41"/>
  <c r="A6" i="41"/>
  <c r="A7" i="41"/>
  <c r="A8" i="41"/>
  <c r="A9" i="41"/>
  <c r="A10" i="41"/>
  <c r="A11" i="41"/>
  <c r="A12" i="41"/>
  <c r="A13" i="41"/>
  <c r="A14" i="41"/>
  <c r="A2" i="41"/>
  <c r="A3" i="40"/>
  <c r="A4" i="40"/>
  <c r="A5" i="40"/>
  <c r="A7" i="40"/>
  <c r="A8" i="40"/>
  <c r="A9" i="40"/>
  <c r="A10" i="40"/>
  <c r="A11" i="40"/>
  <c r="A12" i="40"/>
  <c r="A13" i="40"/>
  <c r="A3" i="39"/>
  <c r="A4" i="39"/>
  <c r="A5" i="39"/>
  <c r="A6" i="39"/>
  <c r="A7" i="39"/>
  <c r="A8" i="39"/>
  <c r="A9" i="39"/>
  <c r="A10" i="39"/>
  <c r="A11" i="39"/>
  <c r="A12" i="39"/>
  <c r="A13" i="39"/>
  <c r="A14" i="39"/>
  <c r="A2" i="39"/>
  <c r="A3" i="38"/>
  <c r="A4" i="38"/>
  <c r="A5" i="38"/>
  <c r="A6" i="38"/>
  <c r="A7" i="38"/>
  <c r="A8" i="38"/>
  <c r="A9" i="38"/>
  <c r="A10" i="38"/>
  <c r="A11" i="38"/>
  <c r="A12" i="38"/>
  <c r="A13" i="38"/>
  <c r="A14" i="38"/>
  <c r="A2" i="38"/>
  <c r="A3" i="37"/>
  <c r="A4" i="37"/>
  <c r="A5" i="37"/>
  <c r="A6" i="37"/>
  <c r="A7" i="37"/>
  <c r="A8" i="37"/>
  <c r="A9" i="37"/>
  <c r="A10" i="37"/>
  <c r="A11" i="37"/>
  <c r="A12" i="37"/>
  <c r="A13" i="37"/>
  <c r="A14" i="37"/>
  <c r="A2" i="37"/>
  <c r="A3" i="36"/>
  <c r="A4" i="36"/>
  <c r="A5" i="36"/>
  <c r="A6" i="36"/>
  <c r="A7" i="36"/>
  <c r="A8" i="36"/>
  <c r="A9" i="36"/>
  <c r="A10" i="36"/>
  <c r="A11" i="36"/>
  <c r="A12" i="36"/>
  <c r="A13" i="36"/>
  <c r="A14" i="36"/>
  <c r="A2" i="36"/>
  <c r="A3" i="35"/>
  <c r="A4" i="35"/>
  <c r="A5" i="35"/>
  <c r="A6" i="35"/>
  <c r="A7" i="35"/>
  <c r="A8" i="35"/>
  <c r="A9" i="35"/>
  <c r="A10" i="35"/>
  <c r="A11" i="35"/>
  <c r="A12" i="35"/>
  <c r="A13" i="35"/>
  <c r="A14" i="35"/>
  <c r="A2" i="35"/>
  <c r="A3" i="2"/>
  <c r="A4" i="2"/>
  <c r="A5" i="2"/>
  <c r="A6" i="2"/>
  <c r="A7" i="2"/>
  <c r="A8" i="2"/>
  <c r="A9" i="2"/>
  <c r="A10" i="2"/>
  <c r="A11" i="2"/>
  <c r="A12" i="2"/>
  <c r="A13" i="2"/>
  <c r="A14" i="2"/>
  <c r="A2" i="2"/>
  <c r="N6" i="106"/>
  <c r="M15" i="106"/>
  <c r="N15" i="106"/>
  <c r="B11" i="106" s="1"/>
  <c r="O15" i="106"/>
  <c r="C11" i="106" s="1"/>
  <c r="P15" i="106"/>
  <c r="D11" i="106" s="1"/>
  <c r="V6" i="105"/>
  <c r="W16" i="104"/>
  <c r="X6" i="104"/>
  <c r="W6" i="104"/>
  <c r="V10" i="104"/>
  <c r="U12" i="104"/>
  <c r="T12" i="104"/>
  <c r="S9" i="104"/>
  <c r="W18" i="104"/>
  <c r="V9" i="104"/>
  <c r="U9" i="104"/>
  <c r="T14" i="104"/>
  <c r="T10" i="104"/>
  <c r="X15" i="101"/>
  <c r="W12" i="101"/>
  <c r="V15" i="101"/>
  <c r="V13" i="101"/>
  <c r="U12" i="101"/>
  <c r="U9" i="101"/>
  <c r="T10" i="101"/>
  <c r="T6" i="101"/>
  <c r="S13" i="101"/>
  <c r="T14" i="99"/>
  <c r="S12" i="99"/>
  <c r="S6" i="99"/>
  <c r="R11" i="99"/>
  <c r="I38" i="96"/>
  <c r="O7" i="96" s="1"/>
  <c r="F7" i="94"/>
  <c r="F6" i="94"/>
  <c r="F4" i="94"/>
  <c r="AH38" i="94"/>
  <c r="AD14" i="94"/>
  <c r="AD18" i="94"/>
  <c r="AH37" i="94"/>
  <c r="AD17" i="94"/>
  <c r="C7" i="92"/>
  <c r="C2" i="89"/>
  <c r="M5" i="89"/>
  <c r="L5" i="89"/>
  <c r="L4" i="89"/>
  <c r="T4" i="88"/>
  <c r="D1" i="88" s="1"/>
  <c r="W6" i="85"/>
  <c r="V10" i="85"/>
  <c r="U8" i="85"/>
  <c r="T11" i="85"/>
  <c r="T6" i="85"/>
  <c r="S9" i="85"/>
  <c r="S6" i="85"/>
  <c r="G4" i="94" l="1"/>
  <c r="N5" i="89"/>
  <c r="G7" i="94"/>
  <c r="G3" i="94"/>
  <c r="G6" i="94"/>
  <c r="I63" i="79"/>
  <c r="L21" i="79"/>
  <c r="I53" i="79" l="1"/>
  <c r="I52" i="79"/>
  <c r="I48" i="79"/>
  <c r="I64" i="79"/>
  <c r="I41" i="79"/>
  <c r="I46" i="79"/>
  <c r="I55" i="79"/>
  <c r="I51" i="79"/>
  <c r="I62" i="79"/>
  <c r="I47" i="79"/>
  <c r="I38" i="79"/>
  <c r="L22" i="79" s="1"/>
  <c r="I61" i="79"/>
  <c r="I45" i="79"/>
  <c r="I60" i="79"/>
  <c r="I44" i="79"/>
  <c r="I56" i="79"/>
  <c r="I40" i="79"/>
  <c r="I54" i="79"/>
  <c r="I39" i="79"/>
  <c r="I59" i="79"/>
  <c r="I43" i="79"/>
  <c r="I58" i="79"/>
  <c r="I50" i="79"/>
  <c r="I42" i="79"/>
  <c r="I57" i="79"/>
  <c r="I49" i="79"/>
  <c r="B3" i="66" l="1"/>
  <c r="B2" i="66"/>
  <c r="T19" i="62"/>
  <c r="S19" i="62"/>
  <c r="B2" i="59"/>
  <c r="B2" i="58"/>
  <c r="C2" i="58"/>
  <c r="D2" i="58"/>
  <c r="E7" i="57"/>
  <c r="E13" i="57"/>
  <c r="D2" i="29"/>
  <c r="C8" i="55"/>
  <c r="E7" i="49"/>
  <c r="E6" i="49"/>
  <c r="E5" i="49"/>
  <c r="E4" i="49"/>
  <c r="E3" i="49"/>
  <c r="E2" i="49"/>
  <c r="D7" i="49"/>
  <c r="D6" i="49"/>
  <c r="D5" i="49"/>
  <c r="D3" i="49"/>
  <c r="D2" i="49"/>
  <c r="C2" i="47"/>
  <c r="B2" i="40"/>
  <c r="Y18" i="35"/>
  <c r="C2" i="35"/>
  <c r="G4" i="1"/>
  <c r="G2" i="1"/>
  <c r="C11" i="1" l="1"/>
  <c r="B2" i="1" l="1"/>
  <c r="B3" i="1"/>
  <c r="P14" i="106"/>
  <c r="D10" i="106" s="1"/>
  <c r="O14" i="106"/>
  <c r="C10" i="106" s="1"/>
  <c r="N14" i="106"/>
  <c r="B10" i="106" s="1"/>
  <c r="M14" i="106"/>
  <c r="P13" i="106"/>
  <c r="D9" i="106" s="1"/>
  <c r="O13" i="106"/>
  <c r="C9" i="106" s="1"/>
  <c r="N13" i="106"/>
  <c r="B9" i="106" s="1"/>
  <c r="M13" i="106"/>
  <c r="P12" i="106"/>
  <c r="D8" i="106" s="1"/>
  <c r="O12" i="106"/>
  <c r="C8" i="106" s="1"/>
  <c r="N12" i="106"/>
  <c r="B8" i="106" s="1"/>
  <c r="M12" i="106"/>
  <c r="P11" i="106"/>
  <c r="D7" i="106" s="1"/>
  <c r="O11" i="106"/>
  <c r="C7" i="106" s="1"/>
  <c r="N11" i="106"/>
  <c r="B7" i="106" s="1"/>
  <c r="M11" i="106"/>
  <c r="P10" i="106"/>
  <c r="D6" i="106" s="1"/>
  <c r="O10" i="106"/>
  <c r="C6" i="106" s="1"/>
  <c r="N10" i="106"/>
  <c r="B6" i="106" s="1"/>
  <c r="M10" i="106"/>
  <c r="P9" i="106"/>
  <c r="D5" i="106" s="1"/>
  <c r="O9" i="106"/>
  <c r="C5" i="106" s="1"/>
  <c r="N9" i="106"/>
  <c r="B5" i="106" s="1"/>
  <c r="M9" i="106"/>
  <c r="P8" i="106"/>
  <c r="D4" i="106" s="1"/>
  <c r="O8" i="106"/>
  <c r="C4" i="106" s="1"/>
  <c r="N8" i="106"/>
  <c r="B4" i="106" s="1"/>
  <c r="M8" i="106"/>
  <c r="P7" i="106"/>
  <c r="D3" i="106" s="1"/>
  <c r="O7" i="106"/>
  <c r="C3" i="106" s="1"/>
  <c r="N7" i="106"/>
  <c r="B3" i="106" s="1"/>
  <c r="M7" i="106"/>
  <c r="P6" i="106"/>
  <c r="D2" i="106" s="1"/>
  <c r="O6" i="106"/>
  <c r="C2" i="106" s="1"/>
  <c r="B2" i="106"/>
  <c r="W6" i="105"/>
  <c r="E2" i="105" s="1"/>
  <c r="D2" i="105"/>
  <c r="U6" i="105"/>
  <c r="C2" i="105" s="1"/>
  <c r="T6" i="105"/>
  <c r="B2" i="105" s="1"/>
  <c r="W12" i="105"/>
  <c r="E8" i="105" s="1"/>
  <c r="V12" i="105"/>
  <c r="D8" i="105" s="1"/>
  <c r="U12" i="105"/>
  <c r="C8" i="105" s="1"/>
  <c r="B8" i="105"/>
  <c r="W11" i="105"/>
  <c r="E7" i="105" s="1"/>
  <c r="V11" i="105"/>
  <c r="D7" i="105" s="1"/>
  <c r="U11" i="105"/>
  <c r="C7" i="105" s="1"/>
  <c r="T11" i="105"/>
  <c r="B7" i="105" s="1"/>
  <c r="W10" i="105"/>
  <c r="E6" i="105" s="1"/>
  <c r="D6" i="105"/>
  <c r="U10" i="105"/>
  <c r="C6" i="105" s="1"/>
  <c r="T10" i="105"/>
  <c r="B6" i="105" s="1"/>
  <c r="W9" i="105"/>
  <c r="E5" i="105" s="1"/>
  <c r="D5" i="105"/>
  <c r="U9" i="105"/>
  <c r="C5" i="105" s="1"/>
  <c r="T9" i="105"/>
  <c r="B5" i="105" s="1"/>
  <c r="W8" i="105"/>
  <c r="E4" i="105" s="1"/>
  <c r="D4" i="105"/>
  <c r="U8" i="105"/>
  <c r="C4" i="105" s="1"/>
  <c r="T8" i="105"/>
  <c r="B4" i="105" s="1"/>
  <c r="W7" i="105"/>
  <c r="E3" i="105" s="1"/>
  <c r="V7" i="105"/>
  <c r="D3" i="105" s="1"/>
  <c r="U7" i="105"/>
  <c r="C3" i="105" s="1"/>
  <c r="T7" i="105"/>
  <c r="B3" i="105" s="1"/>
  <c r="C16" i="92" l="1"/>
  <c r="D17" i="92"/>
  <c r="D18" i="92"/>
  <c r="D19" i="92"/>
  <c r="D20" i="92"/>
  <c r="D16" i="92"/>
  <c r="C17" i="92"/>
  <c r="C18" i="92"/>
  <c r="C19" i="92"/>
  <c r="C20" i="92"/>
  <c r="B17" i="92"/>
  <c r="B18" i="92"/>
  <c r="B19" i="92"/>
  <c r="B20" i="92"/>
  <c r="B16" i="92"/>
  <c r="H32" i="104"/>
  <c r="X18" i="104"/>
  <c r="V18" i="104"/>
  <c r="U18" i="104"/>
  <c r="T18" i="104"/>
  <c r="C15" i="104" s="1"/>
  <c r="S18" i="104"/>
  <c r="B15" i="104" s="1"/>
  <c r="R18" i="104"/>
  <c r="X17" i="104"/>
  <c r="W17" i="104"/>
  <c r="V17" i="104"/>
  <c r="U17" i="104"/>
  <c r="T17" i="104"/>
  <c r="C14" i="104" s="1"/>
  <c r="S17" i="104"/>
  <c r="B14" i="104" s="1"/>
  <c r="R17" i="104"/>
  <c r="X16" i="104"/>
  <c r="V16" i="104"/>
  <c r="U16" i="104"/>
  <c r="T16" i="104"/>
  <c r="C13" i="104" s="1"/>
  <c r="S16" i="104"/>
  <c r="B13" i="104" s="1"/>
  <c r="R16" i="104"/>
  <c r="X15" i="104"/>
  <c r="W15" i="104"/>
  <c r="V15" i="104"/>
  <c r="U15" i="104"/>
  <c r="T15" i="104"/>
  <c r="C12" i="104" s="1"/>
  <c r="S15" i="104"/>
  <c r="B12" i="104" s="1"/>
  <c r="R15" i="104"/>
  <c r="X14" i="104"/>
  <c r="W14" i="104"/>
  <c r="V14" i="104"/>
  <c r="U14" i="104"/>
  <c r="C11" i="104"/>
  <c r="S14" i="104"/>
  <c r="B11" i="104" s="1"/>
  <c r="R14" i="104"/>
  <c r="X13" i="104"/>
  <c r="W13" i="104"/>
  <c r="V13" i="104"/>
  <c r="U13" i="104"/>
  <c r="T13" i="104"/>
  <c r="C10" i="104" s="1"/>
  <c r="S13" i="104"/>
  <c r="B10" i="104" s="1"/>
  <c r="R13" i="104"/>
  <c r="X12" i="104"/>
  <c r="W12" i="104"/>
  <c r="V12" i="104"/>
  <c r="C9" i="104"/>
  <c r="S12" i="104"/>
  <c r="B9" i="104" s="1"/>
  <c r="R12" i="104"/>
  <c r="X11" i="104"/>
  <c r="W11" i="104"/>
  <c r="V11" i="104"/>
  <c r="U11" i="104"/>
  <c r="T11" i="104"/>
  <c r="C8" i="104" s="1"/>
  <c r="S11" i="104"/>
  <c r="B8" i="104" s="1"/>
  <c r="R11" i="104"/>
  <c r="X10" i="104"/>
  <c r="W10" i="104"/>
  <c r="U10" i="104"/>
  <c r="C7" i="104"/>
  <c r="S10" i="104"/>
  <c r="B7" i="104" s="1"/>
  <c r="R10" i="104"/>
  <c r="X9" i="104"/>
  <c r="W9" i="104"/>
  <c r="T9" i="104"/>
  <c r="C6" i="104" s="1"/>
  <c r="B6" i="104"/>
  <c r="R9" i="104"/>
  <c r="X8" i="104"/>
  <c r="W8" i="104"/>
  <c r="V8" i="104"/>
  <c r="U8" i="104"/>
  <c r="T8" i="104"/>
  <c r="C5" i="104" s="1"/>
  <c r="S8" i="104"/>
  <c r="B5" i="104" s="1"/>
  <c r="R8" i="104"/>
  <c r="X7" i="104"/>
  <c r="W7" i="104"/>
  <c r="V7" i="104"/>
  <c r="U7" i="104"/>
  <c r="T7" i="104"/>
  <c r="C4" i="104" s="1"/>
  <c r="S7" i="104"/>
  <c r="B4" i="104" s="1"/>
  <c r="R7" i="104"/>
  <c r="V6" i="104"/>
  <c r="U6" i="104"/>
  <c r="T6" i="104"/>
  <c r="C3" i="104" s="1"/>
  <c r="S6" i="104"/>
  <c r="B3" i="104" s="1"/>
  <c r="X8" i="103"/>
  <c r="E5" i="103" s="1"/>
  <c r="W8" i="103"/>
  <c r="D5" i="103" s="1"/>
  <c r="V7" i="103"/>
  <c r="C4" i="103" s="1"/>
  <c r="U14" i="103"/>
  <c r="B11" i="103" s="1"/>
  <c r="U6" i="103"/>
  <c r="U7" i="103"/>
  <c r="B4" i="103" s="1"/>
  <c r="T11" i="103"/>
  <c r="S10" i="103"/>
  <c r="T6" i="103"/>
  <c r="S6" i="103"/>
  <c r="H32" i="103"/>
  <c r="X18" i="103"/>
  <c r="E15" i="103" s="1"/>
  <c r="W18" i="103"/>
  <c r="D15" i="103" s="1"/>
  <c r="V18" i="103"/>
  <c r="C15" i="103" s="1"/>
  <c r="U18" i="103"/>
  <c r="B15" i="103" s="1"/>
  <c r="T18" i="103"/>
  <c r="S18" i="103"/>
  <c r="R18" i="103"/>
  <c r="X17" i="103"/>
  <c r="E14" i="103" s="1"/>
  <c r="W17" i="103"/>
  <c r="D14" i="103" s="1"/>
  <c r="V17" i="103"/>
  <c r="C14" i="103" s="1"/>
  <c r="U17" i="103"/>
  <c r="B14" i="103" s="1"/>
  <c r="T17" i="103"/>
  <c r="S17" i="103"/>
  <c r="R17" i="103"/>
  <c r="X16" i="103"/>
  <c r="E13" i="103" s="1"/>
  <c r="W16" i="103"/>
  <c r="D13" i="103" s="1"/>
  <c r="V16" i="103"/>
  <c r="C13" i="103" s="1"/>
  <c r="U16" i="103"/>
  <c r="B13" i="103" s="1"/>
  <c r="T16" i="103"/>
  <c r="S16" i="103"/>
  <c r="R16" i="103"/>
  <c r="X15" i="103"/>
  <c r="E12" i="103" s="1"/>
  <c r="W15" i="103"/>
  <c r="D12" i="103" s="1"/>
  <c r="V15" i="103"/>
  <c r="C12" i="103" s="1"/>
  <c r="U15" i="103"/>
  <c r="B12" i="103" s="1"/>
  <c r="T15" i="103"/>
  <c r="S15" i="103"/>
  <c r="R15" i="103"/>
  <c r="X14" i="103"/>
  <c r="E11" i="103" s="1"/>
  <c r="W14" i="103"/>
  <c r="D11" i="103" s="1"/>
  <c r="V14" i="103"/>
  <c r="C11" i="103" s="1"/>
  <c r="T14" i="103"/>
  <c r="S14" i="103"/>
  <c r="R14" i="103"/>
  <c r="X13" i="103"/>
  <c r="E10" i="103" s="1"/>
  <c r="W13" i="103"/>
  <c r="D10" i="103" s="1"/>
  <c r="V13" i="103"/>
  <c r="U13" i="103"/>
  <c r="B10" i="103" s="1"/>
  <c r="T13" i="103"/>
  <c r="S13" i="103"/>
  <c r="R13" i="103"/>
  <c r="X12" i="103"/>
  <c r="E9" i="103" s="1"/>
  <c r="W12" i="103"/>
  <c r="D9" i="103" s="1"/>
  <c r="V12" i="103"/>
  <c r="C9" i="103" s="1"/>
  <c r="U12" i="103"/>
  <c r="B9" i="103" s="1"/>
  <c r="T12" i="103"/>
  <c r="S12" i="103"/>
  <c r="R12" i="103"/>
  <c r="X11" i="103"/>
  <c r="E8" i="103" s="1"/>
  <c r="W11" i="103"/>
  <c r="D8" i="103" s="1"/>
  <c r="V11" i="103"/>
  <c r="C8" i="103" s="1"/>
  <c r="U11" i="103"/>
  <c r="B8" i="103" s="1"/>
  <c r="S11" i="103"/>
  <c r="R11" i="103"/>
  <c r="X10" i="103"/>
  <c r="E7" i="103" s="1"/>
  <c r="W10" i="103"/>
  <c r="D7" i="103" s="1"/>
  <c r="V10" i="103"/>
  <c r="C7" i="103" s="1"/>
  <c r="U10" i="103"/>
  <c r="B7" i="103" s="1"/>
  <c r="T10" i="103"/>
  <c r="R10" i="103"/>
  <c r="X9" i="103"/>
  <c r="E6" i="103" s="1"/>
  <c r="W9" i="103"/>
  <c r="D6" i="103" s="1"/>
  <c r="V9" i="103"/>
  <c r="C6" i="103" s="1"/>
  <c r="U9" i="103"/>
  <c r="B6" i="103" s="1"/>
  <c r="T9" i="103"/>
  <c r="S9" i="103"/>
  <c r="R9" i="103"/>
  <c r="C10" i="103"/>
  <c r="V8" i="103"/>
  <c r="C5" i="103" s="1"/>
  <c r="U8" i="103"/>
  <c r="B5" i="103" s="1"/>
  <c r="T8" i="103"/>
  <c r="S8" i="103"/>
  <c r="R8" i="103"/>
  <c r="X7" i="103"/>
  <c r="E4" i="103" s="1"/>
  <c r="W7" i="103"/>
  <c r="D4" i="103" s="1"/>
  <c r="T7" i="103"/>
  <c r="S7" i="103"/>
  <c r="R7" i="103"/>
  <c r="X6" i="103"/>
  <c r="E3" i="103" s="1"/>
  <c r="W6" i="103"/>
  <c r="D3" i="103" s="1"/>
  <c r="V6" i="103"/>
  <c r="C3" i="103" s="1"/>
  <c r="B3" i="103"/>
  <c r="V13" i="102"/>
  <c r="C10" i="102" s="1"/>
  <c r="S11" i="102"/>
  <c r="S6" i="102"/>
  <c r="X18" i="102"/>
  <c r="E15" i="102" s="1"/>
  <c r="W18" i="102"/>
  <c r="D15" i="102" s="1"/>
  <c r="V18" i="102"/>
  <c r="C15" i="102" s="1"/>
  <c r="U18" i="102"/>
  <c r="B15" i="102" s="1"/>
  <c r="T18" i="102"/>
  <c r="S18" i="102"/>
  <c r="R18" i="102"/>
  <c r="X17" i="102"/>
  <c r="E14" i="102" s="1"/>
  <c r="W17" i="102"/>
  <c r="D14" i="102" s="1"/>
  <c r="V17" i="102"/>
  <c r="C14" i="102" s="1"/>
  <c r="U17" i="102"/>
  <c r="B14" i="102" s="1"/>
  <c r="T17" i="102"/>
  <c r="S17" i="102"/>
  <c r="R17" i="102"/>
  <c r="X16" i="102"/>
  <c r="E13" i="102" s="1"/>
  <c r="W16" i="102"/>
  <c r="D13" i="102" s="1"/>
  <c r="V16" i="102"/>
  <c r="C13" i="102" s="1"/>
  <c r="U16" i="102"/>
  <c r="B13" i="102" s="1"/>
  <c r="T16" i="102"/>
  <c r="S16" i="102"/>
  <c r="R16" i="102"/>
  <c r="X15" i="102"/>
  <c r="E12" i="102" s="1"/>
  <c r="W15" i="102"/>
  <c r="D12" i="102" s="1"/>
  <c r="V15" i="102"/>
  <c r="C12" i="102" s="1"/>
  <c r="U15" i="102"/>
  <c r="B12" i="102" s="1"/>
  <c r="T15" i="102"/>
  <c r="S15" i="102"/>
  <c r="R15" i="102"/>
  <c r="X14" i="102"/>
  <c r="E11" i="102" s="1"/>
  <c r="W14" i="102"/>
  <c r="D11" i="102" s="1"/>
  <c r="V14" i="102"/>
  <c r="C11" i="102" s="1"/>
  <c r="U14" i="102"/>
  <c r="B11" i="102" s="1"/>
  <c r="T14" i="102"/>
  <c r="S14" i="102"/>
  <c r="R14" i="102"/>
  <c r="X13" i="102"/>
  <c r="E10" i="102" s="1"/>
  <c r="W13" i="102"/>
  <c r="D10" i="102" s="1"/>
  <c r="U13" i="102"/>
  <c r="B10" i="102" s="1"/>
  <c r="T13" i="102"/>
  <c r="S13" i="102"/>
  <c r="R13" i="102"/>
  <c r="X12" i="102"/>
  <c r="E9" i="102" s="1"/>
  <c r="W12" i="102"/>
  <c r="D9" i="102" s="1"/>
  <c r="V12" i="102"/>
  <c r="C9" i="102" s="1"/>
  <c r="U12" i="102"/>
  <c r="B9" i="102" s="1"/>
  <c r="T12" i="102"/>
  <c r="S12" i="102"/>
  <c r="R12" i="102"/>
  <c r="X11" i="102"/>
  <c r="E8" i="102" s="1"/>
  <c r="W11" i="102"/>
  <c r="D8" i="102" s="1"/>
  <c r="V11" i="102"/>
  <c r="C8" i="102" s="1"/>
  <c r="U11" i="102"/>
  <c r="B8" i="102" s="1"/>
  <c r="T11" i="102"/>
  <c r="R11" i="102"/>
  <c r="X10" i="102"/>
  <c r="E7" i="102" s="1"/>
  <c r="W10" i="102"/>
  <c r="D7" i="102" s="1"/>
  <c r="V10" i="102"/>
  <c r="C7" i="102" s="1"/>
  <c r="U10" i="102"/>
  <c r="B7" i="102" s="1"/>
  <c r="T10" i="102"/>
  <c r="S10" i="102"/>
  <c r="R10" i="102"/>
  <c r="X9" i="102"/>
  <c r="E6" i="102" s="1"/>
  <c r="W9" i="102"/>
  <c r="D6" i="102" s="1"/>
  <c r="V9" i="102"/>
  <c r="C6" i="102" s="1"/>
  <c r="U9" i="102"/>
  <c r="B6" i="102" s="1"/>
  <c r="T9" i="102"/>
  <c r="S9" i="102"/>
  <c r="R9" i="102"/>
  <c r="X8" i="102"/>
  <c r="E5" i="102" s="1"/>
  <c r="W8" i="102"/>
  <c r="D5" i="102" s="1"/>
  <c r="V8" i="102"/>
  <c r="C5" i="102" s="1"/>
  <c r="U8" i="102"/>
  <c r="B5" i="102" s="1"/>
  <c r="T8" i="102"/>
  <c r="S8" i="102"/>
  <c r="R8" i="102"/>
  <c r="X7" i="102"/>
  <c r="E4" i="102" s="1"/>
  <c r="W7" i="102"/>
  <c r="D4" i="102" s="1"/>
  <c r="V7" i="102"/>
  <c r="C4" i="102" s="1"/>
  <c r="U7" i="102"/>
  <c r="B4" i="102" s="1"/>
  <c r="T7" i="102"/>
  <c r="S7" i="102"/>
  <c r="R7" i="102"/>
  <c r="X6" i="102"/>
  <c r="E3" i="102" s="1"/>
  <c r="W6" i="102"/>
  <c r="D3" i="102" s="1"/>
  <c r="V6" i="102"/>
  <c r="C3" i="102" s="1"/>
  <c r="U6" i="102"/>
  <c r="B3" i="102" s="1"/>
  <c r="T6" i="102"/>
  <c r="X18" i="101"/>
  <c r="W18" i="101"/>
  <c r="V18" i="101"/>
  <c r="U18" i="101"/>
  <c r="T18" i="101"/>
  <c r="C15" i="101" s="1"/>
  <c r="S18" i="101"/>
  <c r="B15" i="101" s="1"/>
  <c r="R18" i="101"/>
  <c r="X17" i="101"/>
  <c r="W17" i="101"/>
  <c r="V17" i="101"/>
  <c r="T17" i="101"/>
  <c r="C14" i="101" s="1"/>
  <c r="S17" i="101"/>
  <c r="B14" i="101" s="1"/>
  <c r="R17" i="101"/>
  <c r="X16" i="101"/>
  <c r="V16" i="101"/>
  <c r="U16" i="101"/>
  <c r="T16" i="101"/>
  <c r="C13" i="101" s="1"/>
  <c r="S16" i="101"/>
  <c r="B13" i="101" s="1"/>
  <c r="R16" i="101"/>
  <c r="W15" i="101"/>
  <c r="U15" i="101"/>
  <c r="T15" i="101"/>
  <c r="C12" i="101" s="1"/>
  <c r="R15" i="101"/>
  <c r="X14" i="101"/>
  <c r="W14" i="101"/>
  <c r="V14" i="101"/>
  <c r="U14" i="101"/>
  <c r="T14" i="101"/>
  <c r="C11" i="101" s="1"/>
  <c r="S14" i="101"/>
  <c r="B11" i="101" s="1"/>
  <c r="R14" i="101"/>
  <c r="X13" i="101"/>
  <c r="W13" i="101"/>
  <c r="U13" i="101"/>
  <c r="T13" i="101"/>
  <c r="C10" i="101" s="1"/>
  <c r="B10" i="101"/>
  <c r="R13" i="101"/>
  <c r="X12" i="101"/>
  <c r="V12" i="101"/>
  <c r="T12" i="101"/>
  <c r="C9" i="101" s="1"/>
  <c r="S12" i="101"/>
  <c r="B9" i="101" s="1"/>
  <c r="R12" i="101"/>
  <c r="X11" i="101"/>
  <c r="W11" i="101"/>
  <c r="V11" i="101"/>
  <c r="U11" i="101"/>
  <c r="T11" i="101"/>
  <c r="C8" i="101" s="1"/>
  <c r="S11" i="101"/>
  <c r="B8" i="101" s="1"/>
  <c r="R11" i="101"/>
  <c r="B12" i="101"/>
  <c r="X10" i="101"/>
  <c r="W10" i="101"/>
  <c r="V10" i="101"/>
  <c r="U10" i="101"/>
  <c r="C7" i="101"/>
  <c r="S10" i="101"/>
  <c r="B7" i="101" s="1"/>
  <c r="R10" i="101"/>
  <c r="X9" i="101"/>
  <c r="W9" i="101"/>
  <c r="V9" i="101"/>
  <c r="T9" i="101"/>
  <c r="C6" i="101" s="1"/>
  <c r="S9" i="101"/>
  <c r="B6" i="101" s="1"/>
  <c r="R9" i="101"/>
  <c r="X8" i="101"/>
  <c r="W8" i="101"/>
  <c r="V8" i="101"/>
  <c r="U8" i="101"/>
  <c r="T8" i="101"/>
  <c r="C5" i="101" s="1"/>
  <c r="S8" i="101"/>
  <c r="B5" i="101" s="1"/>
  <c r="R8" i="101"/>
  <c r="X7" i="101"/>
  <c r="W7" i="101"/>
  <c r="V7" i="101"/>
  <c r="U7" i="101"/>
  <c r="T7" i="101"/>
  <c r="C4" i="101" s="1"/>
  <c r="S7" i="101"/>
  <c r="B4" i="101" s="1"/>
  <c r="R7" i="101"/>
  <c r="X6" i="101"/>
  <c r="W6" i="101"/>
  <c r="V6" i="101"/>
  <c r="U6" i="101"/>
  <c r="C3" i="101"/>
  <c r="H32" i="100"/>
  <c r="X18" i="100"/>
  <c r="E15" i="100" s="1"/>
  <c r="W18" i="100"/>
  <c r="D15" i="100" s="1"/>
  <c r="V18" i="100"/>
  <c r="C15" i="100" s="1"/>
  <c r="U18" i="100"/>
  <c r="B15" i="100" s="1"/>
  <c r="T18" i="100"/>
  <c r="S18" i="100"/>
  <c r="R18" i="100"/>
  <c r="X17" i="100"/>
  <c r="E14" i="100" s="1"/>
  <c r="W17" i="100"/>
  <c r="D14" i="100" s="1"/>
  <c r="V17" i="100"/>
  <c r="C14" i="100" s="1"/>
  <c r="U17" i="100"/>
  <c r="B14" i="100" s="1"/>
  <c r="T17" i="100"/>
  <c r="S17" i="100"/>
  <c r="R17" i="100"/>
  <c r="X16" i="100"/>
  <c r="E13" i="100" s="1"/>
  <c r="W16" i="100"/>
  <c r="D13" i="100" s="1"/>
  <c r="V16" i="100"/>
  <c r="C13" i="100" s="1"/>
  <c r="U16" i="100"/>
  <c r="B13" i="100" s="1"/>
  <c r="T16" i="100"/>
  <c r="S16" i="100"/>
  <c r="R16" i="100"/>
  <c r="X15" i="100"/>
  <c r="E12" i="100" s="1"/>
  <c r="W15" i="100"/>
  <c r="D12" i="100" s="1"/>
  <c r="V15" i="100"/>
  <c r="C12" i="100" s="1"/>
  <c r="U15" i="100"/>
  <c r="B12" i="100" s="1"/>
  <c r="T15" i="100"/>
  <c r="S15" i="100"/>
  <c r="R15" i="100"/>
  <c r="X14" i="100"/>
  <c r="E11" i="100" s="1"/>
  <c r="W14" i="100"/>
  <c r="D11" i="100" s="1"/>
  <c r="V14" i="100"/>
  <c r="C11" i="100" s="1"/>
  <c r="U14" i="100"/>
  <c r="B11" i="100" s="1"/>
  <c r="T14" i="100"/>
  <c r="S14" i="100"/>
  <c r="R14" i="100"/>
  <c r="X13" i="100"/>
  <c r="E10" i="100" s="1"/>
  <c r="W13" i="100"/>
  <c r="D10" i="100" s="1"/>
  <c r="V13" i="100"/>
  <c r="C10" i="100" s="1"/>
  <c r="U13" i="100"/>
  <c r="B10" i="100" s="1"/>
  <c r="T13" i="100"/>
  <c r="S13" i="100"/>
  <c r="R13" i="100"/>
  <c r="X12" i="100"/>
  <c r="E9" i="100" s="1"/>
  <c r="W12" i="100"/>
  <c r="D9" i="100" s="1"/>
  <c r="V12" i="100"/>
  <c r="C9" i="100" s="1"/>
  <c r="U12" i="100"/>
  <c r="B9" i="100" s="1"/>
  <c r="T12" i="100"/>
  <c r="S12" i="100"/>
  <c r="R12" i="100"/>
  <c r="X11" i="100"/>
  <c r="E8" i="100" s="1"/>
  <c r="W11" i="100"/>
  <c r="D8" i="100" s="1"/>
  <c r="V11" i="100"/>
  <c r="C8" i="100" s="1"/>
  <c r="U11" i="100"/>
  <c r="B8" i="100" s="1"/>
  <c r="T11" i="100"/>
  <c r="S11" i="100"/>
  <c r="R11" i="100"/>
  <c r="X10" i="100"/>
  <c r="E7" i="100" s="1"/>
  <c r="W10" i="100"/>
  <c r="D7" i="100" s="1"/>
  <c r="V10" i="100"/>
  <c r="C7" i="100" s="1"/>
  <c r="U10" i="100"/>
  <c r="B7" i="100" s="1"/>
  <c r="T10" i="100"/>
  <c r="S10" i="100"/>
  <c r="R10" i="100"/>
  <c r="X9" i="100"/>
  <c r="E6" i="100" s="1"/>
  <c r="W9" i="100"/>
  <c r="D6" i="100" s="1"/>
  <c r="V9" i="100"/>
  <c r="C6" i="100" s="1"/>
  <c r="U9" i="100"/>
  <c r="B6" i="100" s="1"/>
  <c r="T9" i="100"/>
  <c r="S9" i="100"/>
  <c r="R9" i="100"/>
  <c r="X8" i="100"/>
  <c r="E5" i="100" s="1"/>
  <c r="W8" i="100"/>
  <c r="D5" i="100" s="1"/>
  <c r="V8" i="100"/>
  <c r="C5" i="100" s="1"/>
  <c r="U8" i="100"/>
  <c r="B5" i="100" s="1"/>
  <c r="T8" i="100"/>
  <c r="S8" i="100"/>
  <c r="R8" i="100"/>
  <c r="X7" i="100"/>
  <c r="E4" i="100" s="1"/>
  <c r="W7" i="100"/>
  <c r="D4" i="100" s="1"/>
  <c r="V7" i="100"/>
  <c r="C4" i="100" s="1"/>
  <c r="U7" i="100"/>
  <c r="B4" i="100" s="1"/>
  <c r="T7" i="100"/>
  <c r="S7" i="100"/>
  <c r="R7" i="100"/>
  <c r="X6" i="100"/>
  <c r="E3" i="100" s="1"/>
  <c r="W6" i="100"/>
  <c r="D3" i="100" s="1"/>
  <c r="V6" i="100"/>
  <c r="C3" i="100" s="1"/>
  <c r="U6" i="100"/>
  <c r="B3" i="100" s="1"/>
  <c r="T6" i="100"/>
  <c r="S6" i="100"/>
  <c r="W8" i="99"/>
  <c r="S7" i="99"/>
  <c r="B4" i="99" s="1"/>
  <c r="T6" i="99"/>
  <c r="C3" i="99" s="1"/>
  <c r="X18" i="99"/>
  <c r="W18" i="99"/>
  <c r="V18" i="99"/>
  <c r="U18" i="99"/>
  <c r="T18" i="99"/>
  <c r="C15" i="99" s="1"/>
  <c r="S18" i="99"/>
  <c r="B15" i="99" s="1"/>
  <c r="R18" i="99"/>
  <c r="X17" i="99"/>
  <c r="W17" i="99"/>
  <c r="V17" i="99"/>
  <c r="U17" i="99"/>
  <c r="T17" i="99"/>
  <c r="C14" i="99" s="1"/>
  <c r="S17" i="99"/>
  <c r="B14" i="99" s="1"/>
  <c r="R17" i="99"/>
  <c r="X16" i="99"/>
  <c r="W16" i="99"/>
  <c r="V16" i="99"/>
  <c r="U16" i="99"/>
  <c r="T16" i="99"/>
  <c r="C13" i="99" s="1"/>
  <c r="S16" i="99"/>
  <c r="B13" i="99" s="1"/>
  <c r="R16" i="99"/>
  <c r="X15" i="99"/>
  <c r="W15" i="99"/>
  <c r="V15" i="99"/>
  <c r="U15" i="99"/>
  <c r="T15" i="99"/>
  <c r="C12" i="99" s="1"/>
  <c r="S15" i="99"/>
  <c r="B12" i="99" s="1"/>
  <c r="R15" i="99"/>
  <c r="X14" i="99"/>
  <c r="W14" i="99"/>
  <c r="V14" i="99"/>
  <c r="U14" i="99"/>
  <c r="S14" i="99"/>
  <c r="B11" i="99" s="1"/>
  <c r="R14" i="99"/>
  <c r="X13" i="99"/>
  <c r="W13" i="99"/>
  <c r="V13" i="99"/>
  <c r="U13" i="99"/>
  <c r="T13" i="99"/>
  <c r="C10" i="99" s="1"/>
  <c r="S13" i="99"/>
  <c r="B10" i="99" s="1"/>
  <c r="R13" i="99"/>
  <c r="X12" i="99"/>
  <c r="W12" i="99"/>
  <c r="V12" i="99"/>
  <c r="U12" i="99"/>
  <c r="T12" i="99"/>
  <c r="C9" i="99" s="1"/>
  <c r="B9" i="99"/>
  <c r="R12" i="99"/>
  <c r="X11" i="99"/>
  <c r="W11" i="99"/>
  <c r="V11" i="99"/>
  <c r="U11" i="99"/>
  <c r="T11" i="99"/>
  <c r="C8" i="99" s="1"/>
  <c r="S11" i="99"/>
  <c r="B8" i="99" s="1"/>
  <c r="X10" i="99"/>
  <c r="W10" i="99"/>
  <c r="V10" i="99"/>
  <c r="U10" i="99"/>
  <c r="T10" i="99"/>
  <c r="C7" i="99" s="1"/>
  <c r="S10" i="99"/>
  <c r="B7" i="99" s="1"/>
  <c r="R10" i="99"/>
  <c r="C11" i="99"/>
  <c r="X9" i="99"/>
  <c r="W9" i="99"/>
  <c r="V9" i="99"/>
  <c r="U9" i="99"/>
  <c r="T9" i="99"/>
  <c r="C6" i="99" s="1"/>
  <c r="S9" i="99"/>
  <c r="B6" i="99" s="1"/>
  <c r="R9" i="99"/>
  <c r="X8" i="99"/>
  <c r="V8" i="99"/>
  <c r="U8" i="99"/>
  <c r="T8" i="99"/>
  <c r="C5" i="99" s="1"/>
  <c r="S8" i="99"/>
  <c r="B5" i="99" s="1"/>
  <c r="R8" i="99"/>
  <c r="X7" i="99"/>
  <c r="W7" i="99"/>
  <c r="V7" i="99"/>
  <c r="U7" i="99"/>
  <c r="T7" i="99"/>
  <c r="C4" i="99" s="1"/>
  <c r="R7" i="99"/>
  <c r="X6" i="99"/>
  <c r="W6" i="99"/>
  <c r="V6" i="99"/>
  <c r="U6" i="99"/>
  <c r="B3" i="99"/>
  <c r="T107" i="97"/>
  <c r="S107" i="97"/>
  <c r="R107" i="97"/>
  <c r="Q107" i="97"/>
  <c r="D102" i="97" s="1"/>
  <c r="P107" i="97"/>
  <c r="C102" i="97" s="1"/>
  <c r="O107" i="97"/>
  <c r="B102" i="97" s="1"/>
  <c r="T106" i="97"/>
  <c r="S106" i="97"/>
  <c r="R106" i="97"/>
  <c r="Q106" i="97"/>
  <c r="D101" i="97" s="1"/>
  <c r="P106" i="97"/>
  <c r="C101" i="97" s="1"/>
  <c r="O106" i="97"/>
  <c r="B101" i="97" s="1"/>
  <c r="T105" i="97"/>
  <c r="S105" i="97"/>
  <c r="R105" i="97"/>
  <c r="Q105" i="97"/>
  <c r="D100" i="97" s="1"/>
  <c r="P105" i="97"/>
  <c r="C100" i="97" s="1"/>
  <c r="O105" i="97"/>
  <c r="B100" i="97" s="1"/>
  <c r="T104" i="97"/>
  <c r="S104" i="97"/>
  <c r="R104" i="97"/>
  <c r="Q104" i="97"/>
  <c r="D99" i="97" s="1"/>
  <c r="P104" i="97"/>
  <c r="C99" i="97" s="1"/>
  <c r="O104" i="97"/>
  <c r="B99" i="97" s="1"/>
  <c r="T103" i="97"/>
  <c r="S103" i="97"/>
  <c r="R103" i="97"/>
  <c r="Q103" i="97"/>
  <c r="D98" i="97" s="1"/>
  <c r="P103" i="97"/>
  <c r="C98" i="97" s="1"/>
  <c r="O103" i="97"/>
  <c r="B98" i="97" s="1"/>
  <c r="T102" i="97"/>
  <c r="S102" i="97"/>
  <c r="R102" i="97"/>
  <c r="Q102" i="97"/>
  <c r="D97" i="97" s="1"/>
  <c r="P102" i="97"/>
  <c r="C97" i="97" s="1"/>
  <c r="O102" i="97"/>
  <c r="B97" i="97" s="1"/>
  <c r="T101" i="97"/>
  <c r="S101" i="97"/>
  <c r="R101" i="97"/>
  <c r="Q101" i="97"/>
  <c r="D96" i="97" s="1"/>
  <c r="P101" i="97"/>
  <c r="C96" i="97" s="1"/>
  <c r="O101" i="97"/>
  <c r="B96" i="97" s="1"/>
  <c r="T100" i="97"/>
  <c r="S100" i="97"/>
  <c r="R100" i="97"/>
  <c r="Q100" i="97"/>
  <c r="D95" i="97" s="1"/>
  <c r="P100" i="97"/>
  <c r="C95" i="97" s="1"/>
  <c r="O100" i="97"/>
  <c r="B95" i="97" s="1"/>
  <c r="T99" i="97"/>
  <c r="S99" i="97"/>
  <c r="R99" i="97"/>
  <c r="Q99" i="97"/>
  <c r="D94" i="97" s="1"/>
  <c r="P99" i="97"/>
  <c r="C94" i="97" s="1"/>
  <c r="O99" i="97"/>
  <c r="B94" i="97" s="1"/>
  <c r="T98" i="97"/>
  <c r="S98" i="97"/>
  <c r="R98" i="97"/>
  <c r="Q98" i="97"/>
  <c r="D93" i="97" s="1"/>
  <c r="P98" i="97"/>
  <c r="C93" i="97" s="1"/>
  <c r="O98" i="97"/>
  <c r="B93" i="97" s="1"/>
  <c r="T97" i="97"/>
  <c r="S97" i="97"/>
  <c r="R97" i="97"/>
  <c r="Q97" i="97"/>
  <c r="D92" i="97" s="1"/>
  <c r="P97" i="97"/>
  <c r="C92" i="97" s="1"/>
  <c r="O97" i="97"/>
  <c r="B92" i="97" s="1"/>
  <c r="T96" i="97"/>
  <c r="S96" i="97"/>
  <c r="R96" i="97"/>
  <c r="Q96" i="97"/>
  <c r="D91" i="97" s="1"/>
  <c r="P96" i="97"/>
  <c r="C91" i="97" s="1"/>
  <c r="O96" i="97"/>
  <c r="B91" i="97" s="1"/>
  <c r="T95" i="97"/>
  <c r="S95" i="97"/>
  <c r="R95" i="97"/>
  <c r="Q95" i="97"/>
  <c r="D90" i="97" s="1"/>
  <c r="P95" i="97"/>
  <c r="C90" i="97" s="1"/>
  <c r="O95" i="97"/>
  <c r="B90" i="97" s="1"/>
  <c r="T94" i="97"/>
  <c r="S94" i="97"/>
  <c r="R94" i="97"/>
  <c r="Q94" i="97"/>
  <c r="D89" i="97" s="1"/>
  <c r="P94" i="97"/>
  <c r="C89" i="97" s="1"/>
  <c r="O94" i="97"/>
  <c r="B89" i="97" s="1"/>
  <c r="T93" i="97"/>
  <c r="S93" i="97"/>
  <c r="R93" i="97"/>
  <c r="Q93" i="97"/>
  <c r="D88" i="97" s="1"/>
  <c r="P93" i="97"/>
  <c r="C88" i="97" s="1"/>
  <c r="O93" i="97"/>
  <c r="B88" i="97" s="1"/>
  <c r="T92" i="97"/>
  <c r="S92" i="97"/>
  <c r="R92" i="97"/>
  <c r="Q92" i="97"/>
  <c r="D87" i="97" s="1"/>
  <c r="P92" i="97"/>
  <c r="C87" i="97" s="1"/>
  <c r="O92" i="97"/>
  <c r="B87" i="97" s="1"/>
  <c r="T91" i="97"/>
  <c r="S91" i="97"/>
  <c r="R91" i="97"/>
  <c r="Q91" i="97"/>
  <c r="D86" i="97" s="1"/>
  <c r="P91" i="97"/>
  <c r="C86" i="97" s="1"/>
  <c r="O91" i="97"/>
  <c r="B86" i="97" s="1"/>
  <c r="T90" i="97"/>
  <c r="S90" i="97"/>
  <c r="R90" i="97"/>
  <c r="Q90" i="97"/>
  <c r="D85" i="97" s="1"/>
  <c r="P90" i="97"/>
  <c r="C85" i="97" s="1"/>
  <c r="O90" i="97"/>
  <c r="B85" i="97" s="1"/>
  <c r="T89" i="97"/>
  <c r="S89" i="97"/>
  <c r="R89" i="97"/>
  <c r="Q89" i="97"/>
  <c r="D84" i="97" s="1"/>
  <c r="P89" i="97"/>
  <c r="C84" i="97" s="1"/>
  <c r="O89" i="97"/>
  <c r="B84" i="97" s="1"/>
  <c r="T88" i="97"/>
  <c r="S88" i="97"/>
  <c r="R88" i="97"/>
  <c r="Q88" i="97"/>
  <c r="D83" i="97" s="1"/>
  <c r="P88" i="97"/>
  <c r="C83" i="97" s="1"/>
  <c r="O88" i="97"/>
  <c r="B83" i="97" s="1"/>
  <c r="T87" i="97"/>
  <c r="S87" i="97"/>
  <c r="R87" i="97"/>
  <c r="Q87" i="97"/>
  <c r="D82" i="97" s="1"/>
  <c r="P87" i="97"/>
  <c r="C82" i="97" s="1"/>
  <c r="O87" i="97"/>
  <c r="B82" i="97" s="1"/>
  <c r="T86" i="97"/>
  <c r="S86" i="97"/>
  <c r="R86" i="97"/>
  <c r="Q86" i="97"/>
  <c r="D81" i="97" s="1"/>
  <c r="P86" i="97"/>
  <c r="C81" i="97" s="1"/>
  <c r="O86" i="97"/>
  <c r="B81" i="97" s="1"/>
  <c r="T85" i="97"/>
  <c r="S85" i="97"/>
  <c r="R85" i="97"/>
  <c r="Q85" i="97"/>
  <c r="D80" i="97" s="1"/>
  <c r="P85" i="97"/>
  <c r="C80" i="97" s="1"/>
  <c r="O85" i="97"/>
  <c r="B80" i="97" s="1"/>
  <c r="T84" i="97"/>
  <c r="S84" i="97"/>
  <c r="R84" i="97"/>
  <c r="Q84" i="97"/>
  <c r="D79" i="97" s="1"/>
  <c r="P84" i="97"/>
  <c r="C79" i="97" s="1"/>
  <c r="O84" i="97"/>
  <c r="B79" i="97" s="1"/>
  <c r="T83" i="97"/>
  <c r="S83" i="97"/>
  <c r="R83" i="97"/>
  <c r="Q83" i="97"/>
  <c r="D78" i="97" s="1"/>
  <c r="P83" i="97"/>
  <c r="C78" i="97" s="1"/>
  <c r="O83" i="97"/>
  <c r="B78" i="97" s="1"/>
  <c r="T82" i="97"/>
  <c r="S82" i="97"/>
  <c r="R82" i="97"/>
  <c r="Q82" i="97"/>
  <c r="D77" i="97" s="1"/>
  <c r="P82" i="97"/>
  <c r="C77" i="97" s="1"/>
  <c r="O82" i="97"/>
  <c r="B77" i="97" s="1"/>
  <c r="T81" i="97"/>
  <c r="S81" i="97"/>
  <c r="R81" i="97"/>
  <c r="Q81" i="97"/>
  <c r="D76" i="97" s="1"/>
  <c r="P81" i="97"/>
  <c r="C76" i="97" s="1"/>
  <c r="O81" i="97"/>
  <c r="B76" i="97" s="1"/>
  <c r="T80" i="97"/>
  <c r="S80" i="97"/>
  <c r="R80" i="97"/>
  <c r="Q80" i="97"/>
  <c r="D75" i="97" s="1"/>
  <c r="P80" i="97"/>
  <c r="C75" i="97" s="1"/>
  <c r="O80" i="97"/>
  <c r="B75" i="97" s="1"/>
  <c r="T79" i="97"/>
  <c r="S79" i="97"/>
  <c r="R79" i="97"/>
  <c r="Q79" i="97"/>
  <c r="D74" i="97" s="1"/>
  <c r="P79" i="97"/>
  <c r="C74" i="97" s="1"/>
  <c r="O79" i="97"/>
  <c r="B74" i="97" s="1"/>
  <c r="T78" i="97"/>
  <c r="S78" i="97"/>
  <c r="R78" i="97"/>
  <c r="Q78" i="97"/>
  <c r="D73" i="97" s="1"/>
  <c r="P78" i="97"/>
  <c r="C73" i="97" s="1"/>
  <c r="O78" i="97"/>
  <c r="B73" i="97" s="1"/>
  <c r="T77" i="97"/>
  <c r="S77" i="97"/>
  <c r="R77" i="97"/>
  <c r="Q77" i="97"/>
  <c r="D72" i="97" s="1"/>
  <c r="P77" i="97"/>
  <c r="C72" i="97" s="1"/>
  <c r="O77" i="97"/>
  <c r="B72" i="97" s="1"/>
  <c r="T76" i="97"/>
  <c r="S76" i="97"/>
  <c r="R76" i="97"/>
  <c r="Q76" i="97"/>
  <c r="D71" i="97" s="1"/>
  <c r="P76" i="97"/>
  <c r="C71" i="97" s="1"/>
  <c r="O76" i="97"/>
  <c r="B71" i="97" s="1"/>
  <c r="T75" i="97"/>
  <c r="S75" i="97"/>
  <c r="R75" i="97"/>
  <c r="Q75" i="97"/>
  <c r="D70" i="97" s="1"/>
  <c r="P75" i="97"/>
  <c r="C70" i="97" s="1"/>
  <c r="O75" i="97"/>
  <c r="B70" i="97" s="1"/>
  <c r="T74" i="97"/>
  <c r="S74" i="97"/>
  <c r="R74" i="97"/>
  <c r="Q74" i="97"/>
  <c r="D69" i="97" s="1"/>
  <c r="P74" i="97"/>
  <c r="C69" i="97" s="1"/>
  <c r="O74" i="97"/>
  <c r="B69" i="97" s="1"/>
  <c r="T73" i="97"/>
  <c r="S73" i="97"/>
  <c r="R73" i="97"/>
  <c r="Q73" i="97"/>
  <c r="D68" i="97" s="1"/>
  <c r="P73" i="97"/>
  <c r="C68" i="97" s="1"/>
  <c r="O73" i="97"/>
  <c r="B68" i="97" s="1"/>
  <c r="T72" i="97"/>
  <c r="S72" i="97"/>
  <c r="R72" i="97"/>
  <c r="Q72" i="97"/>
  <c r="D67" i="97" s="1"/>
  <c r="P72" i="97"/>
  <c r="C67" i="97" s="1"/>
  <c r="O72" i="97"/>
  <c r="B67" i="97" s="1"/>
  <c r="T71" i="97"/>
  <c r="S71" i="97"/>
  <c r="R71" i="97"/>
  <c r="Q71" i="97"/>
  <c r="D66" i="97" s="1"/>
  <c r="P71" i="97"/>
  <c r="C66" i="97" s="1"/>
  <c r="O71" i="97"/>
  <c r="B66" i="97" s="1"/>
  <c r="T70" i="97"/>
  <c r="S70" i="97"/>
  <c r="R70" i="97"/>
  <c r="Q70" i="97"/>
  <c r="D65" i="97" s="1"/>
  <c r="P70" i="97"/>
  <c r="C65" i="97" s="1"/>
  <c r="O70" i="97"/>
  <c r="B65" i="97" s="1"/>
  <c r="T69" i="97"/>
  <c r="S69" i="97"/>
  <c r="R69" i="97"/>
  <c r="Q69" i="97"/>
  <c r="D64" i="97" s="1"/>
  <c r="P69" i="97"/>
  <c r="C64" i="97" s="1"/>
  <c r="O69" i="97"/>
  <c r="B64" i="97" s="1"/>
  <c r="T68" i="97"/>
  <c r="S68" i="97"/>
  <c r="R68" i="97"/>
  <c r="Q68" i="97"/>
  <c r="D63" i="97" s="1"/>
  <c r="P68" i="97"/>
  <c r="C63" i="97" s="1"/>
  <c r="O68" i="97"/>
  <c r="B63" i="97" s="1"/>
  <c r="T67" i="97"/>
  <c r="S67" i="97"/>
  <c r="R67" i="97"/>
  <c r="Q67" i="97"/>
  <c r="D62" i="97" s="1"/>
  <c r="P67" i="97"/>
  <c r="C62" i="97" s="1"/>
  <c r="O67" i="97"/>
  <c r="B62" i="97" s="1"/>
  <c r="T66" i="97"/>
  <c r="S66" i="97"/>
  <c r="R66" i="97"/>
  <c r="Q66" i="97"/>
  <c r="D61" i="97" s="1"/>
  <c r="P66" i="97"/>
  <c r="C61" i="97" s="1"/>
  <c r="O66" i="97"/>
  <c r="B61" i="97" s="1"/>
  <c r="T65" i="97"/>
  <c r="S65" i="97"/>
  <c r="R65" i="97"/>
  <c r="Q65" i="97"/>
  <c r="D60" i="97" s="1"/>
  <c r="P65" i="97"/>
  <c r="C60" i="97" s="1"/>
  <c r="O65" i="97"/>
  <c r="B60" i="97" s="1"/>
  <c r="T64" i="97"/>
  <c r="S64" i="97"/>
  <c r="R64" i="97"/>
  <c r="Q64" i="97"/>
  <c r="D59" i="97" s="1"/>
  <c r="P64" i="97"/>
  <c r="C59" i="97" s="1"/>
  <c r="O64" i="97"/>
  <c r="B59" i="97" s="1"/>
  <c r="T63" i="97"/>
  <c r="S63" i="97"/>
  <c r="R63" i="97"/>
  <c r="Q63" i="97"/>
  <c r="D58" i="97" s="1"/>
  <c r="P63" i="97"/>
  <c r="C58" i="97" s="1"/>
  <c r="O63" i="97"/>
  <c r="B58" i="97" s="1"/>
  <c r="T62" i="97"/>
  <c r="S62" i="97"/>
  <c r="R62" i="97"/>
  <c r="Q62" i="97"/>
  <c r="D57" i="97" s="1"/>
  <c r="P62" i="97"/>
  <c r="C57" i="97" s="1"/>
  <c r="O62" i="97"/>
  <c r="B57" i="97" s="1"/>
  <c r="T61" i="97"/>
  <c r="S61" i="97"/>
  <c r="R61" i="97"/>
  <c r="Q61" i="97"/>
  <c r="D56" i="97" s="1"/>
  <c r="P61" i="97"/>
  <c r="C56" i="97" s="1"/>
  <c r="O61" i="97"/>
  <c r="B56" i="97" s="1"/>
  <c r="T60" i="97"/>
  <c r="S60" i="97"/>
  <c r="R60" i="97"/>
  <c r="Q60" i="97"/>
  <c r="D55" i="97" s="1"/>
  <c r="P60" i="97"/>
  <c r="C55" i="97" s="1"/>
  <c r="O60" i="97"/>
  <c r="B55" i="97" s="1"/>
  <c r="T59" i="97"/>
  <c r="S59" i="97"/>
  <c r="R59" i="97"/>
  <c r="Q59" i="97"/>
  <c r="D54" i="97" s="1"/>
  <c r="P59" i="97"/>
  <c r="C54" i="97" s="1"/>
  <c r="O59" i="97"/>
  <c r="B54" i="97" s="1"/>
  <c r="T58" i="97"/>
  <c r="S58" i="97"/>
  <c r="R58" i="97"/>
  <c r="Q58" i="97"/>
  <c r="D53" i="97" s="1"/>
  <c r="P58" i="97"/>
  <c r="C53" i="97" s="1"/>
  <c r="O58" i="97"/>
  <c r="B53" i="97" s="1"/>
  <c r="T57" i="97"/>
  <c r="S57" i="97"/>
  <c r="R57" i="97"/>
  <c r="Q57" i="97"/>
  <c r="D52" i="97" s="1"/>
  <c r="P57" i="97"/>
  <c r="C52" i="97" s="1"/>
  <c r="O57" i="97"/>
  <c r="B52" i="97" s="1"/>
  <c r="T56" i="97"/>
  <c r="S56" i="97"/>
  <c r="R56" i="97"/>
  <c r="Q56" i="97"/>
  <c r="D51" i="97" s="1"/>
  <c r="P56" i="97"/>
  <c r="C51" i="97" s="1"/>
  <c r="O56" i="97"/>
  <c r="B51" i="97" s="1"/>
  <c r="T55" i="97"/>
  <c r="S55" i="97"/>
  <c r="R55" i="97"/>
  <c r="Q55" i="97"/>
  <c r="D50" i="97" s="1"/>
  <c r="P55" i="97"/>
  <c r="C50" i="97" s="1"/>
  <c r="O55" i="97"/>
  <c r="B50" i="97" s="1"/>
  <c r="T54" i="97"/>
  <c r="S54" i="97"/>
  <c r="R54" i="97"/>
  <c r="Q54" i="97"/>
  <c r="D49" i="97" s="1"/>
  <c r="P54" i="97"/>
  <c r="C49" i="97" s="1"/>
  <c r="O54" i="97"/>
  <c r="B49" i="97" s="1"/>
  <c r="T53" i="97"/>
  <c r="S53" i="97"/>
  <c r="R53" i="97"/>
  <c r="Q53" i="97"/>
  <c r="D48" i="97" s="1"/>
  <c r="P53" i="97"/>
  <c r="C48" i="97" s="1"/>
  <c r="O53" i="97"/>
  <c r="B48" i="97" s="1"/>
  <c r="T52" i="97"/>
  <c r="S52" i="97"/>
  <c r="R52" i="97"/>
  <c r="Q52" i="97"/>
  <c r="D47" i="97" s="1"/>
  <c r="P52" i="97"/>
  <c r="C47" i="97" s="1"/>
  <c r="O52" i="97"/>
  <c r="B47" i="97" s="1"/>
  <c r="T51" i="97"/>
  <c r="S51" i="97"/>
  <c r="R51" i="97"/>
  <c r="Q51" i="97"/>
  <c r="D46" i="97" s="1"/>
  <c r="P51" i="97"/>
  <c r="C46" i="97" s="1"/>
  <c r="O51" i="97"/>
  <c r="B46" i="97" s="1"/>
  <c r="T50" i="97"/>
  <c r="S50" i="97"/>
  <c r="R50" i="97"/>
  <c r="Q50" i="97"/>
  <c r="D45" i="97" s="1"/>
  <c r="P50" i="97"/>
  <c r="C45" i="97" s="1"/>
  <c r="O50" i="97"/>
  <c r="B45" i="97" s="1"/>
  <c r="T49" i="97"/>
  <c r="S49" i="97"/>
  <c r="R49" i="97"/>
  <c r="Q49" i="97"/>
  <c r="D44" i="97" s="1"/>
  <c r="P49" i="97"/>
  <c r="C44" i="97" s="1"/>
  <c r="O49" i="97"/>
  <c r="B44" i="97" s="1"/>
  <c r="T48" i="97"/>
  <c r="S48" i="97"/>
  <c r="R48" i="97"/>
  <c r="Q48" i="97"/>
  <c r="D43" i="97" s="1"/>
  <c r="P48" i="97"/>
  <c r="C43" i="97" s="1"/>
  <c r="O48" i="97"/>
  <c r="B43" i="97" s="1"/>
  <c r="T47" i="97"/>
  <c r="S47" i="97"/>
  <c r="R47" i="97"/>
  <c r="Q47" i="97"/>
  <c r="D42" i="97" s="1"/>
  <c r="P47" i="97"/>
  <c r="C42" i="97" s="1"/>
  <c r="O47" i="97"/>
  <c r="B42" i="97" s="1"/>
  <c r="T46" i="97"/>
  <c r="S46" i="97"/>
  <c r="R46" i="97"/>
  <c r="Q46" i="97"/>
  <c r="D41" i="97" s="1"/>
  <c r="P46" i="97"/>
  <c r="C41" i="97" s="1"/>
  <c r="O46" i="97"/>
  <c r="B41" i="97" s="1"/>
  <c r="T45" i="97"/>
  <c r="S45" i="97"/>
  <c r="R45" i="97"/>
  <c r="Q45" i="97"/>
  <c r="D40" i="97" s="1"/>
  <c r="P45" i="97"/>
  <c r="C40" i="97" s="1"/>
  <c r="O45" i="97"/>
  <c r="B40" i="97" s="1"/>
  <c r="T44" i="97"/>
  <c r="S44" i="97"/>
  <c r="R44" i="97"/>
  <c r="Q44" i="97"/>
  <c r="D39" i="97" s="1"/>
  <c r="P44" i="97"/>
  <c r="C39" i="97" s="1"/>
  <c r="O44" i="97"/>
  <c r="B39" i="97" s="1"/>
  <c r="T43" i="97"/>
  <c r="S43" i="97"/>
  <c r="R43" i="97"/>
  <c r="Q43" i="97"/>
  <c r="D38" i="97" s="1"/>
  <c r="P43" i="97"/>
  <c r="C38" i="97" s="1"/>
  <c r="O43" i="97"/>
  <c r="B38" i="97" s="1"/>
  <c r="T42" i="97"/>
  <c r="S42" i="97"/>
  <c r="R42" i="97"/>
  <c r="Q42" i="97"/>
  <c r="D37" i="97" s="1"/>
  <c r="P42" i="97"/>
  <c r="C37" i="97" s="1"/>
  <c r="O42" i="97"/>
  <c r="B37" i="97" s="1"/>
  <c r="T41" i="97"/>
  <c r="S41" i="97"/>
  <c r="R41" i="97"/>
  <c r="Q41" i="97"/>
  <c r="D36" i="97" s="1"/>
  <c r="P41" i="97"/>
  <c r="C36" i="97" s="1"/>
  <c r="O41" i="97"/>
  <c r="B36" i="97" s="1"/>
  <c r="T40" i="97"/>
  <c r="S40" i="97"/>
  <c r="R40" i="97"/>
  <c r="Q40" i="97"/>
  <c r="D35" i="97" s="1"/>
  <c r="P40" i="97"/>
  <c r="C35" i="97" s="1"/>
  <c r="O40" i="97"/>
  <c r="B35" i="97" s="1"/>
  <c r="T39" i="97"/>
  <c r="S39" i="97"/>
  <c r="R39" i="97"/>
  <c r="Q39" i="97"/>
  <c r="D34" i="97" s="1"/>
  <c r="P39" i="97"/>
  <c r="C34" i="97" s="1"/>
  <c r="O39" i="97"/>
  <c r="B34" i="97" s="1"/>
  <c r="T38" i="97"/>
  <c r="S38" i="97"/>
  <c r="R38" i="97"/>
  <c r="Q38" i="97"/>
  <c r="D33" i="97" s="1"/>
  <c r="P38" i="97"/>
  <c r="C33" i="97" s="1"/>
  <c r="O38" i="97"/>
  <c r="B33" i="97" s="1"/>
  <c r="T37" i="97"/>
  <c r="S37" i="97"/>
  <c r="R37" i="97"/>
  <c r="Q37" i="97"/>
  <c r="D32" i="97" s="1"/>
  <c r="P37" i="97"/>
  <c r="C32" i="97" s="1"/>
  <c r="O37" i="97"/>
  <c r="B32" i="97" s="1"/>
  <c r="T36" i="97"/>
  <c r="S36" i="97"/>
  <c r="R36" i="97"/>
  <c r="Q36" i="97"/>
  <c r="D31" i="97" s="1"/>
  <c r="P36" i="97"/>
  <c r="C31" i="97" s="1"/>
  <c r="O36" i="97"/>
  <c r="B31" i="97" s="1"/>
  <c r="T35" i="97"/>
  <c r="S35" i="97"/>
  <c r="R35" i="97"/>
  <c r="Q35" i="97"/>
  <c r="D30" i="97" s="1"/>
  <c r="P35" i="97"/>
  <c r="C30" i="97" s="1"/>
  <c r="O35" i="97"/>
  <c r="B30" i="97" s="1"/>
  <c r="T34" i="97"/>
  <c r="S34" i="97"/>
  <c r="R34" i="97"/>
  <c r="Q34" i="97"/>
  <c r="D29" i="97" s="1"/>
  <c r="P34" i="97"/>
  <c r="C29" i="97" s="1"/>
  <c r="O34" i="97"/>
  <c r="B29" i="97" s="1"/>
  <c r="T33" i="97"/>
  <c r="S33" i="97"/>
  <c r="R33" i="97"/>
  <c r="Q33" i="97"/>
  <c r="D28" i="97" s="1"/>
  <c r="P33" i="97"/>
  <c r="C28" i="97" s="1"/>
  <c r="O33" i="97"/>
  <c r="B28" i="97" s="1"/>
  <c r="T32" i="97"/>
  <c r="S32" i="97"/>
  <c r="R32" i="97"/>
  <c r="Q32" i="97"/>
  <c r="D27" i="97" s="1"/>
  <c r="P32" i="97"/>
  <c r="C27" i="97" s="1"/>
  <c r="O32" i="97"/>
  <c r="B27" i="97" s="1"/>
  <c r="T31" i="97"/>
  <c r="S31" i="97"/>
  <c r="R31" i="97"/>
  <c r="Q31" i="97"/>
  <c r="D26" i="97" s="1"/>
  <c r="P31" i="97"/>
  <c r="C26" i="97" s="1"/>
  <c r="O31" i="97"/>
  <c r="B26" i="97" s="1"/>
  <c r="T30" i="97"/>
  <c r="S30" i="97"/>
  <c r="R30" i="97"/>
  <c r="Q30" i="97"/>
  <c r="D25" i="97" s="1"/>
  <c r="P30" i="97"/>
  <c r="C25" i="97" s="1"/>
  <c r="O30" i="97"/>
  <c r="B25" i="97" s="1"/>
  <c r="T29" i="97"/>
  <c r="S29" i="97"/>
  <c r="R29" i="97"/>
  <c r="Q29" i="97"/>
  <c r="D24" i="97" s="1"/>
  <c r="P29" i="97"/>
  <c r="C24" i="97" s="1"/>
  <c r="O29" i="97"/>
  <c r="B24" i="97" s="1"/>
  <c r="T28" i="97"/>
  <c r="S28" i="97"/>
  <c r="R28" i="97"/>
  <c r="Q28" i="97"/>
  <c r="D23" i="97" s="1"/>
  <c r="P28" i="97"/>
  <c r="C23" i="97" s="1"/>
  <c r="O28" i="97"/>
  <c r="B23" i="97" s="1"/>
  <c r="T27" i="97"/>
  <c r="S27" i="97"/>
  <c r="R27" i="97"/>
  <c r="Q27" i="97"/>
  <c r="D22" i="97" s="1"/>
  <c r="P27" i="97"/>
  <c r="C22" i="97" s="1"/>
  <c r="O27" i="97"/>
  <c r="B22" i="97" s="1"/>
  <c r="T26" i="97"/>
  <c r="S26" i="97"/>
  <c r="R26" i="97"/>
  <c r="Q26" i="97"/>
  <c r="D21" i="97" s="1"/>
  <c r="P26" i="97"/>
  <c r="C21" i="97" s="1"/>
  <c r="O26" i="97"/>
  <c r="B21" i="97" s="1"/>
  <c r="T25" i="97"/>
  <c r="S25" i="97"/>
  <c r="R25" i="97"/>
  <c r="Q25" i="97"/>
  <c r="D20" i="97" s="1"/>
  <c r="P25" i="97"/>
  <c r="C20" i="97" s="1"/>
  <c r="O25" i="97"/>
  <c r="B20" i="97" s="1"/>
  <c r="T24" i="97"/>
  <c r="S24" i="97"/>
  <c r="R24" i="97"/>
  <c r="Q24" i="97"/>
  <c r="D19" i="97" s="1"/>
  <c r="P24" i="97"/>
  <c r="C19" i="97" s="1"/>
  <c r="O24" i="97"/>
  <c r="B19" i="97" s="1"/>
  <c r="T23" i="97"/>
  <c r="S23" i="97"/>
  <c r="R23" i="97"/>
  <c r="Q23" i="97"/>
  <c r="D18" i="97" s="1"/>
  <c r="P23" i="97"/>
  <c r="C18" i="97" s="1"/>
  <c r="O23" i="97"/>
  <c r="B18" i="97" s="1"/>
  <c r="T22" i="97"/>
  <c r="S22" i="97"/>
  <c r="R22" i="97"/>
  <c r="Q22" i="97"/>
  <c r="D17" i="97" s="1"/>
  <c r="P22" i="97"/>
  <c r="C17" i="97" s="1"/>
  <c r="O22" i="97"/>
  <c r="B17" i="97" s="1"/>
  <c r="T21" i="97"/>
  <c r="S21" i="97"/>
  <c r="R21" i="97"/>
  <c r="Q21" i="97"/>
  <c r="D16" i="97" s="1"/>
  <c r="P21" i="97"/>
  <c r="C16" i="97" s="1"/>
  <c r="O21" i="97"/>
  <c r="B16" i="97" s="1"/>
  <c r="T20" i="97"/>
  <c r="S20" i="97"/>
  <c r="R20" i="97"/>
  <c r="Q20" i="97"/>
  <c r="D15" i="97" s="1"/>
  <c r="P20" i="97"/>
  <c r="C15" i="97" s="1"/>
  <c r="O20" i="97"/>
  <c r="B15" i="97" s="1"/>
  <c r="T19" i="97"/>
  <c r="S19" i="97"/>
  <c r="R19" i="97"/>
  <c r="Q19" i="97"/>
  <c r="D14" i="97" s="1"/>
  <c r="P19" i="97"/>
  <c r="C14" i="97" s="1"/>
  <c r="O19" i="97"/>
  <c r="B14" i="97" s="1"/>
  <c r="T18" i="97"/>
  <c r="S18" i="97"/>
  <c r="R18" i="97"/>
  <c r="Q18" i="97"/>
  <c r="D13" i="97" s="1"/>
  <c r="P18" i="97"/>
  <c r="C13" i="97" s="1"/>
  <c r="O18" i="97"/>
  <c r="B13" i="97" s="1"/>
  <c r="T17" i="97"/>
  <c r="S17" i="97"/>
  <c r="R17" i="97"/>
  <c r="Q17" i="97"/>
  <c r="D12" i="97" s="1"/>
  <c r="P17" i="97"/>
  <c r="C12" i="97" s="1"/>
  <c r="O17" i="97"/>
  <c r="B12" i="97" s="1"/>
  <c r="T16" i="97"/>
  <c r="S16" i="97"/>
  <c r="R16" i="97"/>
  <c r="Q16" i="97"/>
  <c r="D11" i="97" s="1"/>
  <c r="P16" i="97"/>
  <c r="C11" i="97" s="1"/>
  <c r="O16" i="97"/>
  <c r="B11" i="97" s="1"/>
  <c r="T15" i="97"/>
  <c r="S15" i="97"/>
  <c r="R15" i="97"/>
  <c r="Q15" i="97"/>
  <c r="D10" i="97" s="1"/>
  <c r="P15" i="97"/>
  <c r="C10" i="97" s="1"/>
  <c r="O15" i="97"/>
  <c r="B10" i="97" s="1"/>
  <c r="T14" i="97"/>
  <c r="S14" i="97"/>
  <c r="R14" i="97"/>
  <c r="Q14" i="97"/>
  <c r="D9" i="97" s="1"/>
  <c r="P14" i="97"/>
  <c r="C9" i="97" s="1"/>
  <c r="O14" i="97"/>
  <c r="B9" i="97" s="1"/>
  <c r="T13" i="97"/>
  <c r="S13" i="97"/>
  <c r="R13" i="97"/>
  <c r="Q13" i="97"/>
  <c r="D8" i="97" s="1"/>
  <c r="P13" i="97"/>
  <c r="C8" i="97" s="1"/>
  <c r="O13" i="97"/>
  <c r="B8" i="97" s="1"/>
  <c r="T12" i="97"/>
  <c r="S12" i="97"/>
  <c r="R12" i="97"/>
  <c r="Q12" i="97"/>
  <c r="D7" i="97" s="1"/>
  <c r="P12" i="97"/>
  <c r="C7" i="97" s="1"/>
  <c r="O12" i="97"/>
  <c r="B7" i="97" s="1"/>
  <c r="T11" i="97"/>
  <c r="S11" i="97"/>
  <c r="R11" i="97"/>
  <c r="Q11" i="97"/>
  <c r="D6" i="97" s="1"/>
  <c r="P11" i="97"/>
  <c r="C6" i="97" s="1"/>
  <c r="O11" i="97"/>
  <c r="B6" i="97" s="1"/>
  <c r="T10" i="97"/>
  <c r="S10" i="97"/>
  <c r="R10" i="97"/>
  <c r="Q10" i="97"/>
  <c r="D5" i="97" s="1"/>
  <c r="P10" i="97"/>
  <c r="C5" i="97" s="1"/>
  <c r="O10" i="97"/>
  <c r="B5" i="97" s="1"/>
  <c r="T9" i="97"/>
  <c r="S9" i="97"/>
  <c r="R9" i="97"/>
  <c r="Q9" i="97"/>
  <c r="D4" i="97" s="1"/>
  <c r="P9" i="97"/>
  <c r="C4" i="97" s="1"/>
  <c r="O9" i="97"/>
  <c r="B4" i="97" s="1"/>
  <c r="T8" i="97"/>
  <c r="S8" i="97"/>
  <c r="R8" i="97"/>
  <c r="Q8" i="97"/>
  <c r="D3" i="97" s="1"/>
  <c r="P8" i="97"/>
  <c r="C3" i="97" s="1"/>
  <c r="O8" i="97"/>
  <c r="B3" i="97" s="1"/>
  <c r="T7" i="97"/>
  <c r="S7" i="97"/>
  <c r="R7" i="97"/>
  <c r="Q7" i="97"/>
  <c r="D2" i="97" s="1"/>
  <c r="P7" i="97"/>
  <c r="C2" i="97" s="1"/>
  <c r="O7" i="97"/>
  <c r="B2" i="97" s="1"/>
  <c r="D1" i="97"/>
  <c r="C1" i="97"/>
  <c r="B1" i="97"/>
  <c r="N38" i="96"/>
  <c r="T38" i="96" s="1"/>
  <c r="M38" i="96"/>
  <c r="S27" i="96" s="1"/>
  <c r="L38" i="96"/>
  <c r="R36" i="96" s="1"/>
  <c r="K38" i="96"/>
  <c r="Q38" i="96" s="1"/>
  <c r="J38" i="96"/>
  <c r="P37" i="96" s="1"/>
  <c r="C32" i="96" s="1"/>
  <c r="O27" i="96"/>
  <c r="B22" i="96" s="1"/>
  <c r="O31" i="96"/>
  <c r="B26" i="96" s="1"/>
  <c r="O26" i="96"/>
  <c r="B21" i="96" s="1"/>
  <c r="O24" i="96"/>
  <c r="B19" i="96" s="1"/>
  <c r="O22" i="96"/>
  <c r="B17" i="96" s="1"/>
  <c r="O21" i="96"/>
  <c r="B16" i="96" s="1"/>
  <c r="O20" i="96"/>
  <c r="B15" i="96" s="1"/>
  <c r="O18" i="96"/>
  <c r="B13" i="96" s="1"/>
  <c r="O16" i="96"/>
  <c r="B11" i="96" s="1"/>
  <c r="P15" i="96"/>
  <c r="C10" i="96" s="1"/>
  <c r="O13" i="96"/>
  <c r="B8" i="96" s="1"/>
  <c r="O12" i="96"/>
  <c r="B7" i="96" s="1"/>
  <c r="O9" i="96"/>
  <c r="B4" i="96" s="1"/>
  <c r="B2" i="96"/>
  <c r="D1" i="96"/>
  <c r="C1" i="96"/>
  <c r="B1" i="96"/>
  <c r="N38" i="95"/>
  <c r="T38" i="95" s="1"/>
  <c r="M38" i="95"/>
  <c r="L38" i="95"/>
  <c r="R36" i="95" s="1"/>
  <c r="K38" i="95"/>
  <c r="Q29" i="95" s="1"/>
  <c r="D24" i="95" s="1"/>
  <c r="J38" i="95"/>
  <c r="P32" i="95" s="1"/>
  <c r="C27" i="95" s="1"/>
  <c r="I38" i="95"/>
  <c r="O31" i="95" s="1"/>
  <c r="B26" i="95" s="1"/>
  <c r="Q26" i="95"/>
  <c r="D21" i="95" s="1"/>
  <c r="Q23" i="95"/>
  <c r="D18" i="95" s="1"/>
  <c r="Q19" i="95"/>
  <c r="D14" i="95" s="1"/>
  <c r="Q15" i="95"/>
  <c r="D10" i="95" s="1"/>
  <c r="Q10" i="95"/>
  <c r="D5" i="95" s="1"/>
  <c r="D1" i="95"/>
  <c r="C1" i="95"/>
  <c r="B1" i="95"/>
  <c r="G25" i="94"/>
  <c r="AD6" i="94"/>
  <c r="AD7" i="94"/>
  <c r="AD8" i="94"/>
  <c r="AD9" i="94"/>
  <c r="AD10" i="94"/>
  <c r="AD11" i="94"/>
  <c r="AD12" i="94"/>
  <c r="AD13" i="94"/>
  <c r="AD15" i="94"/>
  <c r="AD16" i="94"/>
  <c r="AD5" i="94"/>
  <c r="R11" i="95" l="1"/>
  <c r="R25" i="95"/>
  <c r="R26" i="95"/>
  <c r="R17" i="95"/>
  <c r="Q27" i="95"/>
  <c r="D22" i="95" s="1"/>
  <c r="Q18" i="95"/>
  <c r="D13" i="95" s="1"/>
  <c r="Q30" i="95"/>
  <c r="D25" i="95" s="1"/>
  <c r="R9" i="95"/>
  <c r="R19" i="95"/>
  <c r="R14" i="95"/>
  <c r="P20" i="96"/>
  <c r="C15" i="96" s="1"/>
  <c r="P9" i="96"/>
  <c r="C4" i="96" s="1"/>
  <c r="Q31" i="95"/>
  <c r="D26" i="95" s="1"/>
  <c r="T19" i="96"/>
  <c r="T17" i="95"/>
  <c r="T7" i="95"/>
  <c r="T20" i="95"/>
  <c r="T27" i="95"/>
  <c r="T23" i="95"/>
  <c r="T8" i="95"/>
  <c r="T25" i="95"/>
  <c r="T11" i="95"/>
  <c r="T12" i="95"/>
  <c r="T15" i="95"/>
  <c r="T31" i="95"/>
  <c r="T19" i="95"/>
  <c r="R21" i="95"/>
  <c r="R34" i="95"/>
  <c r="Q22" i="96"/>
  <c r="D17" i="96" s="1"/>
  <c r="R12" i="95"/>
  <c r="R22" i="95"/>
  <c r="R27" i="95"/>
  <c r="R18" i="95"/>
  <c r="R13" i="95"/>
  <c r="R29" i="95"/>
  <c r="Q7" i="96"/>
  <c r="D2" i="96" s="1"/>
  <c r="Q33" i="96"/>
  <c r="D28" i="96" s="1"/>
  <c r="R30" i="95"/>
  <c r="R10" i="95"/>
  <c r="R20" i="95"/>
  <c r="R26" i="96"/>
  <c r="R15" i="96"/>
  <c r="R30" i="96"/>
  <c r="R7" i="96"/>
  <c r="R33" i="96"/>
  <c r="R17" i="96"/>
  <c r="R22" i="96"/>
  <c r="R11" i="96"/>
  <c r="Q16" i="96"/>
  <c r="D11" i="96" s="1"/>
  <c r="Q17" i="96"/>
  <c r="D12" i="96" s="1"/>
  <c r="Q21" i="96"/>
  <c r="D16" i="96" s="1"/>
  <c r="Q20" i="96"/>
  <c r="D15" i="96" s="1"/>
  <c r="Q35" i="95"/>
  <c r="D30" i="95" s="1"/>
  <c r="Q7" i="95"/>
  <c r="D2" i="95" s="1"/>
  <c r="Q11" i="95"/>
  <c r="D6" i="95" s="1"/>
  <c r="Q14" i="95"/>
  <c r="D9" i="95" s="1"/>
  <c r="Q22" i="95"/>
  <c r="D17" i="95" s="1"/>
  <c r="Q37" i="95"/>
  <c r="D32" i="95" s="1"/>
  <c r="O9" i="95"/>
  <c r="B4" i="95" s="1"/>
  <c r="Q33" i="95"/>
  <c r="D28" i="95" s="1"/>
  <c r="Q12" i="95"/>
  <c r="D7" i="95" s="1"/>
  <c r="T16" i="95"/>
  <c r="Q20" i="95"/>
  <c r="D15" i="95" s="1"/>
  <c r="T24" i="95"/>
  <c r="Q28" i="95"/>
  <c r="D23" i="95" s="1"/>
  <c r="O34" i="95"/>
  <c r="B29" i="95" s="1"/>
  <c r="O12" i="95"/>
  <c r="B7" i="95" s="1"/>
  <c r="T9" i="95"/>
  <c r="T28" i="95"/>
  <c r="Q34" i="95"/>
  <c r="D29" i="95" s="1"/>
  <c r="R13" i="96"/>
  <c r="R18" i="96"/>
  <c r="P24" i="96"/>
  <c r="C19" i="96" s="1"/>
  <c r="R20" i="96"/>
  <c r="S12" i="96"/>
  <c r="Q9" i="96"/>
  <c r="D4" i="96" s="1"/>
  <c r="Q23" i="96"/>
  <c r="D18" i="96" s="1"/>
  <c r="R28" i="96"/>
  <c r="R35" i="96"/>
  <c r="Q10" i="96"/>
  <c r="D5" i="96" s="1"/>
  <c r="Q14" i="96"/>
  <c r="D9" i="96" s="1"/>
  <c r="S20" i="96"/>
  <c r="R23" i="96"/>
  <c r="Q29" i="96"/>
  <c r="D24" i="96" s="1"/>
  <c r="R37" i="96"/>
  <c r="Q27" i="96"/>
  <c r="D22" i="96" s="1"/>
  <c r="Q18" i="96"/>
  <c r="D13" i="96" s="1"/>
  <c r="T20" i="96"/>
  <c r="Q30" i="96"/>
  <c r="D25" i="96" s="1"/>
  <c r="T11" i="96"/>
  <c r="Q15" i="96"/>
  <c r="D10" i="96" s="1"/>
  <c r="Q12" i="96"/>
  <c r="D7" i="96" s="1"/>
  <c r="Q26" i="96"/>
  <c r="D21" i="96" s="1"/>
  <c r="Q31" i="96"/>
  <c r="D26" i="96" s="1"/>
  <c r="P15" i="95"/>
  <c r="C10" i="95" s="1"/>
  <c r="O21" i="95"/>
  <c r="B16" i="95" s="1"/>
  <c r="O25" i="95"/>
  <c r="B20" i="95" s="1"/>
  <c r="O28" i="95"/>
  <c r="B23" i="95" s="1"/>
  <c r="P31" i="95"/>
  <c r="C26" i="95" s="1"/>
  <c r="O22" i="95"/>
  <c r="B17" i="95" s="1"/>
  <c r="R28" i="95"/>
  <c r="R35" i="95"/>
  <c r="O8" i="95"/>
  <c r="B3" i="95" s="1"/>
  <c r="P11" i="95"/>
  <c r="C6" i="95" s="1"/>
  <c r="O13" i="95"/>
  <c r="B8" i="95" s="1"/>
  <c r="O16" i="95"/>
  <c r="B11" i="95" s="1"/>
  <c r="O33" i="95"/>
  <c r="B28" i="95" s="1"/>
  <c r="P36" i="95"/>
  <c r="C31" i="95" s="1"/>
  <c r="O20" i="95"/>
  <c r="B15" i="95" s="1"/>
  <c r="R38" i="95"/>
  <c r="P8" i="95"/>
  <c r="C3" i="95" s="1"/>
  <c r="O14" i="95"/>
  <c r="B9" i="95" s="1"/>
  <c r="O30" i="95"/>
  <c r="B25" i="95" s="1"/>
  <c r="R33" i="95"/>
  <c r="R37" i="95"/>
  <c r="P7" i="96"/>
  <c r="C2" i="96" s="1"/>
  <c r="Q11" i="96"/>
  <c r="D6" i="96" s="1"/>
  <c r="Q13" i="96"/>
  <c r="D8" i="96" s="1"/>
  <c r="P17" i="96"/>
  <c r="C12" i="96" s="1"/>
  <c r="R21" i="96"/>
  <c r="Q24" i="96"/>
  <c r="D19" i="96" s="1"/>
  <c r="S28" i="96"/>
  <c r="Q32" i="96"/>
  <c r="D27" i="96" s="1"/>
  <c r="T28" i="96"/>
  <c r="T34" i="96"/>
  <c r="Q35" i="96"/>
  <c r="D30" i="96" s="1"/>
  <c r="T27" i="96"/>
  <c r="R9" i="96"/>
  <c r="T12" i="96"/>
  <c r="R19" i="96"/>
  <c r="Q28" i="96"/>
  <c r="D23" i="96" s="1"/>
  <c r="P31" i="96"/>
  <c r="C26" i="96" s="1"/>
  <c r="Q37" i="96"/>
  <c r="D32" i="96" s="1"/>
  <c r="R38" i="96"/>
  <c r="Q8" i="96"/>
  <c r="D3" i="96" s="1"/>
  <c r="R10" i="96"/>
  <c r="R12" i="96"/>
  <c r="R14" i="96"/>
  <c r="R16" i="96"/>
  <c r="O19" i="96"/>
  <c r="B14" i="96" s="1"/>
  <c r="O23" i="96"/>
  <c r="B18" i="96" s="1"/>
  <c r="P25" i="96"/>
  <c r="C20" i="96" s="1"/>
  <c r="O28" i="96"/>
  <c r="B23" i="96" s="1"/>
  <c r="R29" i="96"/>
  <c r="O32" i="96"/>
  <c r="B27" i="96" s="1"/>
  <c r="Q34" i="96"/>
  <c r="D29" i="96" s="1"/>
  <c r="Q36" i="96"/>
  <c r="D31" i="96" s="1"/>
  <c r="P8" i="96"/>
  <c r="C3" i="96" s="1"/>
  <c r="O25" i="96"/>
  <c r="B20" i="96" s="1"/>
  <c r="R31" i="96"/>
  <c r="P34" i="96"/>
  <c r="C29" i="96" s="1"/>
  <c r="P36" i="96"/>
  <c r="C31" i="96" s="1"/>
  <c r="R8" i="96"/>
  <c r="O11" i="96"/>
  <c r="B6" i="96" s="1"/>
  <c r="O15" i="96"/>
  <c r="B10" i="96" s="1"/>
  <c r="O17" i="96"/>
  <c r="B12" i="96" s="1"/>
  <c r="Q19" i="96"/>
  <c r="D14" i="96" s="1"/>
  <c r="P23" i="96"/>
  <c r="C18" i="96" s="1"/>
  <c r="R25" i="96"/>
  <c r="P28" i="96"/>
  <c r="C23" i="96" s="1"/>
  <c r="O30" i="96"/>
  <c r="B25" i="96" s="1"/>
  <c r="P32" i="96"/>
  <c r="C27" i="96" s="1"/>
  <c r="R34" i="96"/>
  <c r="O37" i="96"/>
  <c r="B32" i="96" s="1"/>
  <c r="O38" i="96"/>
  <c r="O33" i="96"/>
  <c r="B28" i="96" s="1"/>
  <c r="O35" i="96"/>
  <c r="B30" i="96" s="1"/>
  <c r="O8" i="96"/>
  <c r="B3" i="96" s="1"/>
  <c r="O10" i="96"/>
  <c r="B5" i="96" s="1"/>
  <c r="P12" i="96"/>
  <c r="C7" i="96" s="1"/>
  <c r="O14" i="96"/>
  <c r="B9" i="96" s="1"/>
  <c r="P16" i="96"/>
  <c r="C11" i="96" s="1"/>
  <c r="R27" i="96"/>
  <c r="O29" i="96"/>
  <c r="B24" i="96" s="1"/>
  <c r="O34" i="96"/>
  <c r="B29" i="96" s="1"/>
  <c r="O36" i="96"/>
  <c r="B31" i="96" s="1"/>
  <c r="S27" i="95"/>
  <c r="S18" i="95"/>
  <c r="P7" i="95"/>
  <c r="C2" i="95" s="1"/>
  <c r="O17" i="95"/>
  <c r="B12" i="95" s="1"/>
  <c r="P21" i="95"/>
  <c r="C16" i="95" s="1"/>
  <c r="O24" i="95"/>
  <c r="B19" i="95" s="1"/>
  <c r="P27" i="95"/>
  <c r="C22" i="95" s="1"/>
  <c r="S28" i="95"/>
  <c r="P34" i="95"/>
  <c r="C29" i="95" s="1"/>
  <c r="O37" i="95"/>
  <c r="B32" i="95" s="1"/>
  <c r="P24" i="95"/>
  <c r="C19" i="95" s="1"/>
  <c r="S12" i="95"/>
  <c r="P20" i="95"/>
  <c r="C15" i="95" s="1"/>
  <c r="P29" i="95"/>
  <c r="C24" i="95" s="1"/>
  <c r="O32" i="95"/>
  <c r="B27" i="95" s="1"/>
  <c r="S34" i="95"/>
  <c r="P37" i="95"/>
  <c r="C32" i="95" s="1"/>
  <c r="P12" i="95"/>
  <c r="C7" i="95" s="1"/>
  <c r="P13" i="95"/>
  <c r="C8" i="95" s="1"/>
  <c r="P19" i="95"/>
  <c r="C14" i="95" s="1"/>
  <c r="S20" i="95"/>
  <c r="P23" i="95"/>
  <c r="C18" i="95" s="1"/>
  <c r="P28" i="95"/>
  <c r="C23" i="95" s="1"/>
  <c r="P16" i="95"/>
  <c r="C11" i="95" s="1"/>
  <c r="O36" i="95"/>
  <c r="B31" i="95" s="1"/>
  <c r="T13" i="96"/>
  <c r="S14" i="96"/>
  <c r="T21" i="96"/>
  <c r="T29" i="96"/>
  <c r="S30" i="96"/>
  <c r="S33" i="96"/>
  <c r="S7" i="96"/>
  <c r="P10" i="96"/>
  <c r="C5" i="96" s="1"/>
  <c r="T14" i="96"/>
  <c r="S15" i="96"/>
  <c r="P18" i="96"/>
  <c r="C13" i="96" s="1"/>
  <c r="T22" i="96"/>
  <c r="S23" i="96"/>
  <c r="R24" i="96"/>
  <c r="Q25" i="96"/>
  <c r="D20" i="96" s="1"/>
  <c r="P26" i="96"/>
  <c r="C21" i="96" s="1"/>
  <c r="T30" i="96"/>
  <c r="S31" i="96"/>
  <c r="R32" i="96"/>
  <c r="T33" i="96"/>
  <c r="P35" i="96"/>
  <c r="C30" i="96" s="1"/>
  <c r="T37" i="96"/>
  <c r="P38" i="96"/>
  <c r="S21" i="96"/>
  <c r="S22" i="96"/>
  <c r="S37" i="96"/>
  <c r="T7" i="96"/>
  <c r="S8" i="96"/>
  <c r="P11" i="96"/>
  <c r="C6" i="96" s="1"/>
  <c r="T15" i="96"/>
  <c r="S16" i="96"/>
  <c r="P19" i="96"/>
  <c r="C14" i="96" s="1"/>
  <c r="T23" i="96"/>
  <c r="S24" i="96"/>
  <c r="P27" i="96"/>
  <c r="C22" i="96" s="1"/>
  <c r="T31" i="96"/>
  <c r="S32" i="96"/>
  <c r="S36" i="96"/>
  <c r="S34" i="96"/>
  <c r="S9" i="96"/>
  <c r="T16" i="96"/>
  <c r="S17" i="96"/>
  <c r="T24" i="96"/>
  <c r="S25" i="96"/>
  <c r="T32" i="96"/>
  <c r="T36" i="96"/>
  <c r="T9" i="96"/>
  <c r="S10" i="96"/>
  <c r="P13" i="96"/>
  <c r="C8" i="96" s="1"/>
  <c r="T17" i="96"/>
  <c r="S18" i="96"/>
  <c r="P21" i="96"/>
  <c r="C16" i="96" s="1"/>
  <c r="T25" i="96"/>
  <c r="S26" i="96"/>
  <c r="P29" i="96"/>
  <c r="C24" i="96" s="1"/>
  <c r="S35" i="96"/>
  <c r="S38" i="96"/>
  <c r="S13" i="96"/>
  <c r="S29" i="96"/>
  <c r="T8" i="96"/>
  <c r="T10" i="96"/>
  <c r="S11" i="96"/>
  <c r="P14" i="96"/>
  <c r="C9" i="96" s="1"/>
  <c r="T18" i="96"/>
  <c r="S19" i="96"/>
  <c r="P22" i="96"/>
  <c r="C17" i="96" s="1"/>
  <c r="T26" i="96"/>
  <c r="P30" i="96"/>
  <c r="C25" i="96" s="1"/>
  <c r="P33" i="96"/>
  <c r="C28" i="96" s="1"/>
  <c r="T35" i="96"/>
  <c r="S13" i="95"/>
  <c r="S21" i="95"/>
  <c r="R7" i="95"/>
  <c r="Q8" i="95"/>
  <c r="D3" i="95" s="1"/>
  <c r="P9" i="95"/>
  <c r="C4" i="95" s="1"/>
  <c r="O10" i="95"/>
  <c r="B5" i="95" s="1"/>
  <c r="T13" i="95"/>
  <c r="S14" i="95"/>
  <c r="R15" i="95"/>
  <c r="Q16" i="95"/>
  <c r="D11" i="95" s="1"/>
  <c r="P17" i="95"/>
  <c r="C12" i="95" s="1"/>
  <c r="O18" i="95"/>
  <c r="B13" i="95" s="1"/>
  <c r="T21" i="95"/>
  <c r="S22" i="95"/>
  <c r="R23" i="95"/>
  <c r="Q24" i="95"/>
  <c r="D19" i="95" s="1"/>
  <c r="P25" i="95"/>
  <c r="C20" i="95" s="1"/>
  <c r="O26" i="95"/>
  <c r="B21" i="95" s="1"/>
  <c r="T29" i="95"/>
  <c r="S30" i="95"/>
  <c r="R31" i="95"/>
  <c r="Q32" i="95"/>
  <c r="D27" i="95" s="1"/>
  <c r="S33" i="95"/>
  <c r="O35" i="95"/>
  <c r="B30" i="95" s="1"/>
  <c r="Q36" i="95"/>
  <c r="D31" i="95" s="1"/>
  <c r="S37" i="95"/>
  <c r="O38" i="95"/>
  <c r="S29" i="95"/>
  <c r="T34" i="95"/>
  <c r="S7" i="95"/>
  <c r="R8" i="95"/>
  <c r="Q9" i="95"/>
  <c r="D4" i="95" s="1"/>
  <c r="P10" i="95"/>
  <c r="C5" i="95" s="1"/>
  <c r="O11" i="95"/>
  <c r="B6" i="95" s="1"/>
  <c r="T14" i="95"/>
  <c r="S15" i="95"/>
  <c r="R16" i="95"/>
  <c r="Q17" i="95"/>
  <c r="D12" i="95" s="1"/>
  <c r="P18" i="95"/>
  <c r="C13" i="95" s="1"/>
  <c r="O19" i="95"/>
  <c r="B14" i="95" s="1"/>
  <c r="T22" i="95"/>
  <c r="S23" i="95"/>
  <c r="R24" i="95"/>
  <c r="Q25" i="95"/>
  <c r="D20" i="95" s="1"/>
  <c r="P26" i="95"/>
  <c r="C21" i="95" s="1"/>
  <c r="O27" i="95"/>
  <c r="B22" i="95" s="1"/>
  <c r="T30" i="95"/>
  <c r="S31" i="95"/>
  <c r="R32" i="95"/>
  <c r="T33" i="95"/>
  <c r="P35" i="95"/>
  <c r="C30" i="95" s="1"/>
  <c r="T37" i="95"/>
  <c r="P38" i="95"/>
  <c r="S16" i="95"/>
  <c r="S24" i="95"/>
  <c r="S32" i="95"/>
  <c r="S36" i="95"/>
  <c r="Q38" i="95"/>
  <c r="S8" i="95"/>
  <c r="S9" i="95"/>
  <c r="S17" i="95"/>
  <c r="S25" i="95"/>
  <c r="O29" i="95"/>
  <c r="B24" i="95" s="1"/>
  <c r="T32" i="95"/>
  <c r="T36" i="95"/>
  <c r="S35" i="95"/>
  <c r="S38" i="95"/>
  <c r="S10" i="95"/>
  <c r="S26" i="95"/>
  <c r="O7" i="95"/>
  <c r="B2" i="95" s="1"/>
  <c r="T10" i="95"/>
  <c r="S11" i="95"/>
  <c r="Q13" i="95"/>
  <c r="D8" i="95" s="1"/>
  <c r="P14" i="95"/>
  <c r="C9" i="95" s="1"/>
  <c r="O15" i="95"/>
  <c r="B10" i="95" s="1"/>
  <c r="T18" i="95"/>
  <c r="S19" i="95"/>
  <c r="Q21" i="95"/>
  <c r="D16" i="95" s="1"/>
  <c r="P22" i="95"/>
  <c r="C17" i="95" s="1"/>
  <c r="O23" i="95"/>
  <c r="B18" i="95" s="1"/>
  <c r="T26" i="95"/>
  <c r="P30" i="95"/>
  <c r="C25" i="95" s="1"/>
  <c r="P33" i="95"/>
  <c r="C28" i="95" s="1"/>
  <c r="T35" i="95"/>
  <c r="AH27" i="94" l="1"/>
  <c r="AH28" i="94"/>
  <c r="AH29" i="94"/>
  <c r="AH30" i="94"/>
  <c r="AH31" i="94"/>
  <c r="AH32" i="94"/>
  <c r="AH33" i="94"/>
  <c r="AH34" i="94"/>
  <c r="AH35" i="94"/>
  <c r="AH36" i="94"/>
  <c r="G23" i="94"/>
  <c r="C32" i="94"/>
  <c r="B32" i="94"/>
  <c r="A32" i="94"/>
  <c r="C31" i="94"/>
  <c r="B31" i="94"/>
  <c r="A31" i="94"/>
  <c r="C30" i="94"/>
  <c r="B30" i="94"/>
  <c r="A30" i="94"/>
  <c r="C29" i="94"/>
  <c r="B29" i="94"/>
  <c r="A29" i="94"/>
  <c r="C28" i="94"/>
  <c r="B28" i="94"/>
  <c r="A28" i="94"/>
  <c r="C27" i="94"/>
  <c r="B27" i="94"/>
  <c r="A27" i="94"/>
  <c r="C26" i="94"/>
  <c r="B26" i="94"/>
  <c r="A26" i="94"/>
  <c r="K25" i="94"/>
  <c r="C25" i="94"/>
  <c r="B25" i="94"/>
  <c r="A25" i="94"/>
  <c r="K24" i="94"/>
  <c r="G24" i="94"/>
  <c r="C24" i="94"/>
  <c r="B24" i="94"/>
  <c r="A24" i="94"/>
  <c r="K23" i="94"/>
  <c r="C23" i="94"/>
  <c r="B23" i="94"/>
  <c r="A23" i="94"/>
  <c r="C22" i="94"/>
  <c r="B22" i="94"/>
  <c r="A22" i="94"/>
  <c r="C21" i="94"/>
  <c r="B21" i="94"/>
  <c r="A21" i="94"/>
  <c r="C20" i="94"/>
  <c r="B20" i="94"/>
  <c r="A20" i="94"/>
  <c r="C19" i="94"/>
  <c r="B19" i="94"/>
  <c r="A19" i="94"/>
  <c r="C18" i="94"/>
  <c r="B18" i="94"/>
  <c r="A18" i="94"/>
  <c r="C17" i="94"/>
  <c r="B17" i="94"/>
  <c r="A17" i="94"/>
  <c r="C16" i="94"/>
  <c r="B16" i="94"/>
  <c r="A16" i="94"/>
  <c r="C15" i="94"/>
  <c r="B15" i="94"/>
  <c r="A15" i="94"/>
  <c r="C14" i="94"/>
  <c r="B14" i="94"/>
  <c r="A14" i="94"/>
  <c r="C13" i="94"/>
  <c r="B13" i="94"/>
  <c r="A13" i="94"/>
  <c r="C12" i="94"/>
  <c r="B12" i="94"/>
  <c r="A12" i="94"/>
  <c r="C11" i="94"/>
  <c r="B11" i="94"/>
  <c r="A11" i="94"/>
  <c r="C10" i="94"/>
  <c r="B10" i="94"/>
  <c r="A10" i="94"/>
  <c r="C9" i="94"/>
  <c r="B9" i="94"/>
  <c r="A9" i="94"/>
  <c r="C8" i="94"/>
  <c r="B8" i="94"/>
  <c r="A8" i="94"/>
  <c r="C7" i="94"/>
  <c r="B7" i="94"/>
  <c r="A7" i="94"/>
  <c r="C6" i="94"/>
  <c r="B6" i="94"/>
  <c r="A6" i="94"/>
  <c r="C5" i="94"/>
  <c r="B5" i="94"/>
  <c r="A5" i="94"/>
  <c r="C4" i="94"/>
  <c r="B4" i="94"/>
  <c r="A4" i="94"/>
  <c r="C3" i="94"/>
  <c r="B3" i="94"/>
  <c r="A3" i="94"/>
  <c r="C2" i="94"/>
  <c r="B2" i="94"/>
  <c r="A2" i="94"/>
  <c r="D8" i="92"/>
  <c r="D9" i="92"/>
  <c r="D10" i="92"/>
  <c r="D11" i="92"/>
  <c r="D7" i="92"/>
  <c r="C8" i="92"/>
  <c r="C9" i="92"/>
  <c r="C10" i="92"/>
  <c r="C11" i="92"/>
  <c r="B8" i="92"/>
  <c r="B9" i="92"/>
  <c r="B10" i="92"/>
  <c r="B11" i="92"/>
  <c r="B7" i="92"/>
  <c r="C14" i="89"/>
  <c r="C13" i="89"/>
  <c r="C12" i="89"/>
  <c r="C11" i="89"/>
  <c r="C10" i="89"/>
  <c r="C9" i="89"/>
  <c r="C8" i="89"/>
  <c r="C7" i="89"/>
  <c r="C6" i="89"/>
  <c r="C5" i="89"/>
  <c r="C4" i="89"/>
  <c r="C3" i="89"/>
  <c r="Z19" i="88"/>
  <c r="Y19" i="88"/>
  <c r="X19" i="88"/>
  <c r="W19" i="88"/>
  <c r="D15" i="88" s="1"/>
  <c r="V19" i="88"/>
  <c r="C15" i="88" s="1"/>
  <c r="U19" i="88"/>
  <c r="B15" i="88" s="1"/>
  <c r="T19" i="88"/>
  <c r="S19" i="88"/>
  <c r="R19" i="88"/>
  <c r="Z18" i="88"/>
  <c r="Y18" i="88"/>
  <c r="X18" i="88"/>
  <c r="W18" i="88"/>
  <c r="D14" i="88" s="1"/>
  <c r="V18" i="88"/>
  <c r="C14" i="88" s="1"/>
  <c r="U18" i="88"/>
  <c r="B14" i="88" s="1"/>
  <c r="T18" i="88"/>
  <c r="S18" i="88"/>
  <c r="R18" i="88"/>
  <c r="Z17" i="88"/>
  <c r="Y17" i="88"/>
  <c r="X17" i="88"/>
  <c r="W17" i="88"/>
  <c r="D13" i="88" s="1"/>
  <c r="V17" i="88"/>
  <c r="C13" i="88" s="1"/>
  <c r="U17" i="88"/>
  <c r="B13" i="88" s="1"/>
  <c r="T17" i="88"/>
  <c r="S17" i="88"/>
  <c r="R17" i="88"/>
  <c r="Z16" i="88"/>
  <c r="Y16" i="88"/>
  <c r="X16" i="88"/>
  <c r="W16" i="88"/>
  <c r="D12" i="88" s="1"/>
  <c r="V16" i="88"/>
  <c r="C12" i="88" s="1"/>
  <c r="U16" i="88"/>
  <c r="B12" i="88" s="1"/>
  <c r="T16" i="88"/>
  <c r="S16" i="88"/>
  <c r="R16" i="88"/>
  <c r="Z15" i="88"/>
  <c r="Y15" i="88"/>
  <c r="X15" i="88"/>
  <c r="W15" i="88"/>
  <c r="D11" i="88" s="1"/>
  <c r="V15" i="88"/>
  <c r="C11" i="88" s="1"/>
  <c r="U15" i="88"/>
  <c r="B11" i="88" s="1"/>
  <c r="T15" i="88"/>
  <c r="S15" i="88"/>
  <c r="R15" i="88"/>
  <c r="Z14" i="88"/>
  <c r="Y14" i="88"/>
  <c r="X14" i="88"/>
  <c r="W14" i="88"/>
  <c r="D10" i="88" s="1"/>
  <c r="V14" i="88"/>
  <c r="C10" i="88" s="1"/>
  <c r="U14" i="88"/>
  <c r="B10" i="88" s="1"/>
  <c r="T14" i="88"/>
  <c r="S14" i="88"/>
  <c r="R14" i="88"/>
  <c r="Z13" i="88"/>
  <c r="Y13" i="88"/>
  <c r="X13" i="88"/>
  <c r="W13" i="88"/>
  <c r="D9" i="88" s="1"/>
  <c r="V13" i="88"/>
  <c r="C9" i="88" s="1"/>
  <c r="U13" i="88"/>
  <c r="B9" i="88" s="1"/>
  <c r="T13" i="88"/>
  <c r="S13" i="88"/>
  <c r="R13" i="88"/>
  <c r="Z12" i="88"/>
  <c r="Y12" i="88"/>
  <c r="X12" i="88"/>
  <c r="W12" i="88"/>
  <c r="D8" i="88" s="1"/>
  <c r="V12" i="88"/>
  <c r="C8" i="88" s="1"/>
  <c r="U12" i="88"/>
  <c r="B8" i="88" s="1"/>
  <c r="T12" i="88"/>
  <c r="S12" i="88"/>
  <c r="R12" i="88"/>
  <c r="Z11" i="88"/>
  <c r="Y11" i="88"/>
  <c r="X11" i="88"/>
  <c r="W11" i="88"/>
  <c r="D7" i="88" s="1"/>
  <c r="V11" i="88"/>
  <c r="C7" i="88" s="1"/>
  <c r="U11" i="88"/>
  <c r="B7" i="88" s="1"/>
  <c r="T11" i="88"/>
  <c r="S11" i="88"/>
  <c r="R11" i="88"/>
  <c r="Z10" i="88"/>
  <c r="Y10" i="88"/>
  <c r="X10" i="88"/>
  <c r="W10" i="88"/>
  <c r="D6" i="88" s="1"/>
  <c r="V10" i="88"/>
  <c r="C6" i="88" s="1"/>
  <c r="U10" i="88"/>
  <c r="B6" i="88" s="1"/>
  <c r="T10" i="88"/>
  <c r="Z9" i="88"/>
  <c r="Y9" i="88"/>
  <c r="X9" i="88"/>
  <c r="W9" i="88"/>
  <c r="D5" i="88" s="1"/>
  <c r="V9" i="88"/>
  <c r="C5" i="88" s="1"/>
  <c r="U9" i="88"/>
  <c r="B5" i="88" s="1"/>
  <c r="T9" i="88"/>
  <c r="R9" i="88"/>
  <c r="Z8" i="88"/>
  <c r="Y8" i="88"/>
  <c r="X8" i="88"/>
  <c r="W8" i="88"/>
  <c r="D4" i="88" s="1"/>
  <c r="V8" i="88"/>
  <c r="C4" i="88" s="1"/>
  <c r="U8" i="88"/>
  <c r="B4" i="88" s="1"/>
  <c r="T8" i="88"/>
  <c r="Z7" i="88"/>
  <c r="Y7" i="88"/>
  <c r="X7" i="88"/>
  <c r="W7" i="88"/>
  <c r="D3" i="88" s="1"/>
  <c r="V7" i="88"/>
  <c r="C3" i="88" s="1"/>
  <c r="U7" i="88"/>
  <c r="B3" i="88" s="1"/>
  <c r="T7" i="88"/>
  <c r="Z6" i="88"/>
  <c r="Y6" i="88"/>
  <c r="X6" i="88"/>
  <c r="W6" i="88"/>
  <c r="V6" i="88"/>
  <c r="U6" i="88"/>
  <c r="T6" i="88"/>
  <c r="Z4" i="88"/>
  <c r="Y4" i="88"/>
  <c r="X4" i="88"/>
  <c r="W4" i="88"/>
  <c r="V4" i="88"/>
  <c r="U4" i="88"/>
  <c r="S4" i="88"/>
  <c r="C1" i="88" s="1"/>
  <c r="R4" i="88"/>
  <c r="B1" i="88" s="1"/>
  <c r="Z6" i="87"/>
  <c r="Y6" i="87"/>
  <c r="X6" i="87"/>
  <c r="W7" i="87"/>
  <c r="W8" i="87"/>
  <c r="W9" i="87"/>
  <c r="W10" i="87"/>
  <c r="W11" i="87"/>
  <c r="W12" i="87"/>
  <c r="W13" i="87"/>
  <c r="W14" i="87"/>
  <c r="W15" i="87"/>
  <c r="W16" i="87"/>
  <c r="W17" i="87"/>
  <c r="W18" i="87"/>
  <c r="W19" i="87"/>
  <c r="W6" i="87"/>
  <c r="V7" i="87"/>
  <c r="V8" i="87"/>
  <c r="V9" i="87"/>
  <c r="V10" i="87"/>
  <c r="V11" i="87"/>
  <c r="V12" i="87"/>
  <c r="V13" i="87"/>
  <c r="V14" i="87"/>
  <c r="V15" i="87"/>
  <c r="V16" i="87"/>
  <c r="V17" i="87"/>
  <c r="V18" i="87"/>
  <c r="V19" i="87"/>
  <c r="V6" i="87"/>
  <c r="U7" i="87"/>
  <c r="U8" i="87"/>
  <c r="U9" i="87"/>
  <c r="U10" i="87"/>
  <c r="U11" i="87"/>
  <c r="U12" i="87"/>
  <c r="U13" i="87"/>
  <c r="U14" i="87"/>
  <c r="U15" i="87"/>
  <c r="U16" i="87"/>
  <c r="U17" i="87"/>
  <c r="U18" i="87"/>
  <c r="U19" i="87"/>
  <c r="U6" i="87"/>
  <c r="T14" i="87"/>
  <c r="D10" i="87" s="1"/>
  <c r="T7" i="87"/>
  <c r="D3" i="87" s="1"/>
  <c r="C3" i="87"/>
  <c r="Z4" i="87"/>
  <c r="Y4" i="87"/>
  <c r="X4" i="87"/>
  <c r="W4" i="87"/>
  <c r="V4" i="87"/>
  <c r="U4" i="87"/>
  <c r="T4" i="87"/>
  <c r="D1" i="87" s="1"/>
  <c r="S4" i="87"/>
  <c r="C1" i="87" s="1"/>
  <c r="R4" i="87"/>
  <c r="B1" i="87" s="1"/>
  <c r="N4" i="89" l="1"/>
  <c r="T8" i="87"/>
  <c r="D4" i="87" s="1"/>
  <c r="T9" i="87"/>
  <c r="D5" i="87" s="1"/>
  <c r="T10" i="87"/>
  <c r="D6" i="87" s="1"/>
  <c r="T11" i="87"/>
  <c r="D7" i="87" s="1"/>
  <c r="T12" i="87"/>
  <c r="D8" i="87" s="1"/>
  <c r="T13" i="87"/>
  <c r="D9" i="87" s="1"/>
  <c r="T15" i="87"/>
  <c r="D11" i="87" s="1"/>
  <c r="T16" i="87"/>
  <c r="D12" i="87" s="1"/>
  <c r="T17" i="87"/>
  <c r="D13" i="87" s="1"/>
  <c r="T18" i="87"/>
  <c r="D14" i="87" s="1"/>
  <c r="T19" i="87"/>
  <c r="D15" i="87" s="1"/>
  <c r="T6" i="87"/>
  <c r="S8" i="87"/>
  <c r="C4" i="87" s="1"/>
  <c r="S9" i="87"/>
  <c r="C5" i="87" s="1"/>
  <c r="S10" i="87"/>
  <c r="C6" i="87" s="1"/>
  <c r="S11" i="87"/>
  <c r="C7" i="87" s="1"/>
  <c r="S12" i="87"/>
  <c r="C8" i="87" s="1"/>
  <c r="S13" i="87"/>
  <c r="C9" i="87" s="1"/>
  <c r="S14" i="87"/>
  <c r="C10" i="87" s="1"/>
  <c r="S15" i="87"/>
  <c r="C11" i="87" s="1"/>
  <c r="S16" i="87"/>
  <c r="C12" i="87" s="1"/>
  <c r="S17" i="87"/>
  <c r="C13" i="87" s="1"/>
  <c r="S18" i="87"/>
  <c r="C14" i="87" s="1"/>
  <c r="S19" i="87"/>
  <c r="C15" i="87" s="1"/>
  <c r="B5" i="87"/>
  <c r="B6" i="87"/>
  <c r="R11" i="87"/>
  <c r="B7" i="87" s="1"/>
  <c r="B8" i="87"/>
  <c r="R13" i="87"/>
  <c r="B9" i="87" s="1"/>
  <c r="R14" i="87"/>
  <c r="B10" i="87" s="1"/>
  <c r="R15" i="87"/>
  <c r="B11" i="87" s="1"/>
  <c r="R16" i="87"/>
  <c r="B12" i="87" s="1"/>
  <c r="R17" i="87"/>
  <c r="B13" i="87" s="1"/>
  <c r="R18" i="87"/>
  <c r="B14" i="87" s="1"/>
  <c r="R19" i="87"/>
  <c r="B15" i="87" s="1"/>
  <c r="Z19" i="87"/>
  <c r="Y19" i="87"/>
  <c r="X19" i="87"/>
  <c r="Z18" i="87"/>
  <c r="Y18" i="87"/>
  <c r="X18" i="87"/>
  <c r="Z17" i="87"/>
  <c r="Y17" i="87"/>
  <c r="X17" i="87"/>
  <c r="Z16" i="87"/>
  <c r="Y16" i="87"/>
  <c r="X16" i="87"/>
  <c r="Z15" i="87"/>
  <c r="Y15" i="87"/>
  <c r="X15" i="87"/>
  <c r="Z14" i="87"/>
  <c r="Y14" i="87"/>
  <c r="X14" i="87"/>
  <c r="Z13" i="87"/>
  <c r="Y13" i="87"/>
  <c r="X13" i="87"/>
  <c r="Z12" i="87"/>
  <c r="Y12" i="87"/>
  <c r="X12" i="87"/>
  <c r="Z11" i="87"/>
  <c r="Y11" i="87"/>
  <c r="X11" i="87"/>
  <c r="Z10" i="87"/>
  <c r="Y10" i="87"/>
  <c r="X10" i="87"/>
  <c r="Z9" i="87"/>
  <c r="Y9" i="87"/>
  <c r="X9" i="87"/>
  <c r="Z8" i="87"/>
  <c r="Y8" i="87"/>
  <c r="X8" i="87"/>
  <c r="Z7" i="87"/>
  <c r="Y7" i="87"/>
  <c r="X7" i="87"/>
  <c r="V18" i="86" l="1"/>
  <c r="C15" i="86" s="1"/>
  <c r="X18" i="86"/>
  <c r="E15" i="86" s="1"/>
  <c r="W18" i="86"/>
  <c r="D15" i="86" s="1"/>
  <c r="U18" i="86"/>
  <c r="B15" i="86" s="1"/>
  <c r="T18" i="86"/>
  <c r="S18" i="86"/>
  <c r="R18" i="86"/>
  <c r="X17" i="86"/>
  <c r="E14" i="86" s="1"/>
  <c r="W17" i="86"/>
  <c r="D14" i="86" s="1"/>
  <c r="V17" i="86"/>
  <c r="C14" i="86" s="1"/>
  <c r="U17" i="86"/>
  <c r="B14" i="86" s="1"/>
  <c r="T17" i="86"/>
  <c r="S17" i="86"/>
  <c r="R17" i="86"/>
  <c r="X16" i="86"/>
  <c r="E13" i="86" s="1"/>
  <c r="W16" i="86"/>
  <c r="D13" i="86" s="1"/>
  <c r="V16" i="86"/>
  <c r="C13" i="86" s="1"/>
  <c r="U16" i="86"/>
  <c r="B13" i="86" s="1"/>
  <c r="T16" i="86"/>
  <c r="S16" i="86"/>
  <c r="R16" i="86"/>
  <c r="X15" i="86"/>
  <c r="E12" i="86" s="1"/>
  <c r="W15" i="86"/>
  <c r="D12" i="86" s="1"/>
  <c r="V15" i="86"/>
  <c r="C12" i="86" s="1"/>
  <c r="U15" i="86"/>
  <c r="B12" i="86" s="1"/>
  <c r="T15" i="86"/>
  <c r="S15" i="86"/>
  <c r="R15" i="86"/>
  <c r="X14" i="86"/>
  <c r="E11" i="86" s="1"/>
  <c r="W14" i="86"/>
  <c r="D11" i="86" s="1"/>
  <c r="V14" i="86"/>
  <c r="C11" i="86" s="1"/>
  <c r="U14" i="86"/>
  <c r="B11" i="86" s="1"/>
  <c r="T14" i="86"/>
  <c r="S14" i="86"/>
  <c r="R14" i="86"/>
  <c r="X13" i="86"/>
  <c r="E10" i="86" s="1"/>
  <c r="W13" i="86"/>
  <c r="D10" i="86" s="1"/>
  <c r="V13" i="86"/>
  <c r="C10" i="86" s="1"/>
  <c r="U13" i="86"/>
  <c r="B10" i="86" s="1"/>
  <c r="T13" i="86"/>
  <c r="S13" i="86"/>
  <c r="R13" i="86"/>
  <c r="X12" i="86"/>
  <c r="E9" i="86" s="1"/>
  <c r="W12" i="86"/>
  <c r="D9" i="86" s="1"/>
  <c r="V12" i="86"/>
  <c r="C9" i="86" s="1"/>
  <c r="U12" i="86"/>
  <c r="B9" i="86" s="1"/>
  <c r="T12" i="86"/>
  <c r="S12" i="86"/>
  <c r="R12" i="86"/>
  <c r="X11" i="86"/>
  <c r="E8" i="86" s="1"/>
  <c r="W11" i="86"/>
  <c r="D8" i="86" s="1"/>
  <c r="V11" i="86"/>
  <c r="C8" i="86" s="1"/>
  <c r="U11" i="86"/>
  <c r="B8" i="86" s="1"/>
  <c r="T11" i="86"/>
  <c r="S11" i="86"/>
  <c r="R11" i="86"/>
  <c r="X10" i="86"/>
  <c r="E7" i="86" s="1"/>
  <c r="W10" i="86"/>
  <c r="D7" i="86" s="1"/>
  <c r="V10" i="86"/>
  <c r="C7" i="86" s="1"/>
  <c r="U10" i="86"/>
  <c r="B7" i="86" s="1"/>
  <c r="T10" i="86"/>
  <c r="S10" i="86"/>
  <c r="R10" i="86"/>
  <c r="X9" i="86"/>
  <c r="E6" i="86" s="1"/>
  <c r="W9" i="86"/>
  <c r="D6" i="86" s="1"/>
  <c r="V9" i="86"/>
  <c r="C6" i="86" s="1"/>
  <c r="U9" i="86"/>
  <c r="B6" i="86" s="1"/>
  <c r="T9" i="86"/>
  <c r="S9" i="86"/>
  <c r="R9" i="86"/>
  <c r="X8" i="86"/>
  <c r="E5" i="86" s="1"/>
  <c r="W8" i="86"/>
  <c r="D5" i="86" s="1"/>
  <c r="V8" i="86"/>
  <c r="C5" i="86" s="1"/>
  <c r="U8" i="86"/>
  <c r="B5" i="86" s="1"/>
  <c r="T8" i="86"/>
  <c r="S8" i="86"/>
  <c r="R8" i="86"/>
  <c r="X7" i="86"/>
  <c r="E4" i="86" s="1"/>
  <c r="W7" i="86"/>
  <c r="D4" i="86" s="1"/>
  <c r="V7" i="86"/>
  <c r="C4" i="86" s="1"/>
  <c r="U7" i="86"/>
  <c r="B4" i="86" s="1"/>
  <c r="T7" i="86"/>
  <c r="S7" i="86"/>
  <c r="R7" i="86"/>
  <c r="X6" i="86"/>
  <c r="E3" i="86" s="1"/>
  <c r="W6" i="86"/>
  <c r="D3" i="86" s="1"/>
  <c r="V6" i="86"/>
  <c r="C3" i="86" s="1"/>
  <c r="U6" i="86"/>
  <c r="B3" i="86" s="1"/>
  <c r="T6" i="86"/>
  <c r="S6" i="86"/>
  <c r="R6" i="86"/>
  <c r="X18" i="85"/>
  <c r="W18" i="85"/>
  <c r="V18" i="85"/>
  <c r="U18" i="85"/>
  <c r="T18" i="85"/>
  <c r="C15" i="85" s="1"/>
  <c r="S18" i="85"/>
  <c r="R18" i="85"/>
  <c r="X17" i="85"/>
  <c r="W17" i="85"/>
  <c r="V17" i="85"/>
  <c r="U17" i="85"/>
  <c r="T17" i="85"/>
  <c r="C14" i="85" s="1"/>
  <c r="S17" i="85"/>
  <c r="B14" i="85" s="1"/>
  <c r="R17" i="85"/>
  <c r="X16" i="85"/>
  <c r="W16" i="85"/>
  <c r="V16" i="85"/>
  <c r="U16" i="85"/>
  <c r="T16" i="85"/>
  <c r="C13" i="85" s="1"/>
  <c r="S16" i="85"/>
  <c r="B13" i="85" s="1"/>
  <c r="R16" i="85"/>
  <c r="X15" i="85"/>
  <c r="W15" i="85"/>
  <c r="V15" i="85"/>
  <c r="U15" i="85"/>
  <c r="T15" i="85"/>
  <c r="C12" i="85" s="1"/>
  <c r="S15" i="85"/>
  <c r="B12" i="85" s="1"/>
  <c r="R15" i="85"/>
  <c r="X14" i="85"/>
  <c r="W14" i="85"/>
  <c r="V14" i="85"/>
  <c r="U14" i="85"/>
  <c r="T14" i="85"/>
  <c r="C11" i="85" s="1"/>
  <c r="S14" i="85"/>
  <c r="B11" i="85" s="1"/>
  <c r="R14" i="85"/>
  <c r="B15" i="85"/>
  <c r="X13" i="85"/>
  <c r="W13" i="85"/>
  <c r="V13" i="85"/>
  <c r="U13" i="85"/>
  <c r="T13" i="85"/>
  <c r="C10" i="85" s="1"/>
  <c r="S13" i="85"/>
  <c r="B10" i="85" s="1"/>
  <c r="R13" i="85"/>
  <c r="X12" i="85"/>
  <c r="W12" i="85"/>
  <c r="V12" i="85"/>
  <c r="U12" i="85"/>
  <c r="T12" i="85"/>
  <c r="C9" i="85" s="1"/>
  <c r="S12" i="85"/>
  <c r="B9" i="85" s="1"/>
  <c r="R12" i="85"/>
  <c r="X11" i="85"/>
  <c r="W11" i="85"/>
  <c r="V11" i="85"/>
  <c r="U11" i="85"/>
  <c r="C8" i="85"/>
  <c r="S11" i="85"/>
  <c r="B8" i="85" s="1"/>
  <c r="R11" i="85"/>
  <c r="X10" i="85"/>
  <c r="W10" i="85"/>
  <c r="U10" i="85"/>
  <c r="T10" i="85"/>
  <c r="C7" i="85" s="1"/>
  <c r="S10" i="85"/>
  <c r="B7" i="85" s="1"/>
  <c r="R10" i="85"/>
  <c r="X9" i="85"/>
  <c r="W9" i="85"/>
  <c r="V9" i="85"/>
  <c r="U9" i="85"/>
  <c r="T9" i="85"/>
  <c r="C6" i="85" s="1"/>
  <c r="B6" i="85"/>
  <c r="R9" i="85"/>
  <c r="X8" i="85"/>
  <c r="W8" i="85"/>
  <c r="V8" i="85"/>
  <c r="T8" i="85"/>
  <c r="C5" i="85" s="1"/>
  <c r="S8" i="85"/>
  <c r="B5" i="85" s="1"/>
  <c r="R8" i="85"/>
  <c r="X7" i="85"/>
  <c r="W7" i="85"/>
  <c r="V7" i="85"/>
  <c r="U7" i="85"/>
  <c r="T7" i="85"/>
  <c r="C4" i="85" s="1"/>
  <c r="S7" i="85"/>
  <c r="B4" i="85" s="1"/>
  <c r="R7" i="85"/>
  <c r="X6" i="85"/>
  <c r="V6" i="85"/>
  <c r="U6" i="85"/>
  <c r="C3" i="85"/>
  <c r="B3" i="85"/>
  <c r="X18" i="84"/>
  <c r="E15" i="84" s="1"/>
  <c r="W18" i="84"/>
  <c r="D15" i="84" s="1"/>
  <c r="V18" i="84"/>
  <c r="C15" i="84" s="1"/>
  <c r="U18" i="84"/>
  <c r="B15" i="84" s="1"/>
  <c r="T18" i="84"/>
  <c r="S18" i="84"/>
  <c r="X17" i="84"/>
  <c r="E14" i="84" s="1"/>
  <c r="W17" i="84"/>
  <c r="D14" i="84" s="1"/>
  <c r="V17" i="84"/>
  <c r="C14" i="84" s="1"/>
  <c r="U17" i="84"/>
  <c r="B14" i="84" s="1"/>
  <c r="T17" i="84"/>
  <c r="S17" i="84"/>
  <c r="X16" i="84"/>
  <c r="E13" i="84" s="1"/>
  <c r="W16" i="84"/>
  <c r="D13" i="84" s="1"/>
  <c r="V16" i="84"/>
  <c r="C13" i="84" s="1"/>
  <c r="U16" i="84"/>
  <c r="B13" i="84" s="1"/>
  <c r="T16" i="84"/>
  <c r="S16" i="84"/>
  <c r="X15" i="84"/>
  <c r="E12" i="84" s="1"/>
  <c r="W15" i="84"/>
  <c r="D12" i="84" s="1"/>
  <c r="V15" i="84"/>
  <c r="C12" i="84" s="1"/>
  <c r="U15" i="84"/>
  <c r="B12" i="84" s="1"/>
  <c r="T15" i="84"/>
  <c r="S15" i="84"/>
  <c r="R15" i="84"/>
  <c r="X14" i="84"/>
  <c r="E11" i="84" s="1"/>
  <c r="W14" i="84"/>
  <c r="D11" i="84" s="1"/>
  <c r="V14" i="84"/>
  <c r="C11" i="84" s="1"/>
  <c r="U14" i="84"/>
  <c r="B11" i="84" s="1"/>
  <c r="T14" i="84"/>
  <c r="S14" i="84"/>
  <c r="R14" i="84"/>
  <c r="X13" i="84"/>
  <c r="E10" i="84" s="1"/>
  <c r="W13" i="84"/>
  <c r="D10" i="84" s="1"/>
  <c r="V13" i="84"/>
  <c r="C10" i="84" s="1"/>
  <c r="U13" i="84"/>
  <c r="B10" i="84" s="1"/>
  <c r="T13" i="84"/>
  <c r="S13" i="84"/>
  <c r="R13" i="84"/>
  <c r="X12" i="84"/>
  <c r="E9" i="84" s="1"/>
  <c r="W12" i="84"/>
  <c r="D9" i="84" s="1"/>
  <c r="V12" i="84"/>
  <c r="C9" i="84" s="1"/>
  <c r="U12" i="84"/>
  <c r="B9" i="84" s="1"/>
  <c r="T12" i="84"/>
  <c r="S12" i="84"/>
  <c r="R12" i="84"/>
  <c r="X11" i="84"/>
  <c r="E8" i="84" s="1"/>
  <c r="W11" i="84"/>
  <c r="D8" i="84" s="1"/>
  <c r="V11" i="84"/>
  <c r="C8" i="84" s="1"/>
  <c r="U11" i="84"/>
  <c r="B8" i="84" s="1"/>
  <c r="T11" i="84"/>
  <c r="S11" i="84"/>
  <c r="R11" i="84"/>
  <c r="X10" i="84"/>
  <c r="E7" i="84" s="1"/>
  <c r="W10" i="84"/>
  <c r="D7" i="84" s="1"/>
  <c r="V10" i="84"/>
  <c r="C7" i="84" s="1"/>
  <c r="U10" i="84"/>
  <c r="B7" i="84" s="1"/>
  <c r="T10" i="84"/>
  <c r="S10" i="84"/>
  <c r="R10" i="84"/>
  <c r="X9" i="84"/>
  <c r="E6" i="84" s="1"/>
  <c r="W9" i="84"/>
  <c r="D6" i="84" s="1"/>
  <c r="V9" i="84"/>
  <c r="C6" i="84" s="1"/>
  <c r="U9" i="84"/>
  <c r="B6" i="84" s="1"/>
  <c r="T9" i="84"/>
  <c r="S9" i="84"/>
  <c r="R9" i="84"/>
  <c r="X8" i="84"/>
  <c r="E5" i="84" s="1"/>
  <c r="W8" i="84"/>
  <c r="D5" i="84" s="1"/>
  <c r="V8" i="84"/>
  <c r="C5" i="84" s="1"/>
  <c r="U8" i="84"/>
  <c r="B5" i="84" s="1"/>
  <c r="T8" i="84"/>
  <c r="S8" i="84"/>
  <c r="R8" i="84"/>
  <c r="X7" i="84"/>
  <c r="E4" i="84" s="1"/>
  <c r="W7" i="84"/>
  <c r="D4" i="84" s="1"/>
  <c r="V7" i="84"/>
  <c r="C4" i="84" s="1"/>
  <c r="U7" i="84"/>
  <c r="B4" i="84" s="1"/>
  <c r="T7" i="84"/>
  <c r="S7" i="84"/>
  <c r="R7" i="84"/>
  <c r="X6" i="84"/>
  <c r="E3" i="84" s="1"/>
  <c r="W6" i="84"/>
  <c r="D3" i="84" s="1"/>
  <c r="V6" i="84"/>
  <c r="C3" i="84" s="1"/>
  <c r="U6" i="84"/>
  <c r="B3" i="84" s="1"/>
  <c r="T6" i="84"/>
  <c r="S6" i="84"/>
  <c r="W6" i="83"/>
  <c r="V7" i="83"/>
  <c r="V8" i="83"/>
  <c r="V9" i="83"/>
  <c r="V10" i="83"/>
  <c r="V11" i="83"/>
  <c r="V12" i="83"/>
  <c r="V13" i="83"/>
  <c r="V14" i="83"/>
  <c r="V15" i="83"/>
  <c r="V16" i="83"/>
  <c r="V17" i="83"/>
  <c r="V18" i="83"/>
  <c r="V6" i="83"/>
  <c r="U7" i="83"/>
  <c r="U8" i="83"/>
  <c r="U9" i="83"/>
  <c r="U10" i="83"/>
  <c r="U11" i="83"/>
  <c r="U12" i="83"/>
  <c r="U13" i="83"/>
  <c r="U14" i="83"/>
  <c r="U15" i="83"/>
  <c r="U16" i="83"/>
  <c r="U17" i="83"/>
  <c r="U18" i="83"/>
  <c r="U6" i="83"/>
  <c r="T7" i="83"/>
  <c r="C4" i="83" s="1"/>
  <c r="T8" i="83"/>
  <c r="C5" i="83" s="1"/>
  <c r="T9" i="83"/>
  <c r="C6" i="83" s="1"/>
  <c r="T10" i="83"/>
  <c r="C7" i="83" s="1"/>
  <c r="T11" i="83"/>
  <c r="C8" i="83" s="1"/>
  <c r="T12" i="83"/>
  <c r="T13" i="83"/>
  <c r="C10" i="83" s="1"/>
  <c r="T14" i="83"/>
  <c r="C11" i="83" s="1"/>
  <c r="T15" i="83"/>
  <c r="C12" i="83" s="1"/>
  <c r="T16" i="83"/>
  <c r="C13" i="83" s="1"/>
  <c r="T17" i="83"/>
  <c r="C14" i="83" s="1"/>
  <c r="T18" i="83"/>
  <c r="C15" i="83" s="1"/>
  <c r="T6" i="83"/>
  <c r="C3" i="83" s="1"/>
  <c r="C9" i="83"/>
  <c r="X6" i="83"/>
  <c r="W7" i="83"/>
  <c r="W8" i="83"/>
  <c r="W9" i="83"/>
  <c r="W10" i="83"/>
  <c r="W11" i="83"/>
  <c r="W12" i="83"/>
  <c r="W13" i="83"/>
  <c r="W14" i="83"/>
  <c r="W15" i="83"/>
  <c r="W16" i="83"/>
  <c r="W17" i="83"/>
  <c r="W18" i="83"/>
  <c r="S7" i="83"/>
  <c r="B4" i="83" s="1"/>
  <c r="S8" i="83"/>
  <c r="B5" i="83" s="1"/>
  <c r="S9" i="83"/>
  <c r="B6" i="83" s="1"/>
  <c r="S10" i="83"/>
  <c r="B7" i="83" s="1"/>
  <c r="S11" i="83"/>
  <c r="B8" i="83" s="1"/>
  <c r="S12" i="83"/>
  <c r="B9" i="83" s="1"/>
  <c r="S13" i="83"/>
  <c r="B10" i="83" s="1"/>
  <c r="S14" i="83"/>
  <c r="B11" i="83" s="1"/>
  <c r="S15" i="83"/>
  <c r="B12" i="83" s="1"/>
  <c r="S16" i="83"/>
  <c r="B13" i="83" s="1"/>
  <c r="S17" i="83"/>
  <c r="B14" i="83" s="1"/>
  <c r="S18" i="83"/>
  <c r="B15" i="83" s="1"/>
  <c r="S6" i="83"/>
  <c r="B3" i="83" s="1"/>
  <c r="X18" i="83"/>
  <c r="R18" i="83"/>
  <c r="X17" i="83"/>
  <c r="R17" i="83"/>
  <c r="X16" i="83"/>
  <c r="R16" i="83"/>
  <c r="X15" i="83"/>
  <c r="R15" i="83"/>
  <c r="X14" i="83"/>
  <c r="R14" i="83"/>
  <c r="X13" i="83"/>
  <c r="R13" i="83"/>
  <c r="X12" i="83"/>
  <c r="R12" i="83"/>
  <c r="X11" i="83"/>
  <c r="R11" i="83"/>
  <c r="X10" i="83"/>
  <c r="R10" i="83"/>
  <c r="X9" i="83"/>
  <c r="R9" i="83"/>
  <c r="X8" i="83"/>
  <c r="R8" i="83"/>
  <c r="X7" i="83"/>
  <c r="R7" i="83"/>
  <c r="AC17" i="82"/>
  <c r="G14" i="82" s="1"/>
  <c r="AB17" i="82"/>
  <c r="F14" i="82" s="1"/>
  <c r="AA17" i="82"/>
  <c r="E14" i="82" s="1"/>
  <c r="T17" i="82"/>
  <c r="AC16" i="82"/>
  <c r="G13" i="82" s="1"/>
  <c r="AB16" i="82"/>
  <c r="F13" i="82" s="1"/>
  <c r="AA16" i="82"/>
  <c r="E13" i="82" s="1"/>
  <c r="T16" i="82"/>
  <c r="AC15" i="82"/>
  <c r="G12" i="82" s="1"/>
  <c r="AB15" i="82"/>
  <c r="F12" i="82" s="1"/>
  <c r="AA15" i="82"/>
  <c r="E12" i="82" s="1"/>
  <c r="T15" i="82"/>
  <c r="AC14" i="82"/>
  <c r="G11" i="82" s="1"/>
  <c r="AB14" i="82"/>
  <c r="F11" i="82" s="1"/>
  <c r="AA14" i="82"/>
  <c r="E11" i="82" s="1"/>
  <c r="T14" i="82"/>
  <c r="AC13" i="82"/>
  <c r="G10" i="82" s="1"/>
  <c r="AB13" i="82"/>
  <c r="F10" i="82" s="1"/>
  <c r="AA13" i="82"/>
  <c r="E10" i="82" s="1"/>
  <c r="T13" i="82"/>
  <c r="AC12" i="82"/>
  <c r="G9" i="82" s="1"/>
  <c r="AB12" i="82"/>
  <c r="F9" i="82" s="1"/>
  <c r="AA12" i="82"/>
  <c r="E9" i="82" s="1"/>
  <c r="T12" i="82"/>
  <c r="AC11" i="82"/>
  <c r="G8" i="82" s="1"/>
  <c r="AB11" i="82"/>
  <c r="F8" i="82" s="1"/>
  <c r="AA11" i="82"/>
  <c r="E8" i="82" s="1"/>
  <c r="T11" i="82"/>
  <c r="AC10" i="82"/>
  <c r="G7" i="82" s="1"/>
  <c r="AB10" i="82"/>
  <c r="F7" i="82" s="1"/>
  <c r="AA10" i="82"/>
  <c r="E7" i="82" s="1"/>
  <c r="T10" i="82"/>
  <c r="AC9" i="82"/>
  <c r="G6" i="82" s="1"/>
  <c r="AB9" i="82"/>
  <c r="F6" i="82" s="1"/>
  <c r="AA9" i="82"/>
  <c r="E6" i="82" s="1"/>
  <c r="T9" i="82"/>
  <c r="AC8" i="82"/>
  <c r="G5" i="82" s="1"/>
  <c r="AB8" i="82"/>
  <c r="F5" i="82" s="1"/>
  <c r="AA8" i="82"/>
  <c r="E5" i="82" s="1"/>
  <c r="T8" i="82"/>
  <c r="AC7" i="82"/>
  <c r="G4" i="82" s="1"/>
  <c r="AB7" i="82"/>
  <c r="F4" i="82" s="1"/>
  <c r="AA7" i="82"/>
  <c r="E4" i="82" s="1"/>
  <c r="T7" i="82"/>
  <c r="AC6" i="82"/>
  <c r="G3" i="82" s="1"/>
  <c r="AB6" i="82"/>
  <c r="F3" i="82" s="1"/>
  <c r="AA6" i="82"/>
  <c r="E3" i="82" s="1"/>
  <c r="T6" i="82"/>
  <c r="Z17" i="82"/>
  <c r="D14" i="82" s="1"/>
  <c r="Y14" i="82"/>
  <c r="C11" i="82" s="1"/>
  <c r="X17" i="82"/>
  <c r="B14" i="82" s="1"/>
  <c r="W15" i="82"/>
  <c r="V15" i="82"/>
  <c r="U17" i="82"/>
  <c r="AC5" i="82"/>
  <c r="G2" i="82" s="1"/>
  <c r="AB5" i="82"/>
  <c r="F2" i="82" s="1"/>
  <c r="AA5" i="82"/>
  <c r="E2" i="82" s="1"/>
  <c r="AA6" i="81"/>
  <c r="AB6" i="81"/>
  <c r="AC6" i="81"/>
  <c r="AA7" i="81"/>
  <c r="AB7" i="81"/>
  <c r="AC7" i="81"/>
  <c r="AA8" i="81"/>
  <c r="AB8" i="81"/>
  <c r="AC8" i="81"/>
  <c r="AA9" i="81"/>
  <c r="AB9" i="81"/>
  <c r="AC9" i="81"/>
  <c r="AA10" i="81"/>
  <c r="AB10" i="81"/>
  <c r="AC10" i="81"/>
  <c r="AA11" i="81"/>
  <c r="AB11" i="81"/>
  <c r="AC11" i="81"/>
  <c r="AA12" i="81"/>
  <c r="AB12" i="81"/>
  <c r="AC12" i="81"/>
  <c r="AA13" i="81"/>
  <c r="AB13" i="81"/>
  <c r="AC13" i="81"/>
  <c r="AA14" i="81"/>
  <c r="AB14" i="81"/>
  <c r="AC14" i="81"/>
  <c r="AA15" i="81"/>
  <c r="AB15" i="81"/>
  <c r="AC15" i="81"/>
  <c r="AA16" i="81"/>
  <c r="AB16" i="81"/>
  <c r="AC16" i="81"/>
  <c r="AA17" i="81"/>
  <c r="AB17" i="81"/>
  <c r="AC17" i="81"/>
  <c r="AB5" i="81"/>
  <c r="AC5" i="81"/>
  <c r="AA5" i="81"/>
  <c r="AE5" i="81"/>
  <c r="AI5" i="81"/>
  <c r="Y9" i="81" s="1"/>
  <c r="AJ5" i="81"/>
  <c r="Z6" i="81" s="1"/>
  <c r="AH5" i="81"/>
  <c r="X12" i="81" s="1"/>
  <c r="AG5" i="81"/>
  <c r="W6" i="81" s="1"/>
  <c r="D3" i="81" s="1"/>
  <c r="AF5" i="81"/>
  <c r="V6" i="81" s="1"/>
  <c r="C3" i="81" s="1"/>
  <c r="T16" i="81"/>
  <c r="T15" i="81"/>
  <c r="T14" i="81"/>
  <c r="T13" i="81"/>
  <c r="T12" i="81"/>
  <c r="T11" i="81"/>
  <c r="T10" i="81"/>
  <c r="T9" i="81"/>
  <c r="T8" i="81"/>
  <c r="T7" i="81"/>
  <c r="T6" i="81"/>
  <c r="AL22" i="79"/>
  <c r="AL23" i="79"/>
  <c r="AK23" i="79"/>
  <c r="AJ23" i="79"/>
  <c r="AI23" i="79"/>
  <c r="AH23" i="79"/>
  <c r="AG23" i="79"/>
  <c r="AF23" i="79"/>
  <c r="AE23" i="79"/>
  <c r="AD23" i="79"/>
  <c r="AC23" i="79"/>
  <c r="AB23" i="79"/>
  <c r="AA23" i="79"/>
  <c r="Z23" i="79"/>
  <c r="Y23" i="79"/>
  <c r="X23" i="79"/>
  <c r="W23" i="79"/>
  <c r="V23" i="79"/>
  <c r="U23" i="79"/>
  <c r="T23" i="79"/>
  <c r="S23" i="79"/>
  <c r="R23" i="79"/>
  <c r="Q23" i="79"/>
  <c r="P23" i="79"/>
  <c r="O23" i="79"/>
  <c r="N23" i="79"/>
  <c r="L23" i="79"/>
  <c r="AL21" i="79"/>
  <c r="AK21" i="79"/>
  <c r="AJ21" i="79"/>
  <c r="AI21" i="79"/>
  <c r="AH21" i="79"/>
  <c r="AG21" i="79"/>
  <c r="AF21" i="79"/>
  <c r="AE21" i="79"/>
  <c r="AD21" i="79"/>
  <c r="AC21" i="79"/>
  <c r="AB21" i="79"/>
  <c r="AA21" i="79"/>
  <c r="Z21" i="79"/>
  <c r="Y21" i="79"/>
  <c r="X21" i="79"/>
  <c r="W21" i="79"/>
  <c r="V21" i="79"/>
  <c r="U21" i="79"/>
  <c r="T21" i="79"/>
  <c r="S21" i="79"/>
  <c r="R21" i="79"/>
  <c r="Q21" i="79"/>
  <c r="P21" i="79"/>
  <c r="O21" i="79"/>
  <c r="N21" i="79"/>
  <c r="M21" i="79"/>
  <c r="G31" i="79"/>
  <c r="I5" i="79" s="1"/>
  <c r="M9" i="79" s="1"/>
  <c r="AL10" i="79"/>
  <c r="AK10" i="79"/>
  <c r="AJ10" i="79"/>
  <c r="AI10" i="79"/>
  <c r="AH10" i="79"/>
  <c r="AG10" i="79"/>
  <c r="AF10" i="79"/>
  <c r="AE10" i="79"/>
  <c r="AD10" i="79"/>
  <c r="AC10" i="79"/>
  <c r="AB10" i="79"/>
  <c r="AA10" i="79"/>
  <c r="Z10" i="79"/>
  <c r="Y10" i="79"/>
  <c r="X10" i="79"/>
  <c r="W10" i="79"/>
  <c r="V10" i="79"/>
  <c r="U10" i="79"/>
  <c r="T10" i="79"/>
  <c r="S10" i="79"/>
  <c r="R10" i="79"/>
  <c r="Q10" i="79"/>
  <c r="P10" i="79"/>
  <c r="O10" i="79"/>
  <c r="N10" i="79"/>
  <c r="M10" i="79"/>
  <c r="L10" i="79"/>
  <c r="AL8" i="79"/>
  <c r="AK8" i="79"/>
  <c r="AJ8" i="79"/>
  <c r="AI8" i="79"/>
  <c r="AH8" i="79"/>
  <c r="AG8" i="79"/>
  <c r="AF8" i="79"/>
  <c r="AE8" i="79"/>
  <c r="AD8" i="79"/>
  <c r="AC8" i="79"/>
  <c r="AB8" i="79"/>
  <c r="AA8" i="79"/>
  <c r="Z8" i="79"/>
  <c r="Y8" i="79"/>
  <c r="X8" i="79"/>
  <c r="W8" i="79"/>
  <c r="V8" i="79"/>
  <c r="U8" i="79"/>
  <c r="T8" i="79"/>
  <c r="S8" i="79"/>
  <c r="R8" i="79"/>
  <c r="Q8" i="79"/>
  <c r="P8" i="79"/>
  <c r="O8" i="79"/>
  <c r="N8" i="79"/>
  <c r="M8" i="79"/>
  <c r="L8" i="79"/>
  <c r="X25" i="78"/>
  <c r="A2" i="78" s="1"/>
  <c r="X26" i="78"/>
  <c r="A3" i="78" s="1"/>
  <c r="U107" i="78"/>
  <c r="T107" i="78"/>
  <c r="S107" i="78"/>
  <c r="R107" i="78"/>
  <c r="Q107" i="78"/>
  <c r="P107" i="78"/>
  <c r="U106" i="78"/>
  <c r="T106" i="78"/>
  <c r="S106" i="78"/>
  <c r="R106" i="78"/>
  <c r="Q106" i="78"/>
  <c r="P106" i="78"/>
  <c r="U105" i="78"/>
  <c r="T105" i="78"/>
  <c r="S105" i="78"/>
  <c r="R105" i="78"/>
  <c r="Q105" i="78"/>
  <c r="P105" i="78"/>
  <c r="U104" i="78"/>
  <c r="T104" i="78"/>
  <c r="S104" i="78"/>
  <c r="R104" i="78"/>
  <c r="Q104" i="78"/>
  <c r="P104" i="78"/>
  <c r="U103" i="78"/>
  <c r="T103" i="78"/>
  <c r="S103" i="78"/>
  <c r="R103" i="78"/>
  <c r="Q103" i="78"/>
  <c r="P103" i="78"/>
  <c r="U102" i="78"/>
  <c r="T102" i="78"/>
  <c r="S102" i="78"/>
  <c r="R102" i="78"/>
  <c r="Q102" i="78"/>
  <c r="P102" i="78"/>
  <c r="U101" i="78"/>
  <c r="T101" i="78"/>
  <c r="S101" i="78"/>
  <c r="R101" i="78"/>
  <c r="Q101" i="78"/>
  <c r="P101" i="78"/>
  <c r="U100" i="78"/>
  <c r="T100" i="78"/>
  <c r="S100" i="78"/>
  <c r="R100" i="78"/>
  <c r="Q100" i="78"/>
  <c r="P100" i="78"/>
  <c r="U99" i="78"/>
  <c r="T99" i="78"/>
  <c r="S99" i="78"/>
  <c r="R99" i="78"/>
  <c r="Q99" i="78"/>
  <c r="P99" i="78"/>
  <c r="U98" i="78"/>
  <c r="T98" i="78"/>
  <c r="S98" i="78"/>
  <c r="R98" i="78"/>
  <c r="Q98" i="78"/>
  <c r="P98" i="78"/>
  <c r="U97" i="78"/>
  <c r="T97" i="78"/>
  <c r="S97" i="78"/>
  <c r="R97" i="78"/>
  <c r="Q97" i="78"/>
  <c r="P97" i="78"/>
  <c r="U96" i="78"/>
  <c r="T96" i="78"/>
  <c r="S96" i="78"/>
  <c r="R96" i="78"/>
  <c r="Q96" i="78"/>
  <c r="P96" i="78"/>
  <c r="U95" i="78"/>
  <c r="T95" i="78"/>
  <c r="S95" i="78"/>
  <c r="R95" i="78"/>
  <c r="Q95" i="78"/>
  <c r="P95" i="78"/>
  <c r="U94" i="78"/>
  <c r="T94" i="78"/>
  <c r="S94" i="78"/>
  <c r="R94" i="78"/>
  <c r="Q94" i="78"/>
  <c r="P94" i="78"/>
  <c r="U93" i="78"/>
  <c r="T93" i="78"/>
  <c r="S93" i="78"/>
  <c r="R93" i="78"/>
  <c r="Q93" i="78"/>
  <c r="P93" i="78"/>
  <c r="U92" i="78"/>
  <c r="T92" i="78"/>
  <c r="S92" i="78"/>
  <c r="R92" i="78"/>
  <c r="Q92" i="78"/>
  <c r="P92" i="78"/>
  <c r="U91" i="78"/>
  <c r="T91" i="78"/>
  <c r="S91" i="78"/>
  <c r="R91" i="78"/>
  <c r="Q91" i="78"/>
  <c r="P91" i="78"/>
  <c r="U90" i="78"/>
  <c r="T90" i="78"/>
  <c r="S90" i="78"/>
  <c r="R90" i="78"/>
  <c r="Q90" i="78"/>
  <c r="P90" i="78"/>
  <c r="U89" i="78"/>
  <c r="T89" i="78"/>
  <c r="S89" i="78"/>
  <c r="R89" i="78"/>
  <c r="Q89" i="78"/>
  <c r="P89" i="78"/>
  <c r="U88" i="78"/>
  <c r="T88" i="78"/>
  <c r="S88" i="78"/>
  <c r="R88" i="78"/>
  <c r="Q88" i="78"/>
  <c r="P88" i="78"/>
  <c r="U87" i="78"/>
  <c r="T87" i="78"/>
  <c r="S87" i="78"/>
  <c r="R87" i="78"/>
  <c r="Q87" i="78"/>
  <c r="P87" i="78"/>
  <c r="U86" i="78"/>
  <c r="T86" i="78"/>
  <c r="S86" i="78"/>
  <c r="R86" i="78"/>
  <c r="Q86" i="78"/>
  <c r="P86" i="78"/>
  <c r="U85" i="78"/>
  <c r="T85" i="78"/>
  <c r="S85" i="78"/>
  <c r="R85" i="78"/>
  <c r="Q85" i="78"/>
  <c r="P85" i="78"/>
  <c r="U84" i="78"/>
  <c r="T84" i="78"/>
  <c r="S84" i="78"/>
  <c r="R84" i="78"/>
  <c r="Q84" i="78"/>
  <c r="P84" i="78"/>
  <c r="U83" i="78"/>
  <c r="T83" i="78"/>
  <c r="S83" i="78"/>
  <c r="R83" i="78"/>
  <c r="Q83" i="78"/>
  <c r="P83" i="78"/>
  <c r="U82" i="78"/>
  <c r="T82" i="78"/>
  <c r="S82" i="78"/>
  <c r="R82" i="78"/>
  <c r="Q82" i="78"/>
  <c r="P82" i="78"/>
  <c r="U81" i="78"/>
  <c r="T81" i="78"/>
  <c r="S81" i="78"/>
  <c r="R81" i="78"/>
  <c r="Q81" i="78"/>
  <c r="P81" i="78"/>
  <c r="U80" i="78"/>
  <c r="T80" i="78"/>
  <c r="S80" i="78"/>
  <c r="R80" i="78"/>
  <c r="Q80" i="78"/>
  <c r="P80" i="78"/>
  <c r="U79" i="78"/>
  <c r="T79" i="78"/>
  <c r="S79" i="78"/>
  <c r="R79" i="78"/>
  <c r="Q79" i="78"/>
  <c r="P79" i="78"/>
  <c r="U78" i="78"/>
  <c r="T78" i="78"/>
  <c r="S78" i="78"/>
  <c r="R78" i="78"/>
  <c r="Q78" i="78"/>
  <c r="P78" i="78"/>
  <c r="U77" i="78"/>
  <c r="T77" i="78"/>
  <c r="S77" i="78"/>
  <c r="R77" i="78"/>
  <c r="Q77" i="78"/>
  <c r="P77" i="78"/>
  <c r="U76" i="78"/>
  <c r="T76" i="78"/>
  <c r="S76" i="78"/>
  <c r="R76" i="78"/>
  <c r="Q76" i="78"/>
  <c r="P76" i="78"/>
  <c r="U75" i="78"/>
  <c r="T75" i="78"/>
  <c r="S75" i="78"/>
  <c r="R75" i="78"/>
  <c r="Q75" i="78"/>
  <c r="P75" i="78"/>
  <c r="U74" i="78"/>
  <c r="T74" i="78"/>
  <c r="S74" i="78"/>
  <c r="R74" i="78"/>
  <c r="Q74" i="78"/>
  <c r="P74" i="78"/>
  <c r="U73" i="78"/>
  <c r="T73" i="78"/>
  <c r="S73" i="78"/>
  <c r="R73" i="78"/>
  <c r="Q73" i="78"/>
  <c r="P73" i="78"/>
  <c r="U72" i="78"/>
  <c r="T72" i="78"/>
  <c r="S72" i="78"/>
  <c r="R72" i="78"/>
  <c r="Q72" i="78"/>
  <c r="P72" i="78"/>
  <c r="U71" i="78"/>
  <c r="T71" i="78"/>
  <c r="S71" i="78"/>
  <c r="R71" i="78"/>
  <c r="Q71" i="78"/>
  <c r="P71" i="78"/>
  <c r="U70" i="78"/>
  <c r="T70" i="78"/>
  <c r="S70" i="78"/>
  <c r="R70" i="78"/>
  <c r="Q70" i="78"/>
  <c r="P70" i="78"/>
  <c r="U69" i="78"/>
  <c r="T69" i="78"/>
  <c r="S69" i="78"/>
  <c r="R69" i="78"/>
  <c r="Q69" i="78"/>
  <c r="P69" i="78"/>
  <c r="U68" i="78"/>
  <c r="T68" i="78"/>
  <c r="S68" i="78"/>
  <c r="R68" i="78"/>
  <c r="Q68" i="78"/>
  <c r="P68" i="78"/>
  <c r="U67" i="78"/>
  <c r="T67" i="78"/>
  <c r="S67" i="78"/>
  <c r="R67" i="78"/>
  <c r="Q67" i="78"/>
  <c r="P67" i="78"/>
  <c r="U66" i="78"/>
  <c r="T66" i="78"/>
  <c r="S66" i="78"/>
  <c r="R66" i="78"/>
  <c r="Q66" i="78"/>
  <c r="P66" i="78"/>
  <c r="U65" i="78"/>
  <c r="T65" i="78"/>
  <c r="S65" i="78"/>
  <c r="R65" i="78"/>
  <c r="Q65" i="78"/>
  <c r="P65" i="78"/>
  <c r="U64" i="78"/>
  <c r="T64" i="78"/>
  <c r="S64" i="78"/>
  <c r="R64" i="78"/>
  <c r="Q64" i="78"/>
  <c r="P64" i="78"/>
  <c r="U63" i="78"/>
  <c r="T63" i="78"/>
  <c r="S63" i="78"/>
  <c r="R63" i="78"/>
  <c r="Q63" i="78"/>
  <c r="P63" i="78"/>
  <c r="U62" i="78"/>
  <c r="T62" i="78"/>
  <c r="S62" i="78"/>
  <c r="R62" i="78"/>
  <c r="Q62" i="78"/>
  <c r="P62" i="78"/>
  <c r="U61" i="78"/>
  <c r="T61" i="78"/>
  <c r="S61" i="78"/>
  <c r="R61" i="78"/>
  <c r="Q61" i="78"/>
  <c r="P61" i="78"/>
  <c r="U60" i="78"/>
  <c r="T60" i="78"/>
  <c r="S60" i="78"/>
  <c r="R60" i="78"/>
  <c r="Q60" i="78"/>
  <c r="P60" i="78"/>
  <c r="U59" i="78"/>
  <c r="T59" i="78"/>
  <c r="S59" i="78"/>
  <c r="R59" i="78"/>
  <c r="Q59" i="78"/>
  <c r="P59" i="78"/>
  <c r="U58" i="78"/>
  <c r="T58" i="78"/>
  <c r="S58" i="78"/>
  <c r="R58" i="78"/>
  <c r="Q58" i="78"/>
  <c r="P58" i="78"/>
  <c r="U57" i="78"/>
  <c r="T57" i="78"/>
  <c r="S57" i="78"/>
  <c r="R57" i="78"/>
  <c r="Q57" i="78"/>
  <c r="P57" i="78"/>
  <c r="U56" i="78"/>
  <c r="T56" i="78"/>
  <c r="S56" i="78"/>
  <c r="R56" i="78"/>
  <c r="Q56" i="78"/>
  <c r="P56" i="78"/>
  <c r="U55" i="78"/>
  <c r="T55" i="78"/>
  <c r="S55" i="78"/>
  <c r="R55" i="78"/>
  <c r="Q55" i="78"/>
  <c r="P55" i="78"/>
  <c r="U54" i="78"/>
  <c r="T54" i="78"/>
  <c r="S54" i="78"/>
  <c r="R54" i="78"/>
  <c r="Q54" i="78"/>
  <c r="P54" i="78"/>
  <c r="U53" i="78"/>
  <c r="T53" i="78"/>
  <c r="S53" i="78"/>
  <c r="R53" i="78"/>
  <c r="Q53" i="78"/>
  <c r="P53" i="78"/>
  <c r="U52" i="78"/>
  <c r="T52" i="78"/>
  <c r="S52" i="78"/>
  <c r="R52" i="78"/>
  <c r="Q52" i="78"/>
  <c r="P52" i="78"/>
  <c r="U51" i="78"/>
  <c r="T51" i="78"/>
  <c r="S51" i="78"/>
  <c r="R51" i="78"/>
  <c r="Q51" i="78"/>
  <c r="P51" i="78"/>
  <c r="U50" i="78"/>
  <c r="T50" i="78"/>
  <c r="S50" i="78"/>
  <c r="R50" i="78"/>
  <c r="Q50" i="78"/>
  <c r="P50" i="78"/>
  <c r="U49" i="78"/>
  <c r="T49" i="78"/>
  <c r="S49" i="78"/>
  <c r="R49" i="78"/>
  <c r="Q49" i="78"/>
  <c r="P49" i="78"/>
  <c r="U48" i="78"/>
  <c r="T48" i="78"/>
  <c r="S48" i="78"/>
  <c r="R48" i="78"/>
  <c r="Q48" i="78"/>
  <c r="P48" i="78"/>
  <c r="U47" i="78"/>
  <c r="T47" i="78"/>
  <c r="S47" i="78"/>
  <c r="R47" i="78"/>
  <c r="Q47" i="78"/>
  <c r="P47" i="78"/>
  <c r="U46" i="78"/>
  <c r="T46" i="78"/>
  <c r="S46" i="78"/>
  <c r="R46" i="78"/>
  <c r="Q46" i="78"/>
  <c r="P46" i="78"/>
  <c r="U45" i="78"/>
  <c r="T45" i="78"/>
  <c r="S45" i="78"/>
  <c r="R45" i="78"/>
  <c r="Q45" i="78"/>
  <c r="P45" i="78"/>
  <c r="U44" i="78"/>
  <c r="T44" i="78"/>
  <c r="S44" i="78"/>
  <c r="R44" i="78"/>
  <c r="Q44" i="78"/>
  <c r="P44" i="78"/>
  <c r="U43" i="78"/>
  <c r="T43" i="78"/>
  <c r="S43" i="78"/>
  <c r="R43" i="78"/>
  <c r="Q43" i="78"/>
  <c r="P43" i="78"/>
  <c r="U42" i="78"/>
  <c r="T42" i="78"/>
  <c r="S42" i="78"/>
  <c r="R42" i="78"/>
  <c r="Q42" i="78"/>
  <c r="P42" i="78"/>
  <c r="U41" i="78"/>
  <c r="T41" i="78"/>
  <c r="S41" i="78"/>
  <c r="R41" i="78"/>
  <c r="Q41" i="78"/>
  <c r="P41" i="78"/>
  <c r="U40" i="78"/>
  <c r="T40" i="78"/>
  <c r="S40" i="78"/>
  <c r="R40" i="78"/>
  <c r="Q40" i="78"/>
  <c r="P40" i="78"/>
  <c r="U39" i="78"/>
  <c r="T39" i="78"/>
  <c r="S39" i="78"/>
  <c r="R39" i="78"/>
  <c r="Q39" i="78"/>
  <c r="P39" i="78"/>
  <c r="U38" i="78"/>
  <c r="T38" i="78"/>
  <c r="S38" i="78"/>
  <c r="R38" i="78"/>
  <c r="Q38" i="78"/>
  <c r="P38" i="78"/>
  <c r="U37" i="78"/>
  <c r="T37" i="78"/>
  <c r="S37" i="78"/>
  <c r="R37" i="78"/>
  <c r="Q37" i="78"/>
  <c r="P37" i="78"/>
  <c r="U36" i="78"/>
  <c r="T36" i="78"/>
  <c r="S36" i="78"/>
  <c r="R36" i="78"/>
  <c r="Q36" i="78"/>
  <c r="P36" i="78"/>
  <c r="U35" i="78"/>
  <c r="T35" i="78"/>
  <c r="S35" i="78"/>
  <c r="R35" i="78"/>
  <c r="Q35" i="78"/>
  <c r="P35" i="78"/>
  <c r="U34" i="78"/>
  <c r="T34" i="78"/>
  <c r="S34" i="78"/>
  <c r="R34" i="78"/>
  <c r="Q34" i="78"/>
  <c r="P34" i="78"/>
  <c r="U33" i="78"/>
  <c r="T33" i="78"/>
  <c r="S33" i="78"/>
  <c r="R33" i="78"/>
  <c r="Q33" i="78"/>
  <c r="P33" i="78"/>
  <c r="U32" i="78"/>
  <c r="T32" i="78"/>
  <c r="S32" i="78"/>
  <c r="R32" i="78"/>
  <c r="Q32" i="78"/>
  <c r="P32" i="78"/>
  <c r="U31" i="78"/>
  <c r="T31" i="78"/>
  <c r="S31" i="78"/>
  <c r="R31" i="78"/>
  <c r="Q31" i="78"/>
  <c r="P31" i="78"/>
  <c r="U30" i="78"/>
  <c r="T30" i="78"/>
  <c r="S30" i="78"/>
  <c r="R30" i="78"/>
  <c r="Q30" i="78"/>
  <c r="P30" i="78"/>
  <c r="U29" i="78"/>
  <c r="T29" i="78"/>
  <c r="S29" i="78"/>
  <c r="R29" i="78"/>
  <c r="Q29" i="78"/>
  <c r="P29" i="78"/>
  <c r="U28" i="78"/>
  <c r="T28" i="78"/>
  <c r="S28" i="78"/>
  <c r="R28" i="78"/>
  <c r="Q28" i="78"/>
  <c r="P28" i="78"/>
  <c r="U27" i="78"/>
  <c r="T27" i="78"/>
  <c r="S27" i="78"/>
  <c r="R27" i="78"/>
  <c r="Q27" i="78"/>
  <c r="P27" i="78"/>
  <c r="U26" i="78"/>
  <c r="T26" i="78"/>
  <c r="S26" i="78"/>
  <c r="R26" i="78"/>
  <c r="Q26" i="78"/>
  <c r="P26" i="78"/>
  <c r="U25" i="78"/>
  <c r="T25" i="78"/>
  <c r="S25" i="78"/>
  <c r="R25" i="78"/>
  <c r="Q25" i="78"/>
  <c r="P25" i="78"/>
  <c r="U24" i="78"/>
  <c r="T24" i="78"/>
  <c r="S24" i="78"/>
  <c r="R24" i="78"/>
  <c r="Q24" i="78"/>
  <c r="P24" i="78"/>
  <c r="U23" i="78"/>
  <c r="T23" i="78"/>
  <c r="S23" i="78"/>
  <c r="R23" i="78"/>
  <c r="Q23" i="78"/>
  <c r="P23" i="78"/>
  <c r="U22" i="78"/>
  <c r="T22" i="78"/>
  <c r="S22" i="78"/>
  <c r="R22" i="78"/>
  <c r="Q22" i="78"/>
  <c r="P22" i="78"/>
  <c r="U21" i="78"/>
  <c r="T21" i="78"/>
  <c r="S21" i="78"/>
  <c r="R21" i="78"/>
  <c r="Q21" i="78"/>
  <c r="P21" i="78"/>
  <c r="U20" i="78"/>
  <c r="T20" i="78"/>
  <c r="S20" i="78"/>
  <c r="R20" i="78"/>
  <c r="Q20" i="78"/>
  <c r="P20" i="78"/>
  <c r="U19" i="78"/>
  <c r="T19" i="78"/>
  <c r="S19" i="78"/>
  <c r="R19" i="78"/>
  <c r="Q19" i="78"/>
  <c r="P19" i="78"/>
  <c r="U18" i="78"/>
  <c r="T18" i="78"/>
  <c r="S18" i="78"/>
  <c r="R18" i="78"/>
  <c r="Q18" i="78"/>
  <c r="P18" i="78"/>
  <c r="U17" i="78"/>
  <c r="T17" i="78"/>
  <c r="S17" i="78"/>
  <c r="R17" i="78"/>
  <c r="Q17" i="78"/>
  <c r="P17" i="78"/>
  <c r="U16" i="78"/>
  <c r="T16" i="78"/>
  <c r="S16" i="78"/>
  <c r="R16" i="78"/>
  <c r="Q16" i="78"/>
  <c r="P16" i="78"/>
  <c r="U15" i="78"/>
  <c r="T15" i="78"/>
  <c r="S15" i="78"/>
  <c r="R15" i="78"/>
  <c r="Q15" i="78"/>
  <c r="P15" i="78"/>
  <c r="U14" i="78"/>
  <c r="T14" i="78"/>
  <c r="S14" i="78"/>
  <c r="R14" i="78"/>
  <c r="Q14" i="78"/>
  <c r="P14" i="78"/>
  <c r="U13" i="78"/>
  <c r="T13" i="78"/>
  <c r="S13" i="78"/>
  <c r="R13" i="78"/>
  <c r="Q13" i="78"/>
  <c r="P13" i="78"/>
  <c r="U12" i="78"/>
  <c r="T12" i="78"/>
  <c r="S12" i="78"/>
  <c r="R12" i="78"/>
  <c r="Q12" i="78"/>
  <c r="P12" i="78"/>
  <c r="U11" i="78"/>
  <c r="T11" i="78"/>
  <c r="S11" i="78"/>
  <c r="R11" i="78"/>
  <c r="Q11" i="78"/>
  <c r="P11" i="78"/>
  <c r="U10" i="78"/>
  <c r="T10" i="78"/>
  <c r="S10" i="78"/>
  <c r="R10" i="78"/>
  <c r="Q10" i="78"/>
  <c r="P10" i="78"/>
  <c r="U9" i="78"/>
  <c r="T9" i="78"/>
  <c r="S9" i="78"/>
  <c r="R9" i="78"/>
  <c r="Q9" i="78"/>
  <c r="P9" i="78"/>
  <c r="U8" i="78"/>
  <c r="T8" i="78"/>
  <c r="S8" i="78"/>
  <c r="R8" i="78"/>
  <c r="Q8" i="78"/>
  <c r="P8" i="78"/>
  <c r="U7" i="78"/>
  <c r="T7" i="78"/>
  <c r="S7" i="78"/>
  <c r="R7" i="78"/>
  <c r="Q7" i="78"/>
  <c r="P7" i="78"/>
  <c r="W26" i="77"/>
  <c r="A3" i="77" s="1"/>
  <c r="W25" i="77"/>
  <c r="A2" i="77" s="1"/>
  <c r="N38" i="77"/>
  <c r="T37" i="77" s="1"/>
  <c r="M38" i="77"/>
  <c r="S25" i="77" s="1"/>
  <c r="L38" i="77"/>
  <c r="R38" i="77" s="1"/>
  <c r="K38" i="77"/>
  <c r="Q27" i="77" s="1"/>
  <c r="J38" i="77"/>
  <c r="P38" i="77" s="1"/>
  <c r="I38" i="77"/>
  <c r="O27" i="77" s="1"/>
  <c r="W26" i="76"/>
  <c r="A3" i="76" s="1"/>
  <c r="A2" i="76"/>
  <c r="N38" i="76"/>
  <c r="T36" i="76" s="1"/>
  <c r="M38" i="76"/>
  <c r="S25" i="76" s="1"/>
  <c r="L38" i="76"/>
  <c r="R38" i="76" s="1"/>
  <c r="K38" i="76"/>
  <c r="Q27" i="76" s="1"/>
  <c r="J38" i="76"/>
  <c r="P35" i="76" s="1"/>
  <c r="I38" i="76"/>
  <c r="O38" i="76" s="1"/>
  <c r="P20" i="76"/>
  <c r="P16" i="76"/>
  <c r="P9" i="76"/>
  <c r="O7" i="76"/>
  <c r="O39" i="75"/>
  <c r="P39" i="75"/>
  <c r="Q39" i="75"/>
  <c r="R39" i="75"/>
  <c r="B34" i="75" s="1"/>
  <c r="S39" i="75"/>
  <c r="C34" i="75" s="1"/>
  <c r="T39" i="75"/>
  <c r="D34" i="75" s="1"/>
  <c r="O40" i="75"/>
  <c r="P40" i="75"/>
  <c r="Q40" i="75"/>
  <c r="R40" i="75"/>
  <c r="B35" i="75" s="1"/>
  <c r="S40" i="75"/>
  <c r="C35" i="75" s="1"/>
  <c r="T40" i="75"/>
  <c r="D35" i="75" s="1"/>
  <c r="O41" i="75"/>
  <c r="P41" i="75"/>
  <c r="Q41" i="75"/>
  <c r="R41" i="75"/>
  <c r="B36" i="75" s="1"/>
  <c r="S41" i="75"/>
  <c r="C36" i="75" s="1"/>
  <c r="T41" i="75"/>
  <c r="D36" i="75" s="1"/>
  <c r="O42" i="75"/>
  <c r="P42" i="75"/>
  <c r="Q42" i="75"/>
  <c r="R42" i="75"/>
  <c r="B37" i="75" s="1"/>
  <c r="S42" i="75"/>
  <c r="C37" i="75" s="1"/>
  <c r="T42" i="75"/>
  <c r="D37" i="75" s="1"/>
  <c r="O43" i="75"/>
  <c r="P43" i="75"/>
  <c r="Q43" i="75"/>
  <c r="R43" i="75"/>
  <c r="B38" i="75" s="1"/>
  <c r="S43" i="75"/>
  <c r="C38" i="75" s="1"/>
  <c r="T43" i="75"/>
  <c r="D38" i="75" s="1"/>
  <c r="O44" i="75"/>
  <c r="P44" i="75"/>
  <c r="Q44" i="75"/>
  <c r="R44" i="75"/>
  <c r="B39" i="75" s="1"/>
  <c r="S44" i="75"/>
  <c r="C39" i="75" s="1"/>
  <c r="T44" i="75"/>
  <c r="D39" i="75" s="1"/>
  <c r="O45" i="75"/>
  <c r="P45" i="75"/>
  <c r="Q45" i="75"/>
  <c r="R45" i="75"/>
  <c r="B40" i="75" s="1"/>
  <c r="S45" i="75"/>
  <c r="C40" i="75" s="1"/>
  <c r="T45" i="75"/>
  <c r="D40" i="75" s="1"/>
  <c r="O46" i="75"/>
  <c r="P46" i="75"/>
  <c r="Q46" i="75"/>
  <c r="R46" i="75"/>
  <c r="B41" i="75" s="1"/>
  <c r="S46" i="75"/>
  <c r="C41" i="75" s="1"/>
  <c r="T46" i="75"/>
  <c r="D41" i="75" s="1"/>
  <c r="O47" i="75"/>
  <c r="P47" i="75"/>
  <c r="Q47" i="75"/>
  <c r="R47" i="75"/>
  <c r="B42" i="75" s="1"/>
  <c r="S47" i="75"/>
  <c r="C42" i="75" s="1"/>
  <c r="T47" i="75"/>
  <c r="D42" i="75" s="1"/>
  <c r="O48" i="75"/>
  <c r="P48" i="75"/>
  <c r="Q48" i="75"/>
  <c r="R48" i="75"/>
  <c r="B43" i="75" s="1"/>
  <c r="S48" i="75"/>
  <c r="C43" i="75" s="1"/>
  <c r="T48" i="75"/>
  <c r="D43" i="75" s="1"/>
  <c r="O49" i="75"/>
  <c r="P49" i="75"/>
  <c r="Q49" i="75"/>
  <c r="R49" i="75"/>
  <c r="B44" i="75" s="1"/>
  <c r="S49" i="75"/>
  <c r="C44" i="75" s="1"/>
  <c r="T49" i="75"/>
  <c r="D44" i="75" s="1"/>
  <c r="O50" i="75"/>
  <c r="P50" i="75"/>
  <c r="Q50" i="75"/>
  <c r="R50" i="75"/>
  <c r="B45" i="75" s="1"/>
  <c r="S50" i="75"/>
  <c r="C45" i="75" s="1"/>
  <c r="T50" i="75"/>
  <c r="D45" i="75" s="1"/>
  <c r="O51" i="75"/>
  <c r="P51" i="75"/>
  <c r="Q51" i="75"/>
  <c r="R51" i="75"/>
  <c r="B46" i="75" s="1"/>
  <c r="S51" i="75"/>
  <c r="C46" i="75" s="1"/>
  <c r="T51" i="75"/>
  <c r="D46" i="75" s="1"/>
  <c r="O52" i="75"/>
  <c r="P52" i="75"/>
  <c r="Q52" i="75"/>
  <c r="R52" i="75"/>
  <c r="B47" i="75" s="1"/>
  <c r="S52" i="75"/>
  <c r="C47" i="75" s="1"/>
  <c r="T52" i="75"/>
  <c r="D47" i="75" s="1"/>
  <c r="O53" i="75"/>
  <c r="P53" i="75"/>
  <c r="Q53" i="75"/>
  <c r="R53" i="75"/>
  <c r="B48" i="75" s="1"/>
  <c r="S53" i="75"/>
  <c r="C48" i="75" s="1"/>
  <c r="T53" i="75"/>
  <c r="D48" i="75" s="1"/>
  <c r="O54" i="75"/>
  <c r="P54" i="75"/>
  <c r="Q54" i="75"/>
  <c r="R54" i="75"/>
  <c r="B49" i="75" s="1"/>
  <c r="S54" i="75"/>
  <c r="C49" i="75" s="1"/>
  <c r="T54" i="75"/>
  <c r="D49" i="75" s="1"/>
  <c r="O55" i="75"/>
  <c r="P55" i="75"/>
  <c r="Q55" i="75"/>
  <c r="R55" i="75"/>
  <c r="B50" i="75" s="1"/>
  <c r="S55" i="75"/>
  <c r="C50" i="75" s="1"/>
  <c r="T55" i="75"/>
  <c r="D50" i="75" s="1"/>
  <c r="O56" i="75"/>
  <c r="P56" i="75"/>
  <c r="Q56" i="75"/>
  <c r="R56" i="75"/>
  <c r="B51" i="75" s="1"/>
  <c r="S56" i="75"/>
  <c r="C51" i="75" s="1"/>
  <c r="T56" i="75"/>
  <c r="D51" i="75" s="1"/>
  <c r="O57" i="75"/>
  <c r="P57" i="75"/>
  <c r="Q57" i="75"/>
  <c r="R57" i="75"/>
  <c r="B52" i="75" s="1"/>
  <c r="S57" i="75"/>
  <c r="C52" i="75" s="1"/>
  <c r="T57" i="75"/>
  <c r="D52" i="75" s="1"/>
  <c r="O58" i="75"/>
  <c r="P58" i="75"/>
  <c r="Q58" i="75"/>
  <c r="R58" i="75"/>
  <c r="B53" i="75" s="1"/>
  <c r="S58" i="75"/>
  <c r="C53" i="75" s="1"/>
  <c r="T58" i="75"/>
  <c r="D53" i="75" s="1"/>
  <c r="O59" i="75"/>
  <c r="P59" i="75"/>
  <c r="Q59" i="75"/>
  <c r="R59" i="75"/>
  <c r="B54" i="75" s="1"/>
  <c r="S59" i="75"/>
  <c r="C54" i="75" s="1"/>
  <c r="T59" i="75"/>
  <c r="D54" i="75" s="1"/>
  <c r="O60" i="75"/>
  <c r="P60" i="75"/>
  <c r="Q60" i="75"/>
  <c r="R60" i="75"/>
  <c r="B55" i="75" s="1"/>
  <c r="S60" i="75"/>
  <c r="C55" i="75" s="1"/>
  <c r="T60" i="75"/>
  <c r="D55" i="75" s="1"/>
  <c r="O61" i="75"/>
  <c r="P61" i="75"/>
  <c r="Q61" i="75"/>
  <c r="R61" i="75"/>
  <c r="B56" i="75" s="1"/>
  <c r="S61" i="75"/>
  <c r="C56" i="75" s="1"/>
  <c r="T61" i="75"/>
  <c r="D56" i="75" s="1"/>
  <c r="O62" i="75"/>
  <c r="P62" i="75"/>
  <c r="Q62" i="75"/>
  <c r="R62" i="75"/>
  <c r="B57" i="75" s="1"/>
  <c r="S62" i="75"/>
  <c r="C57" i="75" s="1"/>
  <c r="T62" i="75"/>
  <c r="D57" i="75" s="1"/>
  <c r="O63" i="75"/>
  <c r="P63" i="75"/>
  <c r="Q63" i="75"/>
  <c r="R63" i="75"/>
  <c r="B58" i="75" s="1"/>
  <c r="S63" i="75"/>
  <c r="C58" i="75" s="1"/>
  <c r="T63" i="75"/>
  <c r="D58" i="75" s="1"/>
  <c r="O64" i="75"/>
  <c r="P64" i="75"/>
  <c r="Q64" i="75"/>
  <c r="R64" i="75"/>
  <c r="B59" i="75" s="1"/>
  <c r="S64" i="75"/>
  <c r="C59" i="75" s="1"/>
  <c r="T64" i="75"/>
  <c r="D59" i="75" s="1"/>
  <c r="O65" i="75"/>
  <c r="P65" i="75"/>
  <c r="Q65" i="75"/>
  <c r="R65" i="75"/>
  <c r="B60" i="75" s="1"/>
  <c r="S65" i="75"/>
  <c r="C60" i="75" s="1"/>
  <c r="T65" i="75"/>
  <c r="D60" i="75" s="1"/>
  <c r="O66" i="75"/>
  <c r="P66" i="75"/>
  <c r="Q66" i="75"/>
  <c r="R66" i="75"/>
  <c r="B61" i="75" s="1"/>
  <c r="S66" i="75"/>
  <c r="C61" i="75" s="1"/>
  <c r="T66" i="75"/>
  <c r="D61" i="75" s="1"/>
  <c r="O67" i="75"/>
  <c r="P67" i="75"/>
  <c r="Q67" i="75"/>
  <c r="R67" i="75"/>
  <c r="B62" i="75" s="1"/>
  <c r="S67" i="75"/>
  <c r="C62" i="75" s="1"/>
  <c r="T67" i="75"/>
  <c r="D62" i="75" s="1"/>
  <c r="O68" i="75"/>
  <c r="P68" i="75"/>
  <c r="Q68" i="75"/>
  <c r="R68" i="75"/>
  <c r="B63" i="75" s="1"/>
  <c r="S68" i="75"/>
  <c r="C63" i="75" s="1"/>
  <c r="T68" i="75"/>
  <c r="D63" i="75" s="1"/>
  <c r="O69" i="75"/>
  <c r="P69" i="75"/>
  <c r="Q69" i="75"/>
  <c r="R69" i="75"/>
  <c r="B64" i="75" s="1"/>
  <c r="S69" i="75"/>
  <c r="C64" i="75" s="1"/>
  <c r="T69" i="75"/>
  <c r="D64" i="75" s="1"/>
  <c r="O70" i="75"/>
  <c r="P70" i="75"/>
  <c r="Q70" i="75"/>
  <c r="R70" i="75"/>
  <c r="B65" i="75" s="1"/>
  <c r="S70" i="75"/>
  <c r="C65" i="75" s="1"/>
  <c r="T70" i="75"/>
  <c r="D65" i="75" s="1"/>
  <c r="O71" i="75"/>
  <c r="P71" i="75"/>
  <c r="Q71" i="75"/>
  <c r="R71" i="75"/>
  <c r="B66" i="75" s="1"/>
  <c r="S71" i="75"/>
  <c r="C66" i="75" s="1"/>
  <c r="T71" i="75"/>
  <c r="D66" i="75" s="1"/>
  <c r="O72" i="75"/>
  <c r="P72" i="75"/>
  <c r="Q72" i="75"/>
  <c r="R72" i="75"/>
  <c r="B67" i="75" s="1"/>
  <c r="S72" i="75"/>
  <c r="C67" i="75" s="1"/>
  <c r="T72" i="75"/>
  <c r="D67" i="75" s="1"/>
  <c r="O73" i="75"/>
  <c r="P73" i="75"/>
  <c r="Q73" i="75"/>
  <c r="R73" i="75"/>
  <c r="B68" i="75" s="1"/>
  <c r="S73" i="75"/>
  <c r="C68" i="75" s="1"/>
  <c r="T73" i="75"/>
  <c r="D68" i="75" s="1"/>
  <c r="O74" i="75"/>
  <c r="P74" i="75"/>
  <c r="Q74" i="75"/>
  <c r="R74" i="75"/>
  <c r="B69" i="75" s="1"/>
  <c r="S74" i="75"/>
  <c r="C69" i="75" s="1"/>
  <c r="T74" i="75"/>
  <c r="D69" i="75" s="1"/>
  <c r="O75" i="75"/>
  <c r="P75" i="75"/>
  <c r="Q75" i="75"/>
  <c r="R75" i="75"/>
  <c r="B70" i="75" s="1"/>
  <c r="S75" i="75"/>
  <c r="C70" i="75" s="1"/>
  <c r="T75" i="75"/>
  <c r="D70" i="75" s="1"/>
  <c r="O76" i="75"/>
  <c r="P76" i="75"/>
  <c r="Q76" i="75"/>
  <c r="R76" i="75"/>
  <c r="B71" i="75" s="1"/>
  <c r="S76" i="75"/>
  <c r="C71" i="75" s="1"/>
  <c r="T76" i="75"/>
  <c r="D71" i="75" s="1"/>
  <c r="O77" i="75"/>
  <c r="P77" i="75"/>
  <c r="Q77" i="75"/>
  <c r="R77" i="75"/>
  <c r="B72" i="75" s="1"/>
  <c r="S77" i="75"/>
  <c r="C72" i="75" s="1"/>
  <c r="T77" i="75"/>
  <c r="D72" i="75" s="1"/>
  <c r="O78" i="75"/>
  <c r="P78" i="75"/>
  <c r="Q78" i="75"/>
  <c r="R78" i="75"/>
  <c r="B73" i="75" s="1"/>
  <c r="S78" i="75"/>
  <c r="C73" i="75" s="1"/>
  <c r="T78" i="75"/>
  <c r="D73" i="75" s="1"/>
  <c r="O79" i="75"/>
  <c r="P79" i="75"/>
  <c r="Q79" i="75"/>
  <c r="R79" i="75"/>
  <c r="B74" i="75" s="1"/>
  <c r="S79" i="75"/>
  <c r="C74" i="75" s="1"/>
  <c r="T79" i="75"/>
  <c r="D74" i="75" s="1"/>
  <c r="O80" i="75"/>
  <c r="P80" i="75"/>
  <c r="Q80" i="75"/>
  <c r="R80" i="75"/>
  <c r="B75" i="75" s="1"/>
  <c r="S80" i="75"/>
  <c r="C75" i="75" s="1"/>
  <c r="T80" i="75"/>
  <c r="D75" i="75" s="1"/>
  <c r="O81" i="75"/>
  <c r="P81" i="75"/>
  <c r="Q81" i="75"/>
  <c r="R81" i="75"/>
  <c r="B76" i="75" s="1"/>
  <c r="S81" i="75"/>
  <c r="C76" i="75" s="1"/>
  <c r="T81" i="75"/>
  <c r="D76" i="75" s="1"/>
  <c r="O82" i="75"/>
  <c r="P82" i="75"/>
  <c r="Q82" i="75"/>
  <c r="R82" i="75"/>
  <c r="B77" i="75" s="1"/>
  <c r="S82" i="75"/>
  <c r="C77" i="75" s="1"/>
  <c r="T82" i="75"/>
  <c r="D77" i="75" s="1"/>
  <c r="O83" i="75"/>
  <c r="P83" i="75"/>
  <c r="Q83" i="75"/>
  <c r="R83" i="75"/>
  <c r="B78" i="75" s="1"/>
  <c r="S83" i="75"/>
  <c r="C78" i="75" s="1"/>
  <c r="T83" i="75"/>
  <c r="D78" i="75" s="1"/>
  <c r="O84" i="75"/>
  <c r="P84" i="75"/>
  <c r="Q84" i="75"/>
  <c r="R84" i="75"/>
  <c r="B79" i="75" s="1"/>
  <c r="S84" i="75"/>
  <c r="C79" i="75" s="1"/>
  <c r="T84" i="75"/>
  <c r="D79" i="75" s="1"/>
  <c r="O85" i="75"/>
  <c r="P85" i="75"/>
  <c r="Q85" i="75"/>
  <c r="R85" i="75"/>
  <c r="B80" i="75" s="1"/>
  <c r="S85" i="75"/>
  <c r="C80" i="75" s="1"/>
  <c r="T85" i="75"/>
  <c r="D80" i="75" s="1"/>
  <c r="O86" i="75"/>
  <c r="P86" i="75"/>
  <c r="Q86" i="75"/>
  <c r="R86" i="75"/>
  <c r="B81" i="75" s="1"/>
  <c r="S86" i="75"/>
  <c r="C81" i="75" s="1"/>
  <c r="T86" i="75"/>
  <c r="D81" i="75" s="1"/>
  <c r="O87" i="75"/>
  <c r="P87" i="75"/>
  <c r="Q87" i="75"/>
  <c r="R87" i="75"/>
  <c r="B82" i="75" s="1"/>
  <c r="S87" i="75"/>
  <c r="C82" i="75" s="1"/>
  <c r="T87" i="75"/>
  <c r="D82" i="75" s="1"/>
  <c r="O88" i="75"/>
  <c r="P88" i="75"/>
  <c r="Q88" i="75"/>
  <c r="R88" i="75"/>
  <c r="B83" i="75" s="1"/>
  <c r="S88" i="75"/>
  <c r="C83" i="75" s="1"/>
  <c r="T88" i="75"/>
  <c r="D83" i="75" s="1"/>
  <c r="O89" i="75"/>
  <c r="P89" i="75"/>
  <c r="Q89" i="75"/>
  <c r="R89" i="75"/>
  <c r="B84" i="75" s="1"/>
  <c r="S89" i="75"/>
  <c r="C84" i="75" s="1"/>
  <c r="T89" i="75"/>
  <c r="D84" i="75" s="1"/>
  <c r="O90" i="75"/>
  <c r="P90" i="75"/>
  <c r="Q90" i="75"/>
  <c r="R90" i="75"/>
  <c r="B85" i="75" s="1"/>
  <c r="S90" i="75"/>
  <c r="C85" i="75" s="1"/>
  <c r="T90" i="75"/>
  <c r="D85" i="75" s="1"/>
  <c r="O91" i="75"/>
  <c r="P91" i="75"/>
  <c r="Q91" i="75"/>
  <c r="R91" i="75"/>
  <c r="B86" i="75" s="1"/>
  <c r="S91" i="75"/>
  <c r="C86" i="75" s="1"/>
  <c r="T91" i="75"/>
  <c r="D86" i="75" s="1"/>
  <c r="O92" i="75"/>
  <c r="P92" i="75"/>
  <c r="Q92" i="75"/>
  <c r="R92" i="75"/>
  <c r="B87" i="75" s="1"/>
  <c r="S92" i="75"/>
  <c r="C87" i="75" s="1"/>
  <c r="T92" i="75"/>
  <c r="D87" i="75" s="1"/>
  <c r="O93" i="75"/>
  <c r="P93" i="75"/>
  <c r="Q93" i="75"/>
  <c r="R93" i="75"/>
  <c r="B88" i="75" s="1"/>
  <c r="S93" i="75"/>
  <c r="C88" i="75" s="1"/>
  <c r="T93" i="75"/>
  <c r="D88" i="75" s="1"/>
  <c r="O94" i="75"/>
  <c r="P94" i="75"/>
  <c r="Q94" i="75"/>
  <c r="R94" i="75"/>
  <c r="B89" i="75" s="1"/>
  <c r="S94" i="75"/>
  <c r="C89" i="75" s="1"/>
  <c r="T94" i="75"/>
  <c r="D89" i="75" s="1"/>
  <c r="O95" i="75"/>
  <c r="P95" i="75"/>
  <c r="Q95" i="75"/>
  <c r="R95" i="75"/>
  <c r="B90" i="75" s="1"/>
  <c r="S95" i="75"/>
  <c r="C90" i="75" s="1"/>
  <c r="T95" i="75"/>
  <c r="D90" i="75" s="1"/>
  <c r="O96" i="75"/>
  <c r="P96" i="75"/>
  <c r="Q96" i="75"/>
  <c r="R96" i="75"/>
  <c r="B91" i="75" s="1"/>
  <c r="S96" i="75"/>
  <c r="C91" i="75" s="1"/>
  <c r="T96" i="75"/>
  <c r="D91" i="75" s="1"/>
  <c r="O97" i="75"/>
  <c r="P97" i="75"/>
  <c r="Q97" i="75"/>
  <c r="R97" i="75"/>
  <c r="B92" i="75" s="1"/>
  <c r="S97" i="75"/>
  <c r="C92" i="75" s="1"/>
  <c r="T97" i="75"/>
  <c r="D92" i="75" s="1"/>
  <c r="O98" i="75"/>
  <c r="P98" i="75"/>
  <c r="Q98" i="75"/>
  <c r="R98" i="75"/>
  <c r="B93" i="75" s="1"/>
  <c r="S98" i="75"/>
  <c r="C93" i="75" s="1"/>
  <c r="T98" i="75"/>
  <c r="D93" i="75" s="1"/>
  <c r="O99" i="75"/>
  <c r="P99" i="75"/>
  <c r="Q99" i="75"/>
  <c r="R99" i="75"/>
  <c r="B94" i="75" s="1"/>
  <c r="S99" i="75"/>
  <c r="C94" i="75" s="1"/>
  <c r="T99" i="75"/>
  <c r="D94" i="75" s="1"/>
  <c r="O100" i="75"/>
  <c r="P100" i="75"/>
  <c r="Q100" i="75"/>
  <c r="R100" i="75"/>
  <c r="B95" i="75" s="1"/>
  <c r="S100" i="75"/>
  <c r="C95" i="75" s="1"/>
  <c r="T100" i="75"/>
  <c r="D95" i="75" s="1"/>
  <c r="O101" i="75"/>
  <c r="P101" i="75"/>
  <c r="Q101" i="75"/>
  <c r="R101" i="75"/>
  <c r="B96" i="75" s="1"/>
  <c r="S101" i="75"/>
  <c r="C96" i="75" s="1"/>
  <c r="T101" i="75"/>
  <c r="D96" i="75" s="1"/>
  <c r="O102" i="75"/>
  <c r="P102" i="75"/>
  <c r="Q102" i="75"/>
  <c r="R102" i="75"/>
  <c r="B97" i="75" s="1"/>
  <c r="S102" i="75"/>
  <c r="C97" i="75" s="1"/>
  <c r="T102" i="75"/>
  <c r="D97" i="75" s="1"/>
  <c r="O103" i="75"/>
  <c r="P103" i="75"/>
  <c r="Q103" i="75"/>
  <c r="R103" i="75"/>
  <c r="B98" i="75" s="1"/>
  <c r="S103" i="75"/>
  <c r="C98" i="75" s="1"/>
  <c r="T103" i="75"/>
  <c r="D98" i="75" s="1"/>
  <c r="O104" i="75"/>
  <c r="P104" i="75"/>
  <c r="Q104" i="75"/>
  <c r="R104" i="75"/>
  <c r="B99" i="75" s="1"/>
  <c r="S104" i="75"/>
  <c r="C99" i="75" s="1"/>
  <c r="T104" i="75"/>
  <c r="D99" i="75" s="1"/>
  <c r="O105" i="75"/>
  <c r="P105" i="75"/>
  <c r="Q105" i="75"/>
  <c r="R105" i="75"/>
  <c r="B100" i="75" s="1"/>
  <c r="S105" i="75"/>
  <c r="C100" i="75" s="1"/>
  <c r="T105" i="75"/>
  <c r="D100" i="75" s="1"/>
  <c r="O106" i="75"/>
  <c r="P106" i="75"/>
  <c r="Q106" i="75"/>
  <c r="R106" i="75"/>
  <c r="B101" i="75" s="1"/>
  <c r="S106" i="75"/>
  <c r="C101" i="75" s="1"/>
  <c r="T106" i="75"/>
  <c r="D101" i="75" s="1"/>
  <c r="O107" i="75"/>
  <c r="P107" i="75"/>
  <c r="Q107" i="75"/>
  <c r="R107" i="75"/>
  <c r="B102" i="75" s="1"/>
  <c r="S107" i="75"/>
  <c r="C102" i="75" s="1"/>
  <c r="T107" i="75"/>
  <c r="D102" i="75" s="1"/>
  <c r="T8" i="75"/>
  <c r="D3" i="75" s="1"/>
  <c r="T9" i="75"/>
  <c r="D4" i="75" s="1"/>
  <c r="T10" i="75"/>
  <c r="D5" i="75" s="1"/>
  <c r="T11" i="75"/>
  <c r="D6" i="75" s="1"/>
  <c r="T12" i="75"/>
  <c r="D7" i="75" s="1"/>
  <c r="T13" i="75"/>
  <c r="D8" i="75" s="1"/>
  <c r="T14" i="75"/>
  <c r="D9" i="75" s="1"/>
  <c r="T15" i="75"/>
  <c r="D10" i="75" s="1"/>
  <c r="T16" i="75"/>
  <c r="D11" i="75" s="1"/>
  <c r="T17" i="75"/>
  <c r="D12" i="75" s="1"/>
  <c r="T18" i="75"/>
  <c r="D13" i="75" s="1"/>
  <c r="T19" i="75"/>
  <c r="D14" i="75" s="1"/>
  <c r="T20" i="75"/>
  <c r="D15" i="75" s="1"/>
  <c r="T21" i="75"/>
  <c r="D16" i="75" s="1"/>
  <c r="T22" i="75"/>
  <c r="D17" i="75" s="1"/>
  <c r="T23" i="75"/>
  <c r="D18" i="75" s="1"/>
  <c r="T24" i="75"/>
  <c r="D19" i="75" s="1"/>
  <c r="T25" i="75"/>
  <c r="D20" i="75" s="1"/>
  <c r="T26" i="75"/>
  <c r="D21" i="75" s="1"/>
  <c r="T27" i="75"/>
  <c r="D22" i="75" s="1"/>
  <c r="T28" i="75"/>
  <c r="D23" i="75" s="1"/>
  <c r="T29" i="75"/>
  <c r="D24" i="75" s="1"/>
  <c r="T30" i="75"/>
  <c r="D25" i="75" s="1"/>
  <c r="T31" i="75"/>
  <c r="D26" i="75" s="1"/>
  <c r="T32" i="75"/>
  <c r="D27" i="75" s="1"/>
  <c r="T33" i="75"/>
  <c r="D28" i="75" s="1"/>
  <c r="T34" i="75"/>
  <c r="D29" i="75" s="1"/>
  <c r="T35" i="75"/>
  <c r="D30" i="75" s="1"/>
  <c r="T36" i="75"/>
  <c r="D31" i="75" s="1"/>
  <c r="T37" i="75"/>
  <c r="D32" i="75" s="1"/>
  <c r="T38" i="75"/>
  <c r="D33" i="75" s="1"/>
  <c r="T7" i="75"/>
  <c r="D2" i="75" s="1"/>
  <c r="S8" i="75"/>
  <c r="C3" i="75" s="1"/>
  <c r="S9" i="75"/>
  <c r="C4" i="75" s="1"/>
  <c r="S10" i="75"/>
  <c r="C5" i="75" s="1"/>
  <c r="S11" i="75"/>
  <c r="C6" i="75" s="1"/>
  <c r="S12" i="75"/>
  <c r="C7" i="75" s="1"/>
  <c r="S13" i="75"/>
  <c r="C8" i="75" s="1"/>
  <c r="S14" i="75"/>
  <c r="C9" i="75" s="1"/>
  <c r="S15" i="75"/>
  <c r="C10" i="75" s="1"/>
  <c r="S16" i="75"/>
  <c r="C11" i="75" s="1"/>
  <c r="S17" i="75"/>
  <c r="C12" i="75" s="1"/>
  <c r="S18" i="75"/>
  <c r="C13" i="75" s="1"/>
  <c r="S19" i="75"/>
  <c r="C14" i="75" s="1"/>
  <c r="S20" i="75"/>
  <c r="C15" i="75" s="1"/>
  <c r="S21" i="75"/>
  <c r="C16" i="75" s="1"/>
  <c r="S22" i="75"/>
  <c r="C17" i="75" s="1"/>
  <c r="S23" i="75"/>
  <c r="C18" i="75" s="1"/>
  <c r="S24" i="75"/>
  <c r="C19" i="75" s="1"/>
  <c r="S25" i="75"/>
  <c r="C20" i="75" s="1"/>
  <c r="S26" i="75"/>
  <c r="C21" i="75" s="1"/>
  <c r="S27" i="75"/>
  <c r="C22" i="75" s="1"/>
  <c r="S28" i="75"/>
  <c r="C23" i="75" s="1"/>
  <c r="S29" i="75"/>
  <c r="C24" i="75" s="1"/>
  <c r="S30" i="75"/>
  <c r="C25" i="75" s="1"/>
  <c r="S31" i="75"/>
  <c r="C26" i="75" s="1"/>
  <c r="S32" i="75"/>
  <c r="C27" i="75" s="1"/>
  <c r="S33" i="75"/>
  <c r="C28" i="75" s="1"/>
  <c r="S34" i="75"/>
  <c r="C29" i="75" s="1"/>
  <c r="S35" i="75"/>
  <c r="C30" i="75" s="1"/>
  <c r="S36" i="75"/>
  <c r="C31" i="75" s="1"/>
  <c r="S37" i="75"/>
  <c r="C32" i="75" s="1"/>
  <c r="S38" i="75"/>
  <c r="C33" i="75" s="1"/>
  <c r="R8" i="75"/>
  <c r="B3" i="75" s="1"/>
  <c r="R9" i="75"/>
  <c r="B4" i="75" s="1"/>
  <c r="R10" i="75"/>
  <c r="B5" i="75" s="1"/>
  <c r="R11" i="75"/>
  <c r="B6" i="75" s="1"/>
  <c r="R12" i="75"/>
  <c r="B7" i="75" s="1"/>
  <c r="R13" i="75"/>
  <c r="B8" i="75" s="1"/>
  <c r="R14" i="75"/>
  <c r="B9" i="75" s="1"/>
  <c r="R15" i="75"/>
  <c r="B10" i="75" s="1"/>
  <c r="R16" i="75"/>
  <c r="B11" i="75" s="1"/>
  <c r="R17" i="75"/>
  <c r="B12" i="75" s="1"/>
  <c r="R18" i="75"/>
  <c r="B13" i="75" s="1"/>
  <c r="R19" i="75"/>
  <c r="B14" i="75" s="1"/>
  <c r="R20" i="75"/>
  <c r="B15" i="75" s="1"/>
  <c r="R21" i="75"/>
  <c r="B16" i="75" s="1"/>
  <c r="R22" i="75"/>
  <c r="B17" i="75" s="1"/>
  <c r="R23" i="75"/>
  <c r="B18" i="75" s="1"/>
  <c r="R24" i="75"/>
  <c r="B19" i="75" s="1"/>
  <c r="R25" i="75"/>
  <c r="B20" i="75" s="1"/>
  <c r="R26" i="75"/>
  <c r="B21" i="75" s="1"/>
  <c r="R27" i="75"/>
  <c r="B22" i="75" s="1"/>
  <c r="R28" i="75"/>
  <c r="B23" i="75" s="1"/>
  <c r="R29" i="75"/>
  <c r="B24" i="75" s="1"/>
  <c r="R30" i="75"/>
  <c r="B25" i="75" s="1"/>
  <c r="R31" i="75"/>
  <c r="B26" i="75" s="1"/>
  <c r="R32" i="75"/>
  <c r="B27" i="75" s="1"/>
  <c r="R33" i="75"/>
  <c r="B28" i="75" s="1"/>
  <c r="R34" i="75"/>
  <c r="B29" i="75" s="1"/>
  <c r="R35" i="75"/>
  <c r="B30" i="75" s="1"/>
  <c r="R36" i="75"/>
  <c r="B31" i="75" s="1"/>
  <c r="R37" i="75"/>
  <c r="B32" i="75" s="1"/>
  <c r="R38" i="75"/>
  <c r="B33" i="75" s="1"/>
  <c r="S7" i="75"/>
  <c r="C2" i="75" s="1"/>
  <c r="R7" i="75"/>
  <c r="B2" i="75" s="1"/>
  <c r="Q8" i="75"/>
  <c r="Q9" i="75"/>
  <c r="Q10" i="75"/>
  <c r="Q11" i="75"/>
  <c r="Q12" i="75"/>
  <c r="Q13" i="75"/>
  <c r="Q14" i="75"/>
  <c r="Q15" i="75"/>
  <c r="Q16" i="75"/>
  <c r="Q17" i="75"/>
  <c r="Q18" i="75"/>
  <c r="Q19" i="75"/>
  <c r="Q20" i="75"/>
  <c r="Q21" i="75"/>
  <c r="Q22" i="75"/>
  <c r="Q23" i="75"/>
  <c r="Q24" i="75"/>
  <c r="Q25" i="75"/>
  <c r="Q26" i="75"/>
  <c r="Q27" i="75"/>
  <c r="Q28" i="75"/>
  <c r="Q29" i="75"/>
  <c r="Q30" i="75"/>
  <c r="Q31" i="75"/>
  <c r="Q32" i="75"/>
  <c r="Q33" i="75"/>
  <c r="Q34" i="75"/>
  <c r="Q35" i="75"/>
  <c r="Q36" i="75"/>
  <c r="Q37" i="75"/>
  <c r="Q38" i="75"/>
  <c r="Q7" i="75"/>
  <c r="P8" i="75"/>
  <c r="P9" i="75"/>
  <c r="P10" i="75"/>
  <c r="P11" i="75"/>
  <c r="P12" i="75"/>
  <c r="P13" i="75"/>
  <c r="P14" i="75"/>
  <c r="P15" i="75"/>
  <c r="P16" i="75"/>
  <c r="P17" i="75"/>
  <c r="P18" i="75"/>
  <c r="P19" i="75"/>
  <c r="P20" i="75"/>
  <c r="P21" i="75"/>
  <c r="P22" i="75"/>
  <c r="P23" i="75"/>
  <c r="P24" i="75"/>
  <c r="P25" i="75"/>
  <c r="P26" i="75"/>
  <c r="P27" i="75"/>
  <c r="P28" i="75"/>
  <c r="P29" i="75"/>
  <c r="P30" i="75"/>
  <c r="P31" i="75"/>
  <c r="P32" i="75"/>
  <c r="P33" i="75"/>
  <c r="P34" i="75"/>
  <c r="P35" i="75"/>
  <c r="P36" i="75"/>
  <c r="P37" i="75"/>
  <c r="P38" i="75"/>
  <c r="P7" i="75"/>
  <c r="O8" i="75"/>
  <c r="O9" i="75"/>
  <c r="O10" i="75"/>
  <c r="O11" i="75"/>
  <c r="O12" i="75"/>
  <c r="O13" i="75"/>
  <c r="O14" i="75"/>
  <c r="O15" i="75"/>
  <c r="O16" i="75"/>
  <c r="O17" i="75"/>
  <c r="O18" i="75"/>
  <c r="O19" i="75"/>
  <c r="O20" i="75"/>
  <c r="O21" i="75"/>
  <c r="O22" i="75"/>
  <c r="O23" i="75"/>
  <c r="O24" i="75"/>
  <c r="O25" i="75"/>
  <c r="O26" i="75"/>
  <c r="O27" i="75"/>
  <c r="O28" i="75"/>
  <c r="O29" i="75"/>
  <c r="O30" i="75"/>
  <c r="O31" i="75"/>
  <c r="O32" i="75"/>
  <c r="O33" i="75"/>
  <c r="O34" i="75"/>
  <c r="O35" i="75"/>
  <c r="O36" i="75"/>
  <c r="O37" i="75"/>
  <c r="O38" i="75"/>
  <c r="O7" i="75"/>
  <c r="D1" i="75"/>
  <c r="C1" i="75"/>
  <c r="B1" i="75"/>
  <c r="N38" i="74"/>
  <c r="T29" i="74" s="1"/>
  <c r="D24" i="74" s="1"/>
  <c r="M38" i="74"/>
  <c r="S37" i="74" s="1"/>
  <c r="C32" i="74" s="1"/>
  <c r="L38" i="74"/>
  <c r="R38" i="74" s="1"/>
  <c r="K38" i="74"/>
  <c r="Q38" i="74" s="1"/>
  <c r="J38" i="74"/>
  <c r="P27" i="74" s="1"/>
  <c r="I38" i="74"/>
  <c r="O38" i="74" s="1"/>
  <c r="D1" i="74"/>
  <c r="C1" i="74"/>
  <c r="B1" i="74"/>
  <c r="D1" i="73"/>
  <c r="C1" i="73"/>
  <c r="N38" i="73"/>
  <c r="T9" i="73" s="1"/>
  <c r="D4" i="73" s="1"/>
  <c r="M38" i="73"/>
  <c r="S20" i="73" s="1"/>
  <c r="C15" i="73" s="1"/>
  <c r="L38" i="73"/>
  <c r="R8" i="73" s="1"/>
  <c r="B3" i="73" s="1"/>
  <c r="K38" i="73"/>
  <c r="Q8" i="73" s="1"/>
  <c r="J38" i="73"/>
  <c r="P11" i="73" s="1"/>
  <c r="O22" i="73"/>
  <c r="Q24" i="68"/>
  <c r="Q25" i="68"/>
  <c r="Q23" i="68"/>
  <c r="N24" i="68"/>
  <c r="N25" i="68"/>
  <c r="N7" i="68"/>
  <c r="N6" i="68"/>
  <c r="O20" i="76" l="1"/>
  <c r="S22" i="76"/>
  <c r="P23" i="76"/>
  <c r="O8" i="74"/>
  <c r="R10" i="74"/>
  <c r="B5" i="74" s="1"/>
  <c r="R18" i="74"/>
  <c r="B13" i="74" s="1"/>
  <c r="O25" i="76"/>
  <c r="P27" i="76"/>
  <c r="T10" i="77"/>
  <c r="T31" i="77"/>
  <c r="T12" i="77"/>
  <c r="T35" i="77"/>
  <c r="T15" i="77"/>
  <c r="T28" i="77"/>
  <c r="T18" i="77"/>
  <c r="T8" i="77"/>
  <c r="T19" i="77"/>
  <c r="T26" i="77"/>
  <c r="T7" i="77"/>
  <c r="U7" i="77" s="1"/>
  <c r="T27" i="77"/>
  <c r="P20" i="74"/>
  <c r="O24" i="74"/>
  <c r="O31" i="74"/>
  <c r="O8" i="77"/>
  <c r="O13" i="76"/>
  <c r="T30" i="76"/>
  <c r="R28" i="74"/>
  <c r="B23" i="74" s="1"/>
  <c r="T14" i="74"/>
  <c r="D9" i="74" s="1"/>
  <c r="R27" i="76"/>
  <c r="Q20" i="77"/>
  <c r="O8" i="76"/>
  <c r="P12" i="77"/>
  <c r="R20" i="76"/>
  <c r="O31" i="76"/>
  <c r="Q28" i="77"/>
  <c r="R11" i="76"/>
  <c r="R34" i="76"/>
  <c r="P13" i="77"/>
  <c r="R12" i="76"/>
  <c r="O37" i="76"/>
  <c r="X11" i="81"/>
  <c r="R28" i="76"/>
  <c r="O14" i="76"/>
  <c r="R28" i="77"/>
  <c r="O18" i="76"/>
  <c r="O35" i="76"/>
  <c r="O12" i="76"/>
  <c r="R19" i="77"/>
  <c r="O19" i="76"/>
  <c r="O24" i="76"/>
  <c r="O30" i="76"/>
  <c r="O36" i="76"/>
  <c r="R12" i="77"/>
  <c r="O26" i="76"/>
  <c r="S18" i="74"/>
  <c r="C13" i="74" s="1"/>
  <c r="O15" i="76"/>
  <c r="O27" i="76"/>
  <c r="O32" i="76"/>
  <c r="S20" i="77"/>
  <c r="P29" i="77"/>
  <c r="X6" i="82"/>
  <c r="B3" i="82" s="1"/>
  <c r="R20" i="77"/>
  <c r="O19" i="74"/>
  <c r="O10" i="76"/>
  <c r="O16" i="76"/>
  <c r="O21" i="76"/>
  <c r="O33" i="76"/>
  <c r="S18" i="77"/>
  <c r="P22" i="77"/>
  <c r="O11" i="76"/>
  <c r="O22" i="76"/>
  <c r="O34" i="76"/>
  <c r="O7" i="74"/>
  <c r="O21" i="74"/>
  <c r="O17" i="76"/>
  <c r="O28" i="76"/>
  <c r="R11" i="77"/>
  <c r="P19" i="77"/>
  <c r="P27" i="77"/>
  <c r="Z6" i="82"/>
  <c r="D3" i="82" s="1"/>
  <c r="W8" i="81"/>
  <c r="D5" i="81" s="1"/>
  <c r="X6" i="81"/>
  <c r="I29" i="79"/>
  <c r="AK9" i="79" s="1"/>
  <c r="I12" i="79"/>
  <c r="T9" i="79" s="1"/>
  <c r="I11" i="79"/>
  <c r="S9" i="79" s="1"/>
  <c r="I6" i="79"/>
  <c r="N9" i="79" s="1"/>
  <c r="V87" i="78"/>
  <c r="V91" i="78"/>
  <c r="V99" i="78"/>
  <c r="V107" i="78"/>
  <c r="V92" i="78"/>
  <c r="V100" i="78"/>
  <c r="V101" i="78"/>
  <c r="V90" i="78"/>
  <c r="V106" i="78"/>
  <c r="V93" i="78"/>
  <c r="V94" i="78"/>
  <c r="V102" i="78"/>
  <c r="V95" i="78"/>
  <c r="V103" i="78"/>
  <c r="V88" i="78"/>
  <c r="V96" i="78"/>
  <c r="V104" i="78"/>
  <c r="V89" i="78"/>
  <c r="V97" i="78"/>
  <c r="V105" i="78"/>
  <c r="V98" i="78"/>
  <c r="O22" i="77"/>
  <c r="O31" i="77"/>
  <c r="T34" i="77"/>
  <c r="O13" i="77"/>
  <c r="O20" i="77"/>
  <c r="P10" i="76"/>
  <c r="P13" i="76"/>
  <c r="P24" i="76"/>
  <c r="T16" i="76"/>
  <c r="T34" i="76"/>
  <c r="T10" i="76"/>
  <c r="P21" i="76"/>
  <c r="P28" i="76"/>
  <c r="P32" i="76"/>
  <c r="P7" i="76"/>
  <c r="P14" i="76"/>
  <c r="P25" i="76"/>
  <c r="P36" i="76"/>
  <c r="P29" i="76"/>
  <c r="P33" i="76"/>
  <c r="P38" i="76"/>
  <c r="P8" i="76"/>
  <c r="P15" i="76"/>
  <c r="P19" i="76"/>
  <c r="P26" i="76"/>
  <c r="P37" i="76"/>
  <c r="P18" i="76"/>
  <c r="P22" i="76"/>
  <c r="T8" i="76"/>
  <c r="P12" i="76"/>
  <c r="T22" i="76"/>
  <c r="P30" i="76"/>
  <c r="P34" i="76"/>
  <c r="O11" i="74"/>
  <c r="O15" i="74"/>
  <c r="R19" i="74"/>
  <c r="B14" i="74" s="1"/>
  <c r="R26" i="74"/>
  <c r="B21" i="74" s="1"/>
  <c r="O34" i="74"/>
  <c r="R35" i="74"/>
  <c r="B30" i="74" s="1"/>
  <c r="R11" i="74"/>
  <c r="B6" i="74" s="1"/>
  <c r="O16" i="74"/>
  <c r="O20" i="74"/>
  <c r="T26" i="74"/>
  <c r="D21" i="74" s="1"/>
  <c r="O12" i="74"/>
  <c r="T16" i="74"/>
  <c r="D11" i="74" s="1"/>
  <c r="O27" i="74"/>
  <c r="R12" i="74"/>
  <c r="B7" i="74" s="1"/>
  <c r="O17" i="74"/>
  <c r="R20" i="74"/>
  <c r="B15" i="74" s="1"/>
  <c r="R27" i="74"/>
  <c r="B22" i="74" s="1"/>
  <c r="T12" i="74"/>
  <c r="D7" i="74" s="1"/>
  <c r="O13" i="74"/>
  <c r="O22" i="74"/>
  <c r="O29" i="74"/>
  <c r="O9" i="74"/>
  <c r="O14" i="74"/>
  <c r="T18" i="74"/>
  <c r="D13" i="74" s="1"/>
  <c r="O23" i="74"/>
  <c r="O30" i="74"/>
  <c r="S11" i="77"/>
  <c r="P14" i="77"/>
  <c r="T20" i="77"/>
  <c r="R27" i="77"/>
  <c r="T36" i="77"/>
  <c r="P8" i="77"/>
  <c r="T11" i="77"/>
  <c r="P15" i="77"/>
  <c r="S19" i="77"/>
  <c r="S27" i="77"/>
  <c r="P31" i="77"/>
  <c r="T9" i="77"/>
  <c r="T16" i="77"/>
  <c r="P23" i="77"/>
  <c r="T32" i="77"/>
  <c r="S10" i="77"/>
  <c r="S12" i="77"/>
  <c r="T17" i="77"/>
  <c r="P20" i="77"/>
  <c r="T23" i="77"/>
  <c r="P34" i="77"/>
  <c r="S26" i="77"/>
  <c r="S28" i="77"/>
  <c r="P7" i="77"/>
  <c r="P11" i="77"/>
  <c r="S35" i="77"/>
  <c r="Q28" i="76"/>
  <c r="Q12" i="76"/>
  <c r="O32" i="74"/>
  <c r="P13" i="74"/>
  <c r="O33" i="74"/>
  <c r="S7" i="74"/>
  <c r="C2" i="74" s="1"/>
  <c r="T7" i="74"/>
  <c r="D2" i="74" s="1"/>
  <c r="P29" i="74"/>
  <c r="S36" i="74"/>
  <c r="C31" i="74" s="1"/>
  <c r="P28" i="74"/>
  <c r="P34" i="74"/>
  <c r="P12" i="74"/>
  <c r="S12" i="74"/>
  <c r="C7" i="74" s="1"/>
  <c r="S16" i="74"/>
  <c r="C11" i="74" s="1"/>
  <c r="S26" i="74"/>
  <c r="C21" i="74" s="1"/>
  <c r="Y25" i="78"/>
  <c r="B2" i="78" s="1"/>
  <c r="Z25" i="78"/>
  <c r="C2" i="78" s="1"/>
  <c r="V61" i="78"/>
  <c r="V82" i="78"/>
  <c r="V62" i="78"/>
  <c r="V70" i="78"/>
  <c r="V78" i="78"/>
  <c r="V86" i="78"/>
  <c r="V63" i="78"/>
  <c r="V71" i="78"/>
  <c r="V79" i="78"/>
  <c r="V64" i="78"/>
  <c r="V80" i="78"/>
  <c r="V65" i="78"/>
  <c r="V81" i="78"/>
  <c r="V66" i="78"/>
  <c r="V58" i="78"/>
  <c r="V59" i="78"/>
  <c r="V67" i="78"/>
  <c r="V75" i="78"/>
  <c r="V83" i="78"/>
  <c r="V60" i="78"/>
  <c r="V68" i="78"/>
  <c r="V76" i="78"/>
  <c r="V84" i="78"/>
  <c r="V69" i="78"/>
  <c r="V77" i="78"/>
  <c r="V85" i="78"/>
  <c r="V72" i="78"/>
  <c r="V57" i="78"/>
  <c r="V73" i="78"/>
  <c r="V74" i="78"/>
  <c r="Y26" i="78"/>
  <c r="B3" i="78" s="1"/>
  <c r="Z26" i="78"/>
  <c r="C3" i="78" s="1"/>
  <c r="V8" i="82"/>
  <c r="V5" i="82"/>
  <c r="V12" i="82"/>
  <c r="W5" i="82"/>
  <c r="W16" i="82"/>
  <c r="X13" i="82"/>
  <c r="B10" i="82" s="1"/>
  <c r="Z10" i="82"/>
  <c r="D7" i="82" s="1"/>
  <c r="W16" i="81"/>
  <c r="D13" i="81" s="1"/>
  <c r="W13" i="81"/>
  <c r="D10" i="81" s="1"/>
  <c r="X17" i="81"/>
  <c r="Y13" i="81"/>
  <c r="V11" i="81"/>
  <c r="C8" i="81" s="1"/>
  <c r="W5" i="81"/>
  <c r="D2" i="81" s="1"/>
  <c r="W15" i="81"/>
  <c r="D12" i="81" s="1"/>
  <c r="W10" i="81"/>
  <c r="D7" i="81" s="1"/>
  <c r="V5" i="81"/>
  <c r="C2" i="81" s="1"/>
  <c r="V15" i="81"/>
  <c r="C12" i="81" s="1"/>
  <c r="W9" i="81"/>
  <c r="D6" i="81" s="1"/>
  <c r="W14" i="81"/>
  <c r="D11" i="81" s="1"/>
  <c r="V9" i="81"/>
  <c r="C6" i="81" s="1"/>
  <c r="V13" i="81"/>
  <c r="C10" i="81" s="1"/>
  <c r="W7" i="81"/>
  <c r="D4" i="81" s="1"/>
  <c r="U9" i="81"/>
  <c r="B6" i="81" s="1"/>
  <c r="U5" i="81"/>
  <c r="B2" i="81" s="1"/>
  <c r="W17" i="81"/>
  <c r="D14" i="81" s="1"/>
  <c r="W12" i="81"/>
  <c r="D9" i="81" s="1"/>
  <c r="V7" i="81"/>
  <c r="C4" i="81" s="1"/>
  <c r="V17" i="81"/>
  <c r="C14" i="81" s="1"/>
  <c r="W11" i="81"/>
  <c r="D8" i="81" s="1"/>
  <c r="Y10" i="81"/>
  <c r="X8" i="81"/>
  <c r="X5" i="81"/>
  <c r="Y7" i="81"/>
  <c r="Y16" i="81"/>
  <c r="X14" i="81"/>
  <c r="R12" i="79"/>
  <c r="P30" i="79" s="1"/>
  <c r="I14" i="79"/>
  <c r="V9" i="79" s="1"/>
  <c r="N22" i="79"/>
  <c r="V22" i="79"/>
  <c r="Z22" i="79"/>
  <c r="AD22" i="79"/>
  <c r="AH22" i="79"/>
  <c r="L25" i="79"/>
  <c r="R25" i="79"/>
  <c r="Q31" i="79" s="1"/>
  <c r="Y25" i="79"/>
  <c r="R22" i="79"/>
  <c r="W22" i="79"/>
  <c r="AE22" i="79"/>
  <c r="Q22" i="79"/>
  <c r="X22" i="79"/>
  <c r="AF22" i="79"/>
  <c r="M22" i="79"/>
  <c r="Y22" i="79"/>
  <c r="AG22" i="79"/>
  <c r="O22" i="79"/>
  <c r="S22" i="79"/>
  <c r="AA22" i="79"/>
  <c r="AI22" i="79"/>
  <c r="P22" i="79"/>
  <c r="T22" i="79"/>
  <c r="AB22" i="79"/>
  <c r="AJ22" i="79"/>
  <c r="Y12" i="79"/>
  <c r="U22" i="79"/>
  <c r="AC22" i="79"/>
  <c r="AK22" i="79"/>
  <c r="V41" i="78"/>
  <c r="V42" i="78"/>
  <c r="V13" i="78"/>
  <c r="V21" i="78"/>
  <c r="V29" i="78"/>
  <c r="V37" i="78"/>
  <c r="V49" i="78"/>
  <c r="V14" i="78"/>
  <c r="V22" i="78"/>
  <c r="V30" i="78"/>
  <c r="V56" i="78"/>
  <c r="V48" i="78"/>
  <c r="V40" i="78"/>
  <c r="V31" i="78"/>
  <c r="V8" i="78"/>
  <c r="V16" i="78"/>
  <c r="V24" i="78"/>
  <c r="V32" i="78"/>
  <c r="V54" i="78"/>
  <c r="V46" i="78"/>
  <c r="V38" i="78"/>
  <c r="V55" i="78"/>
  <c r="V9" i="78"/>
  <c r="V17" i="78"/>
  <c r="V25" i="78"/>
  <c r="V33" i="78"/>
  <c r="V53" i="78"/>
  <c r="V45" i="78"/>
  <c r="V7" i="78"/>
  <c r="V15" i="78"/>
  <c r="V47" i="78"/>
  <c r="V10" i="78"/>
  <c r="V18" i="78"/>
  <c r="V26" i="78"/>
  <c r="V34" i="78"/>
  <c r="V52" i="78"/>
  <c r="V44" i="78"/>
  <c r="V11" i="78"/>
  <c r="V19" i="78"/>
  <c r="V27" i="78"/>
  <c r="V35" i="78"/>
  <c r="V51" i="78"/>
  <c r="V43" i="78"/>
  <c r="V23" i="78"/>
  <c r="V39" i="78"/>
  <c r="V12" i="78"/>
  <c r="V20" i="78"/>
  <c r="V28" i="78"/>
  <c r="V36" i="78"/>
  <c r="V50" i="78"/>
  <c r="O32" i="77"/>
  <c r="Q12" i="77"/>
  <c r="O15" i="77"/>
  <c r="O29" i="77"/>
  <c r="O36" i="77"/>
  <c r="O7" i="77"/>
  <c r="O24" i="77"/>
  <c r="O33" i="77"/>
  <c r="O12" i="77"/>
  <c r="O21" i="77"/>
  <c r="T24" i="77"/>
  <c r="O28" i="77"/>
  <c r="O30" i="77"/>
  <c r="P33" i="77"/>
  <c r="O37" i="77"/>
  <c r="S38" i="77"/>
  <c r="O14" i="77"/>
  <c r="O23" i="77"/>
  <c r="O16" i="77"/>
  <c r="P21" i="77"/>
  <c r="T25" i="77"/>
  <c r="P28" i="77"/>
  <c r="P30" i="77"/>
  <c r="O34" i="77"/>
  <c r="P37" i="77"/>
  <c r="T38" i="77"/>
  <c r="S20" i="76"/>
  <c r="T28" i="76"/>
  <c r="S33" i="76"/>
  <c r="O9" i="76"/>
  <c r="P11" i="76"/>
  <c r="S12" i="76"/>
  <c r="T14" i="76"/>
  <c r="P17" i="76"/>
  <c r="R19" i="76"/>
  <c r="T20" i="76"/>
  <c r="O23" i="76"/>
  <c r="T25" i="76"/>
  <c r="S27" i="76"/>
  <c r="O29" i="76"/>
  <c r="P31" i="76"/>
  <c r="T33" i="76"/>
  <c r="S37" i="76"/>
  <c r="S28" i="76"/>
  <c r="S14" i="76"/>
  <c r="T12" i="76"/>
  <c r="T17" i="76"/>
  <c r="S19" i="76"/>
  <c r="T27" i="76"/>
  <c r="T31" i="76"/>
  <c r="S35" i="76"/>
  <c r="T37" i="76"/>
  <c r="T9" i="76"/>
  <c r="S11" i="76"/>
  <c r="T19" i="76"/>
  <c r="T23" i="76"/>
  <c r="T29" i="76"/>
  <c r="T35" i="76"/>
  <c r="S38" i="76"/>
  <c r="T11" i="76"/>
  <c r="T15" i="76"/>
  <c r="T21" i="76"/>
  <c r="S26" i="76"/>
  <c r="Q34" i="76"/>
  <c r="T38" i="76"/>
  <c r="T7" i="76"/>
  <c r="T13" i="76"/>
  <c r="S18" i="76"/>
  <c r="T26" i="76"/>
  <c r="T32" i="76"/>
  <c r="S10" i="76"/>
  <c r="T18" i="76"/>
  <c r="Q20" i="76"/>
  <c r="T24" i="76"/>
  <c r="S30" i="76"/>
  <c r="S34" i="76"/>
  <c r="Q27" i="74"/>
  <c r="Q12" i="74"/>
  <c r="Q19" i="74"/>
  <c r="O28" i="74"/>
  <c r="S31" i="74"/>
  <c r="C26" i="74" s="1"/>
  <c r="T36" i="74"/>
  <c r="D31" i="74" s="1"/>
  <c r="T31" i="74"/>
  <c r="D26" i="74" s="1"/>
  <c r="O37" i="74"/>
  <c r="Q20" i="74"/>
  <c r="Q28" i="74"/>
  <c r="Q11" i="74"/>
  <c r="S29" i="73"/>
  <c r="C24" i="73" s="1"/>
  <c r="S25" i="73"/>
  <c r="C20" i="73" s="1"/>
  <c r="S13" i="73"/>
  <c r="C8" i="73" s="1"/>
  <c r="T37" i="73"/>
  <c r="D32" i="73" s="1"/>
  <c r="T33" i="73"/>
  <c r="D28" i="73" s="1"/>
  <c r="S33" i="73"/>
  <c r="C28" i="73" s="1"/>
  <c r="R28" i="73"/>
  <c r="B23" i="73" s="1"/>
  <c r="R24" i="73"/>
  <c r="B19" i="73" s="1"/>
  <c r="S21" i="73"/>
  <c r="C16" i="73" s="1"/>
  <c r="O12" i="73"/>
  <c r="S37" i="73"/>
  <c r="C32" i="73" s="1"/>
  <c r="R32" i="73"/>
  <c r="B27" i="73" s="1"/>
  <c r="P27" i="73"/>
  <c r="O23" i="73"/>
  <c r="T18" i="73"/>
  <c r="D13" i="73" s="1"/>
  <c r="O11" i="73"/>
  <c r="O19" i="73"/>
  <c r="R36" i="73"/>
  <c r="B31" i="73" s="1"/>
  <c r="P31" i="73"/>
  <c r="O27" i="73"/>
  <c r="T22" i="73"/>
  <c r="D17" i="73" s="1"/>
  <c r="S17" i="73"/>
  <c r="C12" i="73" s="1"/>
  <c r="T10" i="73"/>
  <c r="D5" i="73" s="1"/>
  <c r="P23" i="73"/>
  <c r="P35" i="73"/>
  <c r="O31" i="73"/>
  <c r="T26" i="73"/>
  <c r="D21" i="73" s="1"/>
  <c r="T21" i="73"/>
  <c r="D16" i="73" s="1"/>
  <c r="P16" i="73"/>
  <c r="S9" i="73"/>
  <c r="C4" i="73" s="1"/>
  <c r="O20" i="73"/>
  <c r="O35" i="73"/>
  <c r="T30" i="73"/>
  <c r="D25" i="73" s="1"/>
  <c r="O26" i="73"/>
  <c r="O16" i="73"/>
  <c r="P7" i="73"/>
  <c r="T34" i="73"/>
  <c r="D29" i="73" s="1"/>
  <c r="O30" i="73"/>
  <c r="T25" i="73"/>
  <c r="D20" i="73" s="1"/>
  <c r="R20" i="73"/>
  <c r="B15" i="73" s="1"/>
  <c r="O15" i="73"/>
  <c r="O38" i="73"/>
  <c r="T38" i="73"/>
  <c r="O34" i="73"/>
  <c r="T29" i="73"/>
  <c r="D24" i="73" s="1"/>
  <c r="P20" i="73"/>
  <c r="T14" i="73"/>
  <c r="D9" i="73" s="1"/>
  <c r="X16" i="81"/>
  <c r="X10" i="81"/>
  <c r="V16" i="81"/>
  <c r="C13" i="81" s="1"/>
  <c r="V12" i="81"/>
  <c r="C9" i="81" s="1"/>
  <c r="V8" i="81"/>
  <c r="C5" i="81" s="1"/>
  <c r="Y15" i="81"/>
  <c r="X9" i="81"/>
  <c r="Y14" i="81"/>
  <c r="Y8" i="81"/>
  <c r="V14" i="81"/>
  <c r="C11" i="81" s="1"/>
  <c r="V10" i="81"/>
  <c r="C7" i="81" s="1"/>
  <c r="Y5" i="81"/>
  <c r="X13" i="81"/>
  <c r="Y6" i="81"/>
  <c r="X11" i="82"/>
  <c r="B8" i="82" s="1"/>
  <c r="W12" i="82"/>
  <c r="Y13" i="82"/>
  <c r="C10" i="82" s="1"/>
  <c r="Y11" i="82"/>
  <c r="C8" i="82" s="1"/>
  <c r="X12" i="82"/>
  <c r="B9" i="82" s="1"/>
  <c r="V16" i="82"/>
  <c r="X10" i="82"/>
  <c r="B7" i="82" s="1"/>
  <c r="X5" i="82"/>
  <c r="B2" i="82" s="1"/>
  <c r="X9" i="82"/>
  <c r="B6" i="82" s="1"/>
  <c r="X15" i="82"/>
  <c r="B12" i="82" s="1"/>
  <c r="W8" i="82"/>
  <c r="Y9" i="82"/>
  <c r="C6" i="82" s="1"/>
  <c r="Y15" i="82"/>
  <c r="C12" i="82" s="1"/>
  <c r="X7" i="82"/>
  <c r="B4" i="82" s="1"/>
  <c r="X8" i="82"/>
  <c r="B5" i="82" s="1"/>
  <c r="X14" i="82"/>
  <c r="B11" i="82" s="1"/>
  <c r="Y7" i="82"/>
  <c r="C4" i="82" s="1"/>
  <c r="Z14" i="82"/>
  <c r="D11" i="82" s="1"/>
  <c r="V7" i="82"/>
  <c r="Z9" i="82"/>
  <c r="D6" i="82" s="1"/>
  <c r="V11" i="82"/>
  <c r="Z13" i="82"/>
  <c r="D10" i="82" s="1"/>
  <c r="Z15" i="82"/>
  <c r="D12" i="82" s="1"/>
  <c r="X16" i="82"/>
  <c r="B13" i="82" s="1"/>
  <c r="V17" i="82"/>
  <c r="Y5" i="82"/>
  <c r="C2" i="82" s="1"/>
  <c r="U6" i="82"/>
  <c r="W7" i="82"/>
  <c r="Y8" i="82"/>
  <c r="C5" i="82" s="1"/>
  <c r="U10" i="82"/>
  <c r="W11" i="82"/>
  <c r="Y12" i="82"/>
  <c r="C9" i="82" s="1"/>
  <c r="U14" i="82"/>
  <c r="Y16" i="82"/>
  <c r="C13" i="82" s="1"/>
  <c r="W17" i="82"/>
  <c r="Z5" i="82"/>
  <c r="D2" i="82" s="1"/>
  <c r="V6" i="82"/>
  <c r="Z8" i="82"/>
  <c r="D5" i="82" s="1"/>
  <c r="V10" i="82"/>
  <c r="Z12" i="82"/>
  <c r="D9" i="82" s="1"/>
  <c r="V14" i="82"/>
  <c r="Z16" i="82"/>
  <c r="D13" i="82" s="1"/>
  <c r="W6" i="82"/>
  <c r="U9" i="82"/>
  <c r="W10" i="82"/>
  <c r="U13" i="82"/>
  <c r="W14" i="82"/>
  <c r="U15" i="82"/>
  <c r="Y17" i="82"/>
  <c r="C14" i="82" s="1"/>
  <c r="Z7" i="82"/>
  <c r="D4" i="82" s="1"/>
  <c r="V9" i="82"/>
  <c r="Z11" i="82"/>
  <c r="D8" i="82" s="1"/>
  <c r="V13" i="82"/>
  <c r="U5" i="82"/>
  <c r="Y6" i="82"/>
  <c r="C3" i="82" s="1"/>
  <c r="U8" i="82"/>
  <c r="W9" i="82"/>
  <c r="Y10" i="82"/>
  <c r="C7" i="82" s="1"/>
  <c r="U12" i="82"/>
  <c r="W13" i="82"/>
  <c r="U16" i="82"/>
  <c r="U7" i="82"/>
  <c r="U11" i="82"/>
  <c r="Z16" i="81"/>
  <c r="Y11" i="81"/>
  <c r="Z8" i="81"/>
  <c r="Z11" i="81"/>
  <c r="Z13" i="81"/>
  <c r="Z10" i="81"/>
  <c r="Z5" i="81"/>
  <c r="Z15" i="81"/>
  <c r="Z7" i="81"/>
  <c r="Z12" i="81"/>
  <c r="Z17" i="81"/>
  <c r="X15" i="81"/>
  <c r="Y12" i="81"/>
  <c r="Z9" i="81"/>
  <c r="X7" i="81"/>
  <c r="Y17" i="81"/>
  <c r="Z14" i="81"/>
  <c r="U15" i="81"/>
  <c r="B12" i="81" s="1"/>
  <c r="U7" i="81"/>
  <c r="B4" i="81" s="1"/>
  <c r="U14" i="81"/>
  <c r="B11" i="81" s="1"/>
  <c r="U6" i="81"/>
  <c r="B3" i="81" s="1"/>
  <c r="U13" i="81"/>
  <c r="B10" i="81" s="1"/>
  <c r="U16" i="81"/>
  <c r="B13" i="81" s="1"/>
  <c r="U12" i="81"/>
  <c r="B9" i="81" s="1"/>
  <c r="U11" i="81"/>
  <c r="B8" i="81" s="1"/>
  <c r="U10" i="81"/>
  <c r="B7" i="81" s="1"/>
  <c r="U8" i="81"/>
  <c r="B5" i="81" s="1"/>
  <c r="U17" i="81"/>
  <c r="B14" i="81" s="1"/>
  <c r="I22" i="79"/>
  <c r="AD9" i="79" s="1"/>
  <c r="L12" i="79"/>
  <c r="I30" i="79"/>
  <c r="AL9" i="79" s="1"/>
  <c r="I7" i="79"/>
  <c r="O9" i="79" s="1"/>
  <c r="I16" i="79"/>
  <c r="X9" i="79" s="1"/>
  <c r="I24" i="79"/>
  <c r="AF9" i="79" s="1"/>
  <c r="I23" i="79"/>
  <c r="AE9" i="79" s="1"/>
  <c r="I8" i="79"/>
  <c r="P9" i="79" s="1"/>
  <c r="I10" i="79"/>
  <c r="R9" i="79" s="1"/>
  <c r="I17" i="79"/>
  <c r="Y9" i="79" s="1"/>
  <c r="I25" i="79"/>
  <c r="AG9" i="79" s="1"/>
  <c r="I15" i="79"/>
  <c r="W9" i="79" s="1"/>
  <c r="I18" i="79"/>
  <c r="Z9" i="79" s="1"/>
  <c r="I26" i="79"/>
  <c r="AH9" i="79" s="1"/>
  <c r="I19" i="79"/>
  <c r="AA9" i="79" s="1"/>
  <c r="I27" i="79"/>
  <c r="AI9" i="79" s="1"/>
  <c r="I20" i="79"/>
  <c r="AB9" i="79" s="1"/>
  <c r="I28" i="79"/>
  <c r="AJ9" i="79" s="1"/>
  <c r="I4" i="79"/>
  <c r="L9" i="79" s="1"/>
  <c r="I9" i="79"/>
  <c r="Q9" i="79" s="1"/>
  <c r="I13" i="79"/>
  <c r="U9" i="79" s="1"/>
  <c r="I21" i="79"/>
  <c r="AC9" i="79" s="1"/>
  <c r="Q30" i="77"/>
  <c r="Q37" i="77"/>
  <c r="Q7" i="77"/>
  <c r="O9" i="77"/>
  <c r="S13" i="77"/>
  <c r="R14" i="77"/>
  <c r="Q15" i="77"/>
  <c r="P16" i="77"/>
  <c r="O17" i="77"/>
  <c r="S21" i="77"/>
  <c r="R22" i="77"/>
  <c r="Q23" i="77"/>
  <c r="P24" i="77"/>
  <c r="O25" i="77"/>
  <c r="S29" i="77"/>
  <c r="R30" i="77"/>
  <c r="Q31" i="77"/>
  <c r="P32" i="77"/>
  <c r="R33" i="77"/>
  <c r="P36" i="77"/>
  <c r="R37" i="77"/>
  <c r="Q21" i="77"/>
  <c r="Q14" i="77"/>
  <c r="R7" i="77"/>
  <c r="Q8" i="77"/>
  <c r="P9" i="77"/>
  <c r="O10" i="77"/>
  <c r="T13" i="77"/>
  <c r="S14" i="77"/>
  <c r="R15" i="77"/>
  <c r="Q16" i="77"/>
  <c r="P17" i="77"/>
  <c r="O18" i="77"/>
  <c r="T21" i="77"/>
  <c r="S22" i="77"/>
  <c r="R23" i="77"/>
  <c r="Q24" i="77"/>
  <c r="P25" i="77"/>
  <c r="O26" i="77"/>
  <c r="T29" i="77"/>
  <c r="S30" i="77"/>
  <c r="R31" i="77"/>
  <c r="Q32" i="77"/>
  <c r="S33" i="77"/>
  <c r="O35" i="77"/>
  <c r="Q36" i="77"/>
  <c r="S37" i="77"/>
  <c r="O38" i="77"/>
  <c r="R21" i="77"/>
  <c r="R29" i="77"/>
  <c r="S7" i="77"/>
  <c r="R8" i="77"/>
  <c r="Q9" i="77"/>
  <c r="P10" i="77"/>
  <c r="O11" i="77"/>
  <c r="T14" i="77"/>
  <c r="S15" i="77"/>
  <c r="R16" i="77"/>
  <c r="Q17" i="77"/>
  <c r="P18" i="77"/>
  <c r="O19" i="77"/>
  <c r="T22" i="77"/>
  <c r="S23" i="77"/>
  <c r="R24" i="77"/>
  <c r="Q25" i="77"/>
  <c r="P26" i="77"/>
  <c r="T30" i="77"/>
  <c r="S31" i="77"/>
  <c r="R32" i="77"/>
  <c r="T33" i="77"/>
  <c r="P35" i="77"/>
  <c r="R36" i="77"/>
  <c r="Q34" i="77"/>
  <c r="Q13" i="77"/>
  <c r="Q29" i="77"/>
  <c r="R34" i="77"/>
  <c r="Q22" i="77"/>
  <c r="Q33" i="77"/>
  <c r="S8" i="77"/>
  <c r="R9" i="77"/>
  <c r="Q10" i="77"/>
  <c r="S16" i="77"/>
  <c r="R17" i="77"/>
  <c r="Q18" i="77"/>
  <c r="S24" i="77"/>
  <c r="R25" i="77"/>
  <c r="Q26" i="77"/>
  <c r="S32" i="77"/>
  <c r="Q35" i="77"/>
  <c r="S36" i="77"/>
  <c r="Q38" i="77"/>
  <c r="R13" i="77"/>
  <c r="S34" i="77"/>
  <c r="S9" i="77"/>
  <c r="R10" i="77"/>
  <c r="Q11" i="77"/>
  <c r="S17" i="77"/>
  <c r="R18" i="77"/>
  <c r="Q19" i="77"/>
  <c r="R26" i="77"/>
  <c r="R35" i="77"/>
  <c r="Q21" i="76"/>
  <c r="Q29" i="76"/>
  <c r="R13" i="76"/>
  <c r="Q14" i="76"/>
  <c r="R21" i="76"/>
  <c r="Q22" i="76"/>
  <c r="R29" i="76"/>
  <c r="Q30" i="76"/>
  <c r="Q33" i="76"/>
  <c r="Q37" i="76"/>
  <c r="Q7" i="76"/>
  <c r="S13" i="76"/>
  <c r="R14" i="76"/>
  <c r="Q15" i="76"/>
  <c r="S21" i="76"/>
  <c r="R22" i="76"/>
  <c r="Q23" i="76"/>
  <c r="S29" i="76"/>
  <c r="R30" i="76"/>
  <c r="Q31" i="76"/>
  <c r="R33" i="76"/>
  <c r="R37" i="76"/>
  <c r="Q13" i="76"/>
  <c r="Q36" i="76"/>
  <c r="S7" i="76"/>
  <c r="R8" i="76"/>
  <c r="Q9" i="76"/>
  <c r="S15" i="76"/>
  <c r="R16" i="76"/>
  <c r="Q17" i="76"/>
  <c r="S23" i="76"/>
  <c r="R24" i="76"/>
  <c r="Q25" i="76"/>
  <c r="S31" i="76"/>
  <c r="R32" i="76"/>
  <c r="R36" i="76"/>
  <c r="Q8" i="76"/>
  <c r="Q16" i="76"/>
  <c r="R23" i="76"/>
  <c r="S8" i="76"/>
  <c r="R9" i="76"/>
  <c r="Q10" i="76"/>
  <c r="S16" i="76"/>
  <c r="R17" i="76"/>
  <c r="Q18" i="76"/>
  <c r="S24" i="76"/>
  <c r="R25" i="76"/>
  <c r="Q26" i="76"/>
  <c r="S32" i="76"/>
  <c r="Q35" i="76"/>
  <c r="S36" i="76"/>
  <c r="Q38" i="76"/>
  <c r="R7" i="76"/>
  <c r="R15" i="76"/>
  <c r="Q24" i="76"/>
  <c r="R31" i="76"/>
  <c r="Q32" i="76"/>
  <c r="S9" i="76"/>
  <c r="R10" i="76"/>
  <c r="Q11" i="76"/>
  <c r="S17" i="76"/>
  <c r="R18" i="76"/>
  <c r="Q19" i="76"/>
  <c r="R26" i="76"/>
  <c r="R35" i="76"/>
  <c r="T9" i="74"/>
  <c r="D4" i="74" s="1"/>
  <c r="T24" i="74"/>
  <c r="D19" i="74" s="1"/>
  <c r="S34" i="74"/>
  <c r="C29" i="74" s="1"/>
  <c r="S38" i="74"/>
  <c r="T11" i="74"/>
  <c r="D6" i="74" s="1"/>
  <c r="S20" i="74"/>
  <c r="C15" i="74" s="1"/>
  <c r="T34" i="74"/>
  <c r="D29" i="74" s="1"/>
  <c r="T37" i="74"/>
  <c r="D32" i="74" s="1"/>
  <c r="T38" i="74"/>
  <c r="S13" i="74"/>
  <c r="C8" i="74" s="1"/>
  <c r="S15" i="74"/>
  <c r="C10" i="74" s="1"/>
  <c r="S17" i="74"/>
  <c r="C12" i="74" s="1"/>
  <c r="T20" i="74"/>
  <c r="D15" i="74" s="1"/>
  <c r="S25" i="74"/>
  <c r="C20" i="74" s="1"/>
  <c r="S28" i="74"/>
  <c r="C23" i="74" s="1"/>
  <c r="T30" i="74"/>
  <c r="D25" i="74" s="1"/>
  <c r="S32" i="74"/>
  <c r="C27" i="74" s="1"/>
  <c r="S9" i="74"/>
  <c r="C4" i="74" s="1"/>
  <c r="S24" i="74"/>
  <c r="C19" i="74" s="1"/>
  <c r="S35" i="74"/>
  <c r="C30" i="74" s="1"/>
  <c r="S11" i="74"/>
  <c r="C6" i="74" s="1"/>
  <c r="T22" i="74"/>
  <c r="D17" i="74" s="1"/>
  <c r="S8" i="74"/>
  <c r="C3" i="74" s="1"/>
  <c r="S10" i="74"/>
  <c r="C5" i="74" s="1"/>
  <c r="T13" i="74"/>
  <c r="D8" i="74" s="1"/>
  <c r="T15" i="74"/>
  <c r="D10" i="74" s="1"/>
  <c r="T17" i="74"/>
  <c r="D12" i="74" s="1"/>
  <c r="S19" i="74"/>
  <c r="C14" i="74" s="1"/>
  <c r="T25" i="74"/>
  <c r="D20" i="74" s="1"/>
  <c r="S27" i="74"/>
  <c r="C22" i="74" s="1"/>
  <c r="T28" i="74"/>
  <c r="D23" i="74" s="1"/>
  <c r="T32" i="74"/>
  <c r="D27" i="74" s="1"/>
  <c r="T8" i="74"/>
  <c r="D3" i="74" s="1"/>
  <c r="T10" i="74"/>
  <c r="D5" i="74" s="1"/>
  <c r="T19" i="74"/>
  <c r="D14" i="74" s="1"/>
  <c r="P21" i="74"/>
  <c r="S23" i="74"/>
  <c r="C18" i="74" s="1"/>
  <c r="T27" i="74"/>
  <c r="D22" i="74" s="1"/>
  <c r="T35" i="74"/>
  <c r="D30" i="74" s="1"/>
  <c r="S21" i="74"/>
  <c r="C16" i="74" s="1"/>
  <c r="T23" i="74"/>
  <c r="D18" i="74" s="1"/>
  <c r="T33" i="74"/>
  <c r="D28" i="74" s="1"/>
  <c r="O36" i="74"/>
  <c r="Q34" i="74"/>
  <c r="P30" i="74"/>
  <c r="R13" i="74"/>
  <c r="B8" i="74" s="1"/>
  <c r="Q14" i="74"/>
  <c r="P15" i="74"/>
  <c r="R21" i="74"/>
  <c r="B16" i="74" s="1"/>
  <c r="Q22" i="74"/>
  <c r="P23" i="74"/>
  <c r="R29" i="74"/>
  <c r="B24" i="74" s="1"/>
  <c r="Q30" i="74"/>
  <c r="P31" i="74"/>
  <c r="Q33" i="74"/>
  <c r="Q37" i="74"/>
  <c r="P14" i="74"/>
  <c r="P33" i="74"/>
  <c r="R34" i="74"/>
  <c r="B29" i="74" s="1"/>
  <c r="Q7" i="74"/>
  <c r="P8" i="74"/>
  <c r="R14" i="74"/>
  <c r="B9" i="74" s="1"/>
  <c r="Q15" i="74"/>
  <c r="P16" i="74"/>
  <c r="R22" i="74"/>
  <c r="B17" i="74" s="1"/>
  <c r="Q23" i="74"/>
  <c r="P24" i="74"/>
  <c r="O25" i="74"/>
  <c r="S29" i="74"/>
  <c r="C24" i="74" s="1"/>
  <c r="R30" i="74"/>
  <c r="B25" i="74" s="1"/>
  <c r="Q31" i="74"/>
  <c r="P32" i="74"/>
  <c r="R33" i="74"/>
  <c r="B28" i="74" s="1"/>
  <c r="P36" i="74"/>
  <c r="R37" i="74"/>
  <c r="B32" i="74" s="1"/>
  <c r="Q13" i="74"/>
  <c r="Q21" i="74"/>
  <c r="P22" i="74"/>
  <c r="Q29" i="74"/>
  <c r="P37" i="74"/>
  <c r="P7" i="74"/>
  <c r="R7" i="74"/>
  <c r="B2" i="74" s="1"/>
  <c r="Q8" i="74"/>
  <c r="P9" i="74"/>
  <c r="O10" i="74"/>
  <c r="S14" i="74"/>
  <c r="C9" i="74" s="1"/>
  <c r="R15" i="74"/>
  <c r="B10" i="74" s="1"/>
  <c r="Q16" i="74"/>
  <c r="P17" i="74"/>
  <c r="O18" i="74"/>
  <c r="T21" i="74"/>
  <c r="D16" i="74" s="1"/>
  <c r="S22" i="74"/>
  <c r="C17" i="74" s="1"/>
  <c r="R23" i="74"/>
  <c r="B18" i="74" s="1"/>
  <c r="Q24" i="74"/>
  <c r="P25" i="74"/>
  <c r="O26" i="74"/>
  <c r="S30" i="74"/>
  <c r="C25" i="74" s="1"/>
  <c r="R31" i="74"/>
  <c r="B26" i="74" s="1"/>
  <c r="Q32" i="74"/>
  <c r="S33" i="74"/>
  <c r="C28" i="74" s="1"/>
  <c r="O35" i="74"/>
  <c r="Q36" i="74"/>
  <c r="R8" i="74"/>
  <c r="B3" i="74" s="1"/>
  <c r="Q9" i="74"/>
  <c r="P10" i="74"/>
  <c r="R16" i="74"/>
  <c r="B11" i="74" s="1"/>
  <c r="Q17" i="74"/>
  <c r="P18" i="74"/>
  <c r="R24" i="74"/>
  <c r="B19" i="74" s="1"/>
  <c r="Q25" i="74"/>
  <c r="P26" i="74"/>
  <c r="R32" i="74"/>
  <c r="B27" i="74" s="1"/>
  <c r="P35" i="74"/>
  <c r="R36" i="74"/>
  <c r="B31" i="74" s="1"/>
  <c r="P38" i="74"/>
  <c r="R9" i="74"/>
  <c r="B4" i="74" s="1"/>
  <c r="Q10" i="74"/>
  <c r="P11" i="74"/>
  <c r="R17" i="74"/>
  <c r="B12" i="74" s="1"/>
  <c r="Q18" i="74"/>
  <c r="P19" i="74"/>
  <c r="R25" i="74"/>
  <c r="B20" i="74" s="1"/>
  <c r="Q26" i="74"/>
  <c r="Q35" i="74"/>
  <c r="R37" i="73"/>
  <c r="B32" i="73" s="1"/>
  <c r="P28" i="73"/>
  <c r="P24" i="73"/>
  <c r="R21" i="73"/>
  <c r="B16" i="73" s="1"/>
  <c r="S18" i="73"/>
  <c r="C13" i="73" s="1"/>
  <c r="Q17" i="73"/>
  <c r="S10" i="73"/>
  <c r="C5" i="73" s="1"/>
  <c r="Q9" i="73"/>
  <c r="O8" i="73"/>
  <c r="S38" i="73"/>
  <c r="O36" i="73"/>
  <c r="O32" i="73"/>
  <c r="Q29" i="73"/>
  <c r="S26" i="73"/>
  <c r="C21" i="73" s="1"/>
  <c r="S22" i="73"/>
  <c r="C17" i="73" s="1"/>
  <c r="R18" i="73"/>
  <c r="B13" i="73" s="1"/>
  <c r="R14" i="73"/>
  <c r="B9" i="73" s="1"/>
  <c r="Q20" i="73"/>
  <c r="O7" i="73"/>
  <c r="R38" i="73"/>
  <c r="P37" i="73"/>
  <c r="T35" i="73"/>
  <c r="D30" i="73" s="1"/>
  <c r="R34" i="73"/>
  <c r="B29" i="73" s="1"/>
  <c r="P33" i="73"/>
  <c r="T31" i="73"/>
  <c r="D26" i="73" s="1"/>
  <c r="R30" i="73"/>
  <c r="B25" i="73" s="1"/>
  <c r="P29" i="73"/>
  <c r="T27" i="73"/>
  <c r="D22" i="73" s="1"/>
  <c r="R26" i="73"/>
  <c r="B21" i="73" s="1"/>
  <c r="P25" i="73"/>
  <c r="T23" i="73"/>
  <c r="D18" i="73" s="1"/>
  <c r="R22" i="73"/>
  <c r="B17" i="73" s="1"/>
  <c r="P21" i="73"/>
  <c r="S19" i="73"/>
  <c r="C14" i="73" s="1"/>
  <c r="Q18" i="73"/>
  <c r="O17" i="73"/>
  <c r="S15" i="73"/>
  <c r="C10" i="73" s="1"/>
  <c r="Q14" i="73"/>
  <c r="O13" i="73"/>
  <c r="S11" i="73"/>
  <c r="C6" i="73" s="1"/>
  <c r="Q10" i="73"/>
  <c r="O9" i="73"/>
  <c r="Q36" i="73"/>
  <c r="Q28" i="73"/>
  <c r="Q24" i="73"/>
  <c r="R17" i="73"/>
  <c r="B12" i="73" s="1"/>
  <c r="R13" i="73"/>
  <c r="B8" i="73" s="1"/>
  <c r="P12" i="73"/>
  <c r="P8" i="73"/>
  <c r="P36" i="73"/>
  <c r="R33" i="73"/>
  <c r="B28" i="73" s="1"/>
  <c r="R29" i="73"/>
  <c r="B24" i="73" s="1"/>
  <c r="R25" i="73"/>
  <c r="B20" i="73" s="1"/>
  <c r="Q13" i="73"/>
  <c r="Q37" i="73"/>
  <c r="S34" i="73"/>
  <c r="C29" i="73" s="1"/>
  <c r="Q33" i="73"/>
  <c r="S30" i="73"/>
  <c r="C25" i="73" s="1"/>
  <c r="O28" i="73"/>
  <c r="Q25" i="73"/>
  <c r="O24" i="73"/>
  <c r="Q21" i="73"/>
  <c r="T19" i="73"/>
  <c r="D14" i="73" s="1"/>
  <c r="P17" i="73"/>
  <c r="T15" i="73"/>
  <c r="D10" i="73" s="1"/>
  <c r="P13" i="73"/>
  <c r="T11" i="73"/>
  <c r="D6" i="73" s="1"/>
  <c r="R10" i="73"/>
  <c r="B5" i="73" s="1"/>
  <c r="P9" i="73"/>
  <c r="T7" i="73"/>
  <c r="D2" i="73" s="1"/>
  <c r="Q38" i="73"/>
  <c r="O37" i="73"/>
  <c r="S35" i="73"/>
  <c r="C30" i="73" s="1"/>
  <c r="Q34" i="73"/>
  <c r="O33" i="73"/>
  <c r="S31" i="73"/>
  <c r="C26" i="73" s="1"/>
  <c r="Q30" i="73"/>
  <c r="O29" i="73"/>
  <c r="S27" i="73"/>
  <c r="C22" i="73" s="1"/>
  <c r="Q26" i="73"/>
  <c r="O25" i="73"/>
  <c r="S23" i="73"/>
  <c r="C18" i="73" s="1"/>
  <c r="Q22" i="73"/>
  <c r="O21" i="73"/>
  <c r="R19" i="73"/>
  <c r="B14" i="73" s="1"/>
  <c r="P18" i="73"/>
  <c r="T16" i="73"/>
  <c r="D11" i="73" s="1"/>
  <c r="R15" i="73"/>
  <c r="B10" i="73" s="1"/>
  <c r="P14" i="73"/>
  <c r="T12" i="73"/>
  <c r="D7" i="73" s="1"/>
  <c r="R11" i="73"/>
  <c r="B6" i="73" s="1"/>
  <c r="P10" i="73"/>
  <c r="T8" i="73"/>
  <c r="D3" i="73" s="1"/>
  <c r="Q7" i="73"/>
  <c r="Q16" i="73"/>
  <c r="Q12" i="73"/>
  <c r="Q32" i="73"/>
  <c r="R9" i="73"/>
  <c r="B4" i="73" s="1"/>
  <c r="P32" i="73"/>
  <c r="S14" i="73"/>
  <c r="C9" i="73" s="1"/>
  <c r="S7" i="73"/>
  <c r="C2" i="73" s="1"/>
  <c r="P38" i="73"/>
  <c r="T36" i="73"/>
  <c r="D31" i="73" s="1"/>
  <c r="R35" i="73"/>
  <c r="B30" i="73" s="1"/>
  <c r="P34" i="73"/>
  <c r="T32" i="73"/>
  <c r="D27" i="73" s="1"/>
  <c r="R31" i="73"/>
  <c r="B26" i="73" s="1"/>
  <c r="P30" i="73"/>
  <c r="T28" i="73"/>
  <c r="D23" i="73" s="1"/>
  <c r="R27" i="73"/>
  <c r="B22" i="73" s="1"/>
  <c r="P26" i="73"/>
  <c r="T24" i="73"/>
  <c r="D19" i="73" s="1"/>
  <c r="R23" i="73"/>
  <c r="B18" i="73" s="1"/>
  <c r="P22" i="73"/>
  <c r="T20" i="73"/>
  <c r="D15" i="73" s="1"/>
  <c r="Q19" i="73"/>
  <c r="O18" i="73"/>
  <c r="S16" i="73"/>
  <c r="C11" i="73" s="1"/>
  <c r="Q15" i="73"/>
  <c r="O14" i="73"/>
  <c r="S12" i="73"/>
  <c r="C7" i="73" s="1"/>
  <c r="Q11" i="73"/>
  <c r="O10" i="73"/>
  <c r="S8" i="73"/>
  <c r="C3" i="73" s="1"/>
  <c r="R7" i="73"/>
  <c r="B2" i="73" s="1"/>
  <c r="S36" i="73"/>
  <c r="C31" i="73" s="1"/>
  <c r="Q35" i="73"/>
  <c r="S32" i="73"/>
  <c r="C27" i="73" s="1"/>
  <c r="Q31" i="73"/>
  <c r="S28" i="73"/>
  <c r="C23" i="73" s="1"/>
  <c r="Q27" i="73"/>
  <c r="S24" i="73"/>
  <c r="C19" i="73" s="1"/>
  <c r="Q23" i="73"/>
  <c r="P19" i="73"/>
  <c r="T17" i="73"/>
  <c r="D12" i="73" s="1"/>
  <c r="R16" i="73"/>
  <c r="B11" i="73" s="1"/>
  <c r="P15" i="73"/>
  <c r="T13" i="73"/>
  <c r="D8" i="73" s="1"/>
  <c r="R12" i="73"/>
  <c r="B7" i="73" s="1"/>
  <c r="U10" i="77" l="1"/>
  <c r="U9" i="77"/>
  <c r="U8" i="77"/>
  <c r="U17" i="77"/>
  <c r="U37" i="77"/>
  <c r="Z26" i="77"/>
  <c r="D3" i="77" s="1"/>
  <c r="U21" i="77"/>
  <c r="Q30" i="79"/>
  <c r="M31" i="79"/>
  <c r="L31" i="79"/>
  <c r="X26" i="77"/>
  <c r="B3" i="77" s="1"/>
  <c r="Y26" i="77"/>
  <c r="C3" i="77" s="1"/>
  <c r="U12" i="77"/>
  <c r="U11" i="77"/>
  <c r="U26" i="77"/>
  <c r="X25" i="76"/>
  <c r="B2" i="76" s="1"/>
  <c r="Z25" i="76"/>
  <c r="D2" i="76" s="1"/>
  <c r="L24" i="79"/>
  <c r="Y24" i="79"/>
  <c r="P31" i="79"/>
  <c r="P32" i="79" s="1"/>
  <c r="O31" i="79"/>
  <c r="N31" i="79"/>
  <c r="R24" i="79"/>
  <c r="M30" i="79"/>
  <c r="L30" i="79"/>
  <c r="N30" i="79"/>
  <c r="O30" i="79"/>
  <c r="AA26" i="78"/>
  <c r="D3" i="78" s="1"/>
  <c r="AA25" i="78"/>
  <c r="D2" i="78" s="1"/>
  <c r="X25" i="77"/>
  <c r="B2" i="77" s="1"/>
  <c r="U32" i="77"/>
  <c r="U31" i="77"/>
  <c r="U13" i="77"/>
  <c r="U20" i="77"/>
  <c r="U34" i="77"/>
  <c r="U24" i="77"/>
  <c r="U23" i="77"/>
  <c r="U30" i="77"/>
  <c r="Y25" i="77"/>
  <c r="C2" i="77" s="1"/>
  <c r="U16" i="77"/>
  <c r="U15" i="77"/>
  <c r="U22" i="77"/>
  <c r="U35" i="77"/>
  <c r="Z25" i="77"/>
  <c r="D2" i="77" s="1"/>
  <c r="U33" i="77"/>
  <c r="U14" i="77"/>
  <c r="U27" i="77"/>
  <c r="U25" i="77"/>
  <c r="U19" i="77"/>
  <c r="U29" i="77"/>
  <c r="U36" i="77"/>
  <c r="U18" i="77"/>
  <c r="U28" i="77"/>
  <c r="Y26" i="76"/>
  <c r="C3" i="76" s="1"/>
  <c r="Z26" i="76"/>
  <c r="D3" i="76" s="1"/>
  <c r="Y25" i="76"/>
  <c r="C2" i="76" s="1"/>
  <c r="U13" i="76"/>
  <c r="U21" i="76"/>
  <c r="U29" i="76"/>
  <c r="U37" i="76"/>
  <c r="U27" i="76"/>
  <c r="U20" i="76"/>
  <c r="U14" i="76"/>
  <c r="U22" i="76"/>
  <c r="U30" i="76"/>
  <c r="U7" i="76"/>
  <c r="U19" i="76"/>
  <c r="U36" i="76"/>
  <c r="U15" i="76"/>
  <c r="U23" i="76"/>
  <c r="U31" i="76"/>
  <c r="U11" i="76"/>
  <c r="U8" i="76"/>
  <c r="U16" i="76"/>
  <c r="U24" i="76"/>
  <c r="U32" i="76"/>
  <c r="U12" i="76"/>
  <c r="U9" i="76"/>
  <c r="U17" i="76"/>
  <c r="U25" i="76"/>
  <c r="U33" i="76"/>
  <c r="X26" i="76"/>
  <c r="B3" i="76" s="1"/>
  <c r="U10" i="76"/>
  <c r="U18" i="76"/>
  <c r="U26" i="76"/>
  <c r="U34" i="76"/>
  <c r="U35" i="76"/>
  <c r="U28" i="76"/>
  <c r="L11" i="79"/>
  <c r="Y11" i="79"/>
  <c r="R11" i="79"/>
  <c r="L32" i="79" l="1"/>
  <c r="N32" i="79"/>
  <c r="M4" i="68"/>
  <c r="M3" i="68"/>
  <c r="M7" i="68"/>
  <c r="M6" i="68"/>
  <c r="B3" i="68"/>
  <c r="C3" i="68"/>
  <c r="D3" i="68"/>
  <c r="B4" i="68"/>
  <c r="C4" i="68"/>
  <c r="D4" i="68"/>
  <c r="B5" i="68"/>
  <c r="C5" i="68"/>
  <c r="D5" i="68"/>
  <c r="B6" i="68"/>
  <c r="C6" i="68"/>
  <c r="D6" i="68"/>
  <c r="B7" i="68"/>
  <c r="C7" i="68"/>
  <c r="D7" i="68"/>
  <c r="B8" i="68"/>
  <c r="C8" i="68"/>
  <c r="D8" i="68"/>
  <c r="B9" i="68"/>
  <c r="C9" i="68"/>
  <c r="D9" i="68"/>
  <c r="B10" i="68"/>
  <c r="C10" i="68"/>
  <c r="D10" i="68"/>
  <c r="B11" i="68"/>
  <c r="C11" i="68"/>
  <c r="D11" i="68"/>
  <c r="B12" i="68"/>
  <c r="C12" i="68"/>
  <c r="D12" i="68"/>
  <c r="B13" i="68"/>
  <c r="C13" i="68"/>
  <c r="D13" i="68"/>
  <c r="B14" i="68"/>
  <c r="C14" i="68"/>
  <c r="D14" i="68"/>
  <c r="B15" i="68"/>
  <c r="C15" i="68"/>
  <c r="D15" i="68"/>
  <c r="B16" i="68"/>
  <c r="C16" i="68"/>
  <c r="D16" i="68"/>
  <c r="B17" i="68"/>
  <c r="C17" i="68"/>
  <c r="D17" i="68"/>
  <c r="B18" i="68"/>
  <c r="C18" i="68"/>
  <c r="D18" i="68"/>
  <c r="B19" i="68"/>
  <c r="C19" i="68"/>
  <c r="D19" i="68"/>
  <c r="B20" i="68"/>
  <c r="C20" i="68"/>
  <c r="D20" i="68"/>
  <c r="B21" i="68"/>
  <c r="C21" i="68"/>
  <c r="D21" i="68"/>
  <c r="B22" i="68"/>
  <c r="C22" i="68"/>
  <c r="D22" i="68"/>
  <c r="B23" i="68"/>
  <c r="C23" i="68"/>
  <c r="D23" i="68"/>
  <c r="B24" i="68"/>
  <c r="C24" i="68"/>
  <c r="D24" i="68"/>
  <c r="B25" i="68"/>
  <c r="C25" i="68"/>
  <c r="D25" i="68"/>
  <c r="B26" i="68"/>
  <c r="C26" i="68"/>
  <c r="D26" i="68"/>
  <c r="B27" i="68"/>
  <c r="C27" i="68"/>
  <c r="D27" i="68"/>
  <c r="B28" i="68"/>
  <c r="C28" i="68"/>
  <c r="D28" i="68"/>
  <c r="B29" i="68"/>
  <c r="C29" i="68"/>
  <c r="D29" i="68"/>
  <c r="B30" i="68"/>
  <c r="C30" i="68"/>
  <c r="D30" i="68"/>
  <c r="B31" i="68"/>
  <c r="C31" i="68"/>
  <c r="D31" i="68"/>
  <c r="B32" i="68"/>
  <c r="C32" i="68"/>
  <c r="D32" i="68"/>
  <c r="C2" i="68"/>
  <c r="D2" i="68"/>
  <c r="B2" i="68"/>
  <c r="A31" i="68"/>
  <c r="A30" i="68"/>
  <c r="A29" i="68"/>
  <c r="A28" i="68"/>
  <c r="A27" i="68"/>
  <c r="A26" i="68"/>
  <c r="A25" i="68"/>
  <c r="A24" i="68"/>
  <c r="A23" i="68"/>
  <c r="A22" i="68"/>
  <c r="A21" i="68"/>
  <c r="A20" i="68"/>
  <c r="A19" i="68"/>
  <c r="A18" i="68"/>
  <c r="A17" i="68"/>
  <c r="A16" i="68"/>
  <c r="A15" i="68"/>
  <c r="A14" i="68"/>
  <c r="A13" i="68"/>
  <c r="A12" i="68"/>
  <c r="A11" i="68"/>
  <c r="A10" i="68"/>
  <c r="A9" i="68"/>
  <c r="A8" i="68"/>
  <c r="A7" i="68"/>
  <c r="A6" i="68"/>
  <c r="A5" i="68"/>
  <c r="A4" i="68"/>
  <c r="A3" i="68"/>
  <c r="A2" i="68"/>
  <c r="D17" i="72"/>
  <c r="E15" i="72" s="1"/>
  <c r="D7" i="72"/>
  <c r="C7" i="72"/>
  <c r="K32" i="70"/>
  <c r="K31" i="70"/>
  <c r="K30" i="70"/>
  <c r="K29" i="70"/>
  <c r="K28" i="70"/>
  <c r="K27" i="70"/>
  <c r="K26" i="70"/>
  <c r="K25" i="70"/>
  <c r="K24" i="70"/>
  <c r="K23" i="70"/>
  <c r="K22" i="70"/>
  <c r="K21" i="70"/>
  <c r="K20" i="70"/>
  <c r="K19" i="70"/>
  <c r="K18" i="70"/>
  <c r="K17" i="70"/>
  <c r="K16" i="70"/>
  <c r="K15" i="70"/>
  <c r="J8" i="70"/>
  <c r="I8" i="70"/>
  <c r="K7" i="70"/>
  <c r="K6" i="70"/>
  <c r="K5" i="70"/>
  <c r="K27" i="69"/>
  <c r="K28" i="69"/>
  <c r="K29" i="69"/>
  <c r="K30" i="69"/>
  <c r="K31" i="69"/>
  <c r="J8" i="69"/>
  <c r="I8" i="69"/>
  <c r="K26" i="69"/>
  <c r="K25" i="69"/>
  <c r="K24" i="69"/>
  <c r="K23" i="69"/>
  <c r="K22" i="69"/>
  <c r="K21" i="69"/>
  <c r="K20" i="69"/>
  <c r="K19" i="69"/>
  <c r="K18" i="69"/>
  <c r="K17" i="69"/>
  <c r="K16" i="69"/>
  <c r="K15" i="69"/>
  <c r="K14" i="69"/>
  <c r="K7" i="69"/>
  <c r="K6" i="69"/>
  <c r="K5" i="69"/>
  <c r="B2" i="67"/>
  <c r="K7" i="67"/>
  <c r="C4" i="67" s="1"/>
  <c r="K6" i="67"/>
  <c r="C3" i="67" s="1"/>
  <c r="K5" i="67"/>
  <c r="C2" i="67" s="1"/>
  <c r="B4" i="67"/>
  <c r="B3" i="67"/>
  <c r="B4" i="66"/>
  <c r="K7" i="66"/>
  <c r="K6" i="66"/>
  <c r="K5" i="66"/>
  <c r="L19" i="70" l="1"/>
  <c r="L33" i="70"/>
  <c r="L34" i="70"/>
  <c r="L35" i="70"/>
  <c r="L36" i="70"/>
  <c r="L38" i="70"/>
  <c r="L37" i="70"/>
  <c r="L48" i="70"/>
  <c r="L49" i="70"/>
  <c r="L20" i="69"/>
  <c r="L32" i="69"/>
  <c r="L33" i="69"/>
  <c r="L14" i="70"/>
  <c r="L29" i="70"/>
  <c r="L29" i="69"/>
  <c r="L28" i="69"/>
  <c r="E14" i="72"/>
  <c r="L27" i="70"/>
  <c r="L18" i="69"/>
  <c r="L14" i="69"/>
  <c r="L22" i="70"/>
  <c r="L31" i="70"/>
  <c r="L18" i="70"/>
  <c r="L23" i="70"/>
  <c r="L15" i="70"/>
  <c r="L25" i="70"/>
  <c r="L21" i="70"/>
  <c r="L30" i="70"/>
  <c r="L16" i="70"/>
  <c r="L26" i="70"/>
  <c r="L30" i="69"/>
  <c r="L21" i="69"/>
  <c r="E16" i="72"/>
  <c r="L17" i="70"/>
  <c r="L20" i="70"/>
  <c r="L24" i="70"/>
  <c r="L28" i="70"/>
  <c r="L32" i="70"/>
  <c r="L22" i="69"/>
  <c r="L27" i="69"/>
  <c r="L25" i="69"/>
  <c r="L17" i="69"/>
  <c r="L24" i="69"/>
  <c r="L16" i="69"/>
  <c r="L31" i="69"/>
  <c r="L23" i="69"/>
  <c r="L15" i="69"/>
  <c r="L19" i="69"/>
  <c r="L26" i="69"/>
  <c r="E13" i="72"/>
  <c r="U8" i="62" l="1"/>
  <c r="U9" i="62"/>
  <c r="D4" i="62" s="1"/>
  <c r="U10" i="62"/>
  <c r="D5" i="62" s="1"/>
  <c r="U11" i="62"/>
  <c r="D6" i="62" s="1"/>
  <c r="U12" i="62"/>
  <c r="D7" i="62" s="1"/>
  <c r="U13" i="62"/>
  <c r="D8" i="62" s="1"/>
  <c r="U14" i="62"/>
  <c r="D9" i="62" s="1"/>
  <c r="U15" i="62"/>
  <c r="D10" i="62" s="1"/>
  <c r="U16" i="62"/>
  <c r="U17" i="62"/>
  <c r="U18" i="62"/>
  <c r="D13" i="62" s="1"/>
  <c r="U19" i="62"/>
  <c r="D14" i="62" s="1"/>
  <c r="U7" i="62"/>
  <c r="D2" i="62" s="1"/>
  <c r="T8" i="62"/>
  <c r="C3" i="62" s="1"/>
  <c r="T9" i="62"/>
  <c r="C4" i="62" s="1"/>
  <c r="T10" i="62"/>
  <c r="C5" i="62" s="1"/>
  <c r="T11" i="62"/>
  <c r="C6" i="62" s="1"/>
  <c r="T12" i="62"/>
  <c r="C7" i="62" s="1"/>
  <c r="T13" i="62"/>
  <c r="C8" i="62" s="1"/>
  <c r="T14" i="62"/>
  <c r="C9" i="62" s="1"/>
  <c r="T15" i="62"/>
  <c r="C10" i="62" s="1"/>
  <c r="T16" i="62"/>
  <c r="C11" i="62" s="1"/>
  <c r="T17" i="62"/>
  <c r="C12" i="62" s="1"/>
  <c r="T18" i="62"/>
  <c r="C13" i="62" s="1"/>
  <c r="C14" i="62"/>
  <c r="T7" i="62"/>
  <c r="C2" i="62" s="1"/>
  <c r="S8" i="62"/>
  <c r="B3" i="62" s="1"/>
  <c r="S9" i="62"/>
  <c r="B4" i="62" s="1"/>
  <c r="S10" i="62"/>
  <c r="B5" i="62" s="1"/>
  <c r="S11" i="62"/>
  <c r="B6" i="62" s="1"/>
  <c r="S12" i="62"/>
  <c r="B7" i="62" s="1"/>
  <c r="S13" i="62"/>
  <c r="B8" i="62" s="1"/>
  <c r="S14" i="62"/>
  <c r="B9" i="62" s="1"/>
  <c r="S15" i="62"/>
  <c r="B10" i="62" s="1"/>
  <c r="S16" i="62"/>
  <c r="B11" i="62" s="1"/>
  <c r="S17" i="62"/>
  <c r="B12" i="62" s="1"/>
  <c r="S18" i="62"/>
  <c r="B13" i="62" s="1"/>
  <c r="S7" i="62"/>
  <c r="B2" i="62" s="1"/>
  <c r="D12" i="62"/>
  <c r="B14" i="62"/>
  <c r="D11" i="62"/>
  <c r="D3" i="62"/>
  <c r="B3" i="61"/>
  <c r="B2" i="61"/>
  <c r="U8" i="60"/>
  <c r="D3" i="60" s="1"/>
  <c r="U9" i="60"/>
  <c r="D4" i="60" s="1"/>
  <c r="U10" i="60"/>
  <c r="D5" i="60" s="1"/>
  <c r="U11" i="60"/>
  <c r="D6" i="60" s="1"/>
  <c r="U12" i="60"/>
  <c r="D7" i="60" s="1"/>
  <c r="U13" i="60"/>
  <c r="D8" i="60" s="1"/>
  <c r="U14" i="60"/>
  <c r="D9" i="60" s="1"/>
  <c r="U15" i="60"/>
  <c r="D10" i="60" s="1"/>
  <c r="U16" i="60"/>
  <c r="D11" i="60" s="1"/>
  <c r="U17" i="60"/>
  <c r="D12" i="60" s="1"/>
  <c r="U18" i="60"/>
  <c r="D13" i="60" s="1"/>
  <c r="U19" i="60"/>
  <c r="D14" i="60" s="1"/>
  <c r="U7" i="60"/>
  <c r="D2" i="60" s="1"/>
  <c r="T8" i="60"/>
  <c r="C3" i="60" s="1"/>
  <c r="T9" i="60"/>
  <c r="C4" i="60" s="1"/>
  <c r="T10" i="60"/>
  <c r="C5" i="60" s="1"/>
  <c r="T11" i="60"/>
  <c r="C6" i="60" s="1"/>
  <c r="T12" i="60"/>
  <c r="C7" i="60" s="1"/>
  <c r="T13" i="60"/>
  <c r="C8" i="60" s="1"/>
  <c r="T14" i="60"/>
  <c r="C9" i="60" s="1"/>
  <c r="T15" i="60"/>
  <c r="C10" i="60" s="1"/>
  <c r="T16" i="60"/>
  <c r="C11" i="60" s="1"/>
  <c r="T17" i="60"/>
  <c r="C12" i="60" s="1"/>
  <c r="T18" i="60"/>
  <c r="C13" i="60" s="1"/>
  <c r="T19" i="60"/>
  <c r="C14" i="60" s="1"/>
  <c r="T7" i="60"/>
  <c r="C2" i="60" s="1"/>
  <c r="S8" i="60"/>
  <c r="B3" i="60" s="1"/>
  <c r="S9" i="60"/>
  <c r="B4" i="60" s="1"/>
  <c r="S10" i="60"/>
  <c r="B5" i="60" s="1"/>
  <c r="S11" i="60"/>
  <c r="B6" i="60" s="1"/>
  <c r="S12" i="60"/>
  <c r="B7" i="60" s="1"/>
  <c r="S13" i="60"/>
  <c r="B8" i="60" s="1"/>
  <c r="S14" i="60"/>
  <c r="B9" i="60" s="1"/>
  <c r="S15" i="60"/>
  <c r="B10" i="60" s="1"/>
  <c r="S16" i="60"/>
  <c r="B11" i="60" s="1"/>
  <c r="S17" i="60"/>
  <c r="B12" i="60" s="1"/>
  <c r="S18" i="60"/>
  <c r="B13" i="60" s="1"/>
  <c r="S19" i="60"/>
  <c r="B14" i="60" s="1"/>
  <c r="S7" i="60"/>
  <c r="B2" i="60" s="1"/>
  <c r="B3" i="59"/>
  <c r="B3" i="58" l="1"/>
  <c r="C3" i="58"/>
  <c r="D3" i="58"/>
  <c r="B4" i="58"/>
  <c r="C4" i="58"/>
  <c r="D4" i="58"/>
  <c r="B5" i="58"/>
  <c r="C5" i="58"/>
  <c r="D5" i="58"/>
  <c r="B6" i="58"/>
  <c r="C6" i="58"/>
  <c r="D6" i="58"/>
  <c r="B7" i="58"/>
  <c r="C7" i="58"/>
  <c r="D7" i="58"/>
  <c r="B8" i="58"/>
  <c r="C8" i="58"/>
  <c r="D8" i="58"/>
  <c r="B9" i="58"/>
  <c r="C9" i="58"/>
  <c r="D9" i="58"/>
  <c r="B10" i="58"/>
  <c r="C10" i="58"/>
  <c r="D10" i="58"/>
  <c r="B11" i="58"/>
  <c r="C11" i="58"/>
  <c r="D11" i="58"/>
  <c r="B12" i="58"/>
  <c r="C12" i="58"/>
  <c r="D12" i="58"/>
  <c r="B13" i="58"/>
  <c r="C13" i="58"/>
  <c r="D13" i="58"/>
  <c r="B14" i="58"/>
  <c r="C14" i="58"/>
  <c r="D14" i="58"/>
  <c r="E3" i="57"/>
  <c r="E4" i="57"/>
  <c r="E5" i="57"/>
  <c r="E6" i="57"/>
  <c r="E8" i="57"/>
  <c r="E9" i="57"/>
  <c r="E11" i="57"/>
  <c r="E12" i="57"/>
  <c r="E14" i="57"/>
  <c r="E2" i="57"/>
  <c r="B3" i="57"/>
  <c r="C3" i="57"/>
  <c r="D3" i="57"/>
  <c r="B4" i="57"/>
  <c r="C4" i="57"/>
  <c r="D4" i="57"/>
  <c r="B5" i="57"/>
  <c r="C5" i="57"/>
  <c r="D5" i="57"/>
  <c r="B6" i="57"/>
  <c r="C6" i="57"/>
  <c r="D6" i="57"/>
  <c r="B7" i="57"/>
  <c r="C7" i="57"/>
  <c r="D7" i="57"/>
  <c r="B8" i="57"/>
  <c r="C8" i="57"/>
  <c r="D8" i="57"/>
  <c r="B9" i="57"/>
  <c r="C9" i="57"/>
  <c r="D9" i="57"/>
  <c r="B10" i="57"/>
  <c r="B11" i="57"/>
  <c r="C11" i="57"/>
  <c r="D11" i="57"/>
  <c r="B12" i="57"/>
  <c r="C12" i="57"/>
  <c r="D12" i="57"/>
  <c r="B13" i="57"/>
  <c r="C13" i="57"/>
  <c r="D13" i="57"/>
  <c r="B14" i="57"/>
  <c r="C14" i="57"/>
  <c r="D14" i="57"/>
  <c r="C2" i="57"/>
  <c r="D2" i="57"/>
  <c r="E10" i="57"/>
  <c r="D10" i="57"/>
  <c r="C10" i="57"/>
  <c r="B3" i="29"/>
  <c r="C3" i="29"/>
  <c r="D3" i="29"/>
  <c r="B4" i="29"/>
  <c r="C4" i="29"/>
  <c r="D4" i="29"/>
  <c r="B5" i="29"/>
  <c r="C5" i="29"/>
  <c r="D5" i="29"/>
  <c r="B6" i="29"/>
  <c r="C6" i="29"/>
  <c r="D6" i="29"/>
  <c r="B7" i="29"/>
  <c r="C7" i="29"/>
  <c r="D7" i="29"/>
  <c r="B8" i="29"/>
  <c r="C8" i="29"/>
  <c r="D8" i="29"/>
  <c r="B9" i="29"/>
  <c r="C9" i="29"/>
  <c r="D9" i="29"/>
  <c r="B10" i="29"/>
  <c r="C10" i="29"/>
  <c r="D10" i="29"/>
  <c r="B11" i="29"/>
  <c r="C11" i="29"/>
  <c r="D11" i="29"/>
  <c r="B12" i="29"/>
  <c r="C12" i="29"/>
  <c r="D12" i="29"/>
  <c r="B13" i="29"/>
  <c r="C13" i="29"/>
  <c r="D13" i="29"/>
  <c r="B14" i="29"/>
  <c r="C14" i="29"/>
  <c r="D14" i="29"/>
  <c r="C2" i="29"/>
  <c r="B2" i="29"/>
  <c r="C11" i="55" l="1"/>
  <c r="B11" i="55"/>
  <c r="B3" i="55"/>
  <c r="C3" i="55"/>
  <c r="D3" i="55"/>
  <c r="B4" i="55"/>
  <c r="C4" i="55"/>
  <c r="D4" i="55"/>
  <c r="E4" i="55"/>
  <c r="B5" i="55"/>
  <c r="C5" i="55"/>
  <c r="D5" i="55"/>
  <c r="E5" i="55"/>
  <c r="B6" i="55"/>
  <c r="C6" i="55"/>
  <c r="D6" i="55"/>
  <c r="E6" i="55"/>
  <c r="B7" i="55"/>
  <c r="C7" i="55"/>
  <c r="D7" i="55"/>
  <c r="E7" i="55"/>
  <c r="B8" i="55"/>
  <c r="D8" i="55"/>
  <c r="E8" i="55"/>
  <c r="B9" i="55"/>
  <c r="C9" i="55"/>
  <c r="D9" i="55"/>
  <c r="E9" i="55"/>
  <c r="B10" i="55"/>
  <c r="C10" i="55"/>
  <c r="D10" i="55"/>
  <c r="E10" i="55"/>
  <c r="D11" i="55"/>
  <c r="E11" i="55"/>
  <c r="B12" i="55"/>
  <c r="C12" i="55"/>
  <c r="D12" i="55"/>
  <c r="E12" i="55"/>
  <c r="B13" i="55"/>
  <c r="C13" i="55"/>
  <c r="D13" i="55"/>
  <c r="E13" i="55"/>
  <c r="B14" i="55"/>
  <c r="C14" i="55"/>
  <c r="D14" i="55"/>
  <c r="E14" i="55"/>
  <c r="E2" i="55"/>
  <c r="D2" i="55"/>
  <c r="B2" i="55"/>
  <c r="B3" i="53"/>
  <c r="D3" i="53"/>
  <c r="B4" i="53"/>
  <c r="C4" i="53"/>
  <c r="D4" i="53"/>
  <c r="B5" i="53"/>
  <c r="C5" i="53"/>
  <c r="D5" i="53"/>
  <c r="C6" i="53"/>
  <c r="D6" i="53"/>
  <c r="B7" i="53"/>
  <c r="C7" i="53"/>
  <c r="D7" i="53"/>
  <c r="C8" i="53"/>
  <c r="B9" i="53"/>
  <c r="C9" i="53"/>
  <c r="D9" i="53"/>
  <c r="B10" i="53"/>
  <c r="C10" i="53"/>
  <c r="D10" i="53"/>
  <c r="B11" i="53"/>
  <c r="D11" i="53"/>
  <c r="B12" i="53"/>
  <c r="C12" i="53"/>
  <c r="D12" i="53"/>
  <c r="B13" i="53"/>
  <c r="C13" i="53"/>
  <c r="D13" i="53"/>
  <c r="C14" i="53"/>
  <c r="D14" i="53"/>
  <c r="B6" i="53"/>
  <c r="C11" i="53"/>
  <c r="B14" i="53"/>
  <c r="D8" i="53"/>
  <c r="B8" i="53"/>
  <c r="C3" i="53"/>
  <c r="C3" i="52"/>
  <c r="D3" i="52"/>
  <c r="C4" i="52"/>
  <c r="D4" i="52"/>
  <c r="C5" i="52"/>
  <c r="D5" i="52"/>
  <c r="C6" i="52"/>
  <c r="D6" i="52"/>
  <c r="C7" i="52"/>
  <c r="D7" i="52"/>
  <c r="C8" i="52"/>
  <c r="D8" i="52"/>
  <c r="C9" i="52"/>
  <c r="D9" i="52"/>
  <c r="C10" i="52"/>
  <c r="D10" i="52"/>
  <c r="C11" i="52"/>
  <c r="D11" i="52"/>
  <c r="C12" i="52"/>
  <c r="D12" i="52"/>
  <c r="C13" i="52"/>
  <c r="D13" i="52"/>
  <c r="C14" i="52"/>
  <c r="D14" i="52"/>
  <c r="B3" i="52"/>
  <c r="B4" i="52"/>
  <c r="B5" i="52"/>
  <c r="B6" i="52"/>
  <c r="B7" i="52"/>
  <c r="B8" i="52"/>
  <c r="B9" i="52"/>
  <c r="B10" i="52"/>
  <c r="B11" i="52"/>
  <c r="B12" i="52"/>
  <c r="B13" i="52"/>
  <c r="B14" i="52"/>
  <c r="D14" i="51"/>
  <c r="D13" i="51"/>
  <c r="D12" i="51"/>
  <c r="D11" i="51"/>
  <c r="D10" i="51"/>
  <c r="D9" i="51"/>
  <c r="D8" i="51"/>
  <c r="D7" i="51"/>
  <c r="D6" i="51"/>
  <c r="D5" i="51"/>
  <c r="D4" i="51"/>
  <c r="D3" i="51"/>
  <c r="Z12" i="50"/>
  <c r="B8" i="50" s="1"/>
  <c r="C7" i="49"/>
  <c r="C6" i="49"/>
  <c r="C5" i="49"/>
  <c r="D4" i="49"/>
  <c r="C4" i="49"/>
  <c r="C3" i="49"/>
  <c r="C2" i="49"/>
  <c r="B3" i="48"/>
  <c r="C3" i="48"/>
  <c r="D3" i="48"/>
  <c r="B4" i="48"/>
  <c r="C4" i="48"/>
  <c r="D4" i="48"/>
  <c r="B5" i="48"/>
  <c r="C5" i="48"/>
  <c r="D5" i="48"/>
  <c r="B6" i="48"/>
  <c r="C6" i="48"/>
  <c r="D6" i="48"/>
  <c r="B7" i="48"/>
  <c r="C7" i="48"/>
  <c r="D7" i="48"/>
  <c r="B8" i="48"/>
  <c r="C8" i="48"/>
  <c r="D8" i="48"/>
  <c r="B9" i="48"/>
  <c r="C9" i="48"/>
  <c r="D9" i="48"/>
  <c r="B10" i="48"/>
  <c r="C10" i="48"/>
  <c r="D10" i="48"/>
  <c r="B11" i="48"/>
  <c r="C11" i="48"/>
  <c r="D11" i="48"/>
  <c r="B12" i="48"/>
  <c r="C12" i="48"/>
  <c r="D12" i="48"/>
  <c r="B13" i="48"/>
  <c r="C13" i="48"/>
  <c r="D13" i="48"/>
  <c r="B14" i="48"/>
  <c r="C14" i="48"/>
  <c r="D14" i="48"/>
  <c r="D2" i="48"/>
  <c r="C2" i="48"/>
  <c r="B2" i="48"/>
  <c r="B3" i="47"/>
  <c r="C3" i="47"/>
  <c r="D3" i="47"/>
  <c r="B4" i="47"/>
  <c r="C4" i="47"/>
  <c r="D4" i="47"/>
  <c r="B5" i="47"/>
  <c r="C5" i="47"/>
  <c r="D5" i="47"/>
  <c r="B6" i="47"/>
  <c r="C6" i="47"/>
  <c r="D6" i="47"/>
  <c r="B7" i="47"/>
  <c r="C7" i="47"/>
  <c r="D7" i="47"/>
  <c r="B8" i="47"/>
  <c r="C8" i="47"/>
  <c r="D8" i="47"/>
  <c r="B9" i="47"/>
  <c r="C9" i="47"/>
  <c r="D9" i="47"/>
  <c r="B10" i="47"/>
  <c r="C10" i="47"/>
  <c r="D10" i="47"/>
  <c r="B11" i="47"/>
  <c r="C11" i="47"/>
  <c r="D11" i="47"/>
  <c r="B12" i="47"/>
  <c r="C12" i="47"/>
  <c r="D12" i="47"/>
  <c r="B13" i="47"/>
  <c r="C13" i="47"/>
  <c r="D13" i="47"/>
  <c r="B14" i="47"/>
  <c r="C14" i="47"/>
  <c r="D14" i="47"/>
  <c r="D2" i="47"/>
  <c r="B2" i="47"/>
  <c r="B3" i="46"/>
  <c r="C3" i="46"/>
  <c r="D3" i="46"/>
  <c r="B4" i="46"/>
  <c r="C4" i="46"/>
  <c r="D4" i="46"/>
  <c r="B5" i="46"/>
  <c r="C5" i="46"/>
  <c r="D5" i="46"/>
  <c r="B6" i="46"/>
  <c r="C6" i="46"/>
  <c r="D6" i="46"/>
  <c r="B7" i="46"/>
  <c r="C7" i="46"/>
  <c r="D7" i="46"/>
  <c r="B8" i="46"/>
  <c r="C8" i="46"/>
  <c r="D8" i="46"/>
  <c r="B9" i="46"/>
  <c r="C9" i="46"/>
  <c r="D9" i="46"/>
  <c r="B10" i="46"/>
  <c r="C10" i="46"/>
  <c r="D10" i="46"/>
  <c r="B11" i="46"/>
  <c r="C11" i="46"/>
  <c r="D11" i="46"/>
  <c r="B12" i="46"/>
  <c r="C12" i="46"/>
  <c r="D12" i="46"/>
  <c r="B13" i="46"/>
  <c r="C13" i="46"/>
  <c r="D13" i="46"/>
  <c r="B14" i="46"/>
  <c r="C14" i="46"/>
  <c r="D14" i="46"/>
  <c r="D2" i="46"/>
  <c r="C2" i="46"/>
  <c r="B2" i="46"/>
  <c r="B3" i="45"/>
  <c r="C3" i="45"/>
  <c r="D3" i="45"/>
  <c r="B4" i="45"/>
  <c r="C4" i="45"/>
  <c r="D4" i="45"/>
  <c r="B5" i="45"/>
  <c r="C5" i="45"/>
  <c r="D5" i="45"/>
  <c r="B6" i="45"/>
  <c r="C6" i="45"/>
  <c r="D6" i="45"/>
  <c r="B7" i="45"/>
  <c r="C7" i="45"/>
  <c r="D7" i="45"/>
  <c r="B8" i="45"/>
  <c r="C8" i="45"/>
  <c r="D8" i="45"/>
  <c r="B9" i="45"/>
  <c r="C9" i="45"/>
  <c r="D9" i="45"/>
  <c r="B10" i="45"/>
  <c r="C10" i="45"/>
  <c r="D10" i="45"/>
  <c r="B11" i="45"/>
  <c r="C11" i="45"/>
  <c r="D11" i="45"/>
  <c r="B12" i="45"/>
  <c r="C12" i="45"/>
  <c r="D12" i="45"/>
  <c r="B13" i="45"/>
  <c r="C13" i="45"/>
  <c r="D13" i="45"/>
  <c r="B14" i="45"/>
  <c r="C14" i="45"/>
  <c r="D14" i="45"/>
  <c r="D2" i="45"/>
  <c r="C2" i="45"/>
  <c r="B2" i="45"/>
  <c r="B3" i="44"/>
  <c r="C3" i="44"/>
  <c r="D3" i="44"/>
  <c r="B4" i="44"/>
  <c r="C4" i="44"/>
  <c r="D4" i="44"/>
  <c r="B5" i="44"/>
  <c r="C5" i="44"/>
  <c r="D5" i="44"/>
  <c r="B6" i="44"/>
  <c r="C6" i="44"/>
  <c r="D6" i="44"/>
  <c r="B7" i="44"/>
  <c r="C7" i="44"/>
  <c r="B8" i="44"/>
  <c r="D8" i="44"/>
  <c r="B9" i="44"/>
  <c r="C9" i="44"/>
  <c r="D9" i="44"/>
  <c r="B10" i="44"/>
  <c r="C10" i="44"/>
  <c r="D10" i="44"/>
  <c r="B11" i="44"/>
  <c r="C11" i="44"/>
  <c r="D11" i="44"/>
  <c r="B12" i="44"/>
  <c r="C12" i="44"/>
  <c r="D12" i="44"/>
  <c r="B13" i="44"/>
  <c r="C13" i="44"/>
  <c r="D13" i="44"/>
  <c r="B14" i="44"/>
  <c r="C14" i="44"/>
  <c r="D2" i="44"/>
  <c r="C2" i="44"/>
  <c r="B2" i="44"/>
  <c r="D3" i="43"/>
  <c r="D4" i="43"/>
  <c r="D5" i="43"/>
  <c r="D7" i="43"/>
  <c r="D8" i="43"/>
  <c r="D9" i="43"/>
  <c r="D10" i="43"/>
  <c r="D11" i="43"/>
  <c r="D12" i="43"/>
  <c r="D13" i="43"/>
  <c r="D14" i="43"/>
  <c r="D2" i="43"/>
  <c r="C3" i="43"/>
  <c r="C4" i="43"/>
  <c r="C5" i="43"/>
  <c r="C6" i="43"/>
  <c r="C8" i="43"/>
  <c r="C9" i="43"/>
  <c r="C11" i="43"/>
  <c r="C12" i="43"/>
  <c r="C13" i="43"/>
  <c r="C14" i="43"/>
  <c r="C2" i="43"/>
  <c r="B3" i="43"/>
  <c r="B4" i="43"/>
  <c r="B5" i="43"/>
  <c r="B6" i="43"/>
  <c r="B7" i="43"/>
  <c r="B8" i="43"/>
  <c r="B9" i="43"/>
  <c r="B10" i="43"/>
  <c r="B11" i="43"/>
  <c r="B12" i="43"/>
  <c r="B13" i="43"/>
  <c r="B14" i="43"/>
  <c r="B2" i="43"/>
  <c r="D3" i="42"/>
  <c r="D4" i="42"/>
  <c r="D5" i="42"/>
  <c r="D6" i="42"/>
  <c r="D7" i="42"/>
  <c r="D8" i="42"/>
  <c r="D9" i="42"/>
  <c r="D10" i="42"/>
  <c r="D11" i="42"/>
  <c r="D12" i="42"/>
  <c r="D13" i="42"/>
  <c r="D14" i="42"/>
  <c r="D2" i="42"/>
  <c r="C2" i="42"/>
  <c r="C3" i="42"/>
  <c r="C4" i="42"/>
  <c r="C5" i="42"/>
  <c r="C6" i="42"/>
  <c r="C7" i="42"/>
  <c r="C8" i="42"/>
  <c r="C9" i="42"/>
  <c r="C10" i="42"/>
  <c r="C11" i="42"/>
  <c r="C12" i="42"/>
  <c r="C13" i="42"/>
  <c r="C14" i="42"/>
  <c r="B3" i="42"/>
  <c r="B4" i="42"/>
  <c r="B5" i="42"/>
  <c r="B6" i="42"/>
  <c r="B7" i="42"/>
  <c r="B8" i="42"/>
  <c r="B9" i="42"/>
  <c r="B10" i="42"/>
  <c r="B11" i="42"/>
  <c r="B12" i="42"/>
  <c r="B13" i="42"/>
  <c r="B14" i="42"/>
  <c r="B2" i="42"/>
  <c r="D3" i="41"/>
  <c r="D4" i="41"/>
  <c r="D5" i="41"/>
  <c r="D6" i="41"/>
  <c r="D7" i="41"/>
  <c r="D8" i="41"/>
  <c r="D9" i="41"/>
  <c r="D10" i="41"/>
  <c r="D11" i="41"/>
  <c r="D12" i="41"/>
  <c r="D13" i="41"/>
  <c r="D14" i="41"/>
  <c r="D2" i="41"/>
  <c r="C3" i="41"/>
  <c r="C4" i="41"/>
  <c r="C5" i="41"/>
  <c r="C6" i="41"/>
  <c r="C7" i="41"/>
  <c r="C8" i="41"/>
  <c r="C9" i="41"/>
  <c r="C10" i="41"/>
  <c r="C11" i="41"/>
  <c r="C12" i="41"/>
  <c r="C13" i="41"/>
  <c r="C14" i="41"/>
  <c r="C2" i="41"/>
  <c r="B3" i="41"/>
  <c r="B4" i="41"/>
  <c r="B5" i="41"/>
  <c r="B6" i="41"/>
  <c r="B7" i="41"/>
  <c r="B8" i="41"/>
  <c r="B9" i="41"/>
  <c r="B10" i="41"/>
  <c r="B11" i="41"/>
  <c r="B12" i="41"/>
  <c r="B13" i="41"/>
  <c r="B14" i="41"/>
  <c r="B2" i="41"/>
  <c r="E3" i="40"/>
  <c r="E4" i="40"/>
  <c r="E5" i="40"/>
  <c r="E6" i="40"/>
  <c r="E7" i="40"/>
  <c r="E8" i="40"/>
  <c r="E9" i="40"/>
  <c r="E10" i="40"/>
  <c r="E11" i="40"/>
  <c r="E12" i="40"/>
  <c r="E13" i="40"/>
  <c r="E14" i="40"/>
  <c r="E2" i="40"/>
  <c r="D14" i="40"/>
  <c r="D3" i="40"/>
  <c r="D4" i="40"/>
  <c r="D5" i="40"/>
  <c r="D6" i="40"/>
  <c r="D7" i="40"/>
  <c r="D8" i="40"/>
  <c r="D9" i="40"/>
  <c r="D10" i="40"/>
  <c r="D11" i="40"/>
  <c r="D12" i="40"/>
  <c r="D13" i="40"/>
  <c r="D2" i="40"/>
  <c r="C3" i="40"/>
  <c r="C4" i="40"/>
  <c r="C6" i="40"/>
  <c r="C7" i="40"/>
  <c r="C8" i="40"/>
  <c r="C9" i="40"/>
  <c r="C10" i="40"/>
  <c r="C11" i="40"/>
  <c r="C12" i="40"/>
  <c r="C13" i="40"/>
  <c r="C14" i="40"/>
  <c r="C2" i="40"/>
  <c r="B4" i="40"/>
  <c r="B5" i="40"/>
  <c r="B6" i="40"/>
  <c r="B7" i="40"/>
  <c r="B9" i="40"/>
  <c r="B10" i="40"/>
  <c r="B11" i="40"/>
  <c r="B12" i="40"/>
  <c r="B13" i="40"/>
  <c r="B14" i="40"/>
  <c r="AB7" i="39"/>
  <c r="E3" i="39" s="1"/>
  <c r="AB8" i="39"/>
  <c r="E4" i="39" s="1"/>
  <c r="AB9" i="39"/>
  <c r="E5" i="39" s="1"/>
  <c r="AB10" i="39"/>
  <c r="E6" i="39" s="1"/>
  <c r="AB11" i="39"/>
  <c r="E7" i="39" s="1"/>
  <c r="AB12" i="39"/>
  <c r="E8" i="39" s="1"/>
  <c r="AB13" i="39"/>
  <c r="E9" i="39" s="1"/>
  <c r="AB14" i="39"/>
  <c r="E10" i="39" s="1"/>
  <c r="AB15" i="39"/>
  <c r="E11" i="39" s="1"/>
  <c r="AB16" i="39"/>
  <c r="E12" i="39" s="1"/>
  <c r="AB17" i="39"/>
  <c r="E13" i="39" s="1"/>
  <c r="AB18" i="39"/>
  <c r="E14" i="39" s="1"/>
  <c r="AB6" i="39"/>
  <c r="E2" i="39" s="1"/>
  <c r="Y7" i="39"/>
  <c r="B3" i="39" s="1"/>
  <c r="Z7" i="39"/>
  <c r="C3" i="39" s="1"/>
  <c r="AA7" i="39"/>
  <c r="D3" i="39" s="1"/>
  <c r="B4" i="39"/>
  <c r="Z8" i="39"/>
  <c r="C4" i="39" s="1"/>
  <c r="AA8" i="39"/>
  <c r="D4" i="39" s="1"/>
  <c r="Y9" i="39"/>
  <c r="Z9" i="39"/>
  <c r="C5" i="39" s="1"/>
  <c r="AA9" i="39"/>
  <c r="D5" i="39" s="1"/>
  <c r="Y10" i="39"/>
  <c r="B6" i="39" s="1"/>
  <c r="Z10" i="39"/>
  <c r="C6" i="39" s="1"/>
  <c r="AA10" i="39"/>
  <c r="D6" i="39" s="1"/>
  <c r="Y11" i="39"/>
  <c r="B7" i="39" s="1"/>
  <c r="Z11" i="39"/>
  <c r="C7" i="39" s="1"/>
  <c r="AA11" i="39"/>
  <c r="D7" i="39" s="1"/>
  <c r="Y12" i="39"/>
  <c r="B8" i="39" s="1"/>
  <c r="Z12" i="39"/>
  <c r="C8" i="39" s="1"/>
  <c r="AA12" i="39"/>
  <c r="D8" i="39" s="1"/>
  <c r="Y13" i="39"/>
  <c r="B9" i="39" s="1"/>
  <c r="Z13" i="39"/>
  <c r="C9" i="39" s="1"/>
  <c r="AA13" i="39"/>
  <c r="D9" i="39" s="1"/>
  <c r="Y14" i="39"/>
  <c r="B10" i="39" s="1"/>
  <c r="Z14" i="39"/>
  <c r="C10" i="39" s="1"/>
  <c r="AA14" i="39"/>
  <c r="D10" i="39" s="1"/>
  <c r="Y15" i="39"/>
  <c r="B11" i="39" s="1"/>
  <c r="Z15" i="39"/>
  <c r="C11" i="39" s="1"/>
  <c r="AA15" i="39"/>
  <c r="D11" i="39" s="1"/>
  <c r="Y16" i="39"/>
  <c r="B12" i="39" s="1"/>
  <c r="Z16" i="39"/>
  <c r="C12" i="39" s="1"/>
  <c r="AA16" i="39"/>
  <c r="D12" i="39" s="1"/>
  <c r="Y17" i="39"/>
  <c r="B13" i="39" s="1"/>
  <c r="Z17" i="39"/>
  <c r="C13" i="39" s="1"/>
  <c r="AA17" i="39"/>
  <c r="D13" i="39" s="1"/>
  <c r="Y18" i="39"/>
  <c r="B14" i="39" s="1"/>
  <c r="Z18" i="39"/>
  <c r="C14" i="39" s="1"/>
  <c r="AA18" i="39"/>
  <c r="D14" i="39" s="1"/>
  <c r="Z6" i="39"/>
  <c r="C2" i="39" s="1"/>
  <c r="AA6" i="39"/>
  <c r="D2" i="39" s="1"/>
  <c r="B2" i="39"/>
  <c r="B5" i="39"/>
  <c r="E3" i="38"/>
  <c r="E4" i="38"/>
  <c r="E5" i="38"/>
  <c r="E6" i="38"/>
  <c r="E7" i="38"/>
  <c r="E8" i="38"/>
  <c r="E9" i="38"/>
  <c r="E10" i="38"/>
  <c r="E11" i="38"/>
  <c r="E12" i="38"/>
  <c r="E13" i="38"/>
  <c r="E14" i="38"/>
  <c r="E2" i="38"/>
  <c r="B3" i="38"/>
  <c r="C3" i="38"/>
  <c r="D3" i="38"/>
  <c r="B4" i="38"/>
  <c r="C4" i="38"/>
  <c r="D4" i="38"/>
  <c r="B5" i="38"/>
  <c r="C5" i="38"/>
  <c r="D5" i="38"/>
  <c r="B6" i="38"/>
  <c r="C6" i="38"/>
  <c r="D6" i="38"/>
  <c r="B7" i="38"/>
  <c r="C7" i="38"/>
  <c r="D7" i="38"/>
  <c r="B8" i="38"/>
  <c r="C8" i="38"/>
  <c r="D8" i="38"/>
  <c r="B9" i="38"/>
  <c r="C9" i="38"/>
  <c r="D9" i="38"/>
  <c r="B10" i="38"/>
  <c r="C10" i="38"/>
  <c r="D10" i="38"/>
  <c r="B11" i="38"/>
  <c r="C11" i="38"/>
  <c r="D11" i="38"/>
  <c r="B12" i="38"/>
  <c r="C12" i="38"/>
  <c r="D12" i="38"/>
  <c r="B13" i="38"/>
  <c r="C13" i="38"/>
  <c r="D13" i="38"/>
  <c r="B14" i="38"/>
  <c r="C14" i="38"/>
  <c r="D14" i="38"/>
  <c r="C2" i="38"/>
  <c r="D2" i="38"/>
  <c r="B2" i="38"/>
  <c r="AB7" i="37"/>
  <c r="E3" i="37" s="1"/>
  <c r="AB8" i="37"/>
  <c r="E4" i="37" s="1"/>
  <c r="AB9" i="37"/>
  <c r="E5" i="37" s="1"/>
  <c r="AB10" i="37"/>
  <c r="E6" i="37" s="1"/>
  <c r="AB11" i="37"/>
  <c r="E7" i="37" s="1"/>
  <c r="AB12" i="37"/>
  <c r="E8" i="37" s="1"/>
  <c r="AB13" i="37"/>
  <c r="E9" i="37" s="1"/>
  <c r="AB14" i="37"/>
  <c r="E10" i="37" s="1"/>
  <c r="AB15" i="37"/>
  <c r="E11" i="37" s="1"/>
  <c r="AB16" i="37"/>
  <c r="E12" i="37" s="1"/>
  <c r="AB17" i="37"/>
  <c r="E13" i="37" s="1"/>
  <c r="AB18" i="37"/>
  <c r="E14" i="37" s="1"/>
  <c r="AB6" i="37"/>
  <c r="E2" i="37" s="1"/>
  <c r="Y7" i="37"/>
  <c r="B3" i="37" s="1"/>
  <c r="Z7" i="37"/>
  <c r="C3" i="37" s="1"/>
  <c r="AA7" i="37"/>
  <c r="D3" i="37" s="1"/>
  <c r="Y8" i="37"/>
  <c r="B4" i="37" s="1"/>
  <c r="C4" i="37"/>
  <c r="AA8" i="37"/>
  <c r="D4" i="37" s="1"/>
  <c r="Y9" i="37"/>
  <c r="B5" i="37" s="1"/>
  <c r="Z9" i="37"/>
  <c r="C5" i="37" s="1"/>
  <c r="AA9" i="37"/>
  <c r="D5" i="37" s="1"/>
  <c r="Y10" i="37"/>
  <c r="B6" i="37" s="1"/>
  <c r="Z10" i="37"/>
  <c r="C6" i="37" s="1"/>
  <c r="AA10" i="37"/>
  <c r="D6" i="37" s="1"/>
  <c r="Y11" i="37"/>
  <c r="B7" i="37" s="1"/>
  <c r="Z11" i="37"/>
  <c r="C7" i="37" s="1"/>
  <c r="AA11" i="37"/>
  <c r="D7" i="37" s="1"/>
  <c r="Y12" i="37"/>
  <c r="B8" i="37" s="1"/>
  <c r="Z12" i="37"/>
  <c r="C8" i="37" s="1"/>
  <c r="AA12" i="37"/>
  <c r="D8" i="37" s="1"/>
  <c r="Y13" i="37"/>
  <c r="B9" i="37" s="1"/>
  <c r="Z13" i="37"/>
  <c r="C9" i="37" s="1"/>
  <c r="AA13" i="37"/>
  <c r="D9" i="37" s="1"/>
  <c r="Y14" i="37"/>
  <c r="B10" i="37" s="1"/>
  <c r="Z14" i="37"/>
  <c r="C10" i="37" s="1"/>
  <c r="AA14" i="37"/>
  <c r="D10" i="37" s="1"/>
  <c r="Y15" i="37"/>
  <c r="B11" i="37" s="1"/>
  <c r="Z15" i="37"/>
  <c r="C11" i="37" s="1"/>
  <c r="AA15" i="37"/>
  <c r="D11" i="37" s="1"/>
  <c r="Y16" i="37"/>
  <c r="B12" i="37" s="1"/>
  <c r="Z16" i="37"/>
  <c r="C12" i="37" s="1"/>
  <c r="AA16" i="37"/>
  <c r="D12" i="37" s="1"/>
  <c r="Y17" i="37"/>
  <c r="B13" i="37" s="1"/>
  <c r="Z17" i="37"/>
  <c r="C13" i="37" s="1"/>
  <c r="AA17" i="37"/>
  <c r="D13" i="37" s="1"/>
  <c r="Y18" i="37"/>
  <c r="B14" i="37" s="1"/>
  <c r="Z18" i="37"/>
  <c r="C14" i="37" s="1"/>
  <c r="AA18" i="37"/>
  <c r="D14" i="37" s="1"/>
  <c r="Z6" i="37"/>
  <c r="C2" i="37" s="1"/>
  <c r="AA6" i="37"/>
  <c r="D2" i="37" s="1"/>
  <c r="B2" i="37"/>
  <c r="B2" i="36"/>
  <c r="E3" i="36"/>
  <c r="E4" i="36"/>
  <c r="E5" i="36"/>
  <c r="E6" i="36"/>
  <c r="E7" i="36"/>
  <c r="E8" i="36"/>
  <c r="E9" i="36"/>
  <c r="E10" i="36"/>
  <c r="E11" i="36"/>
  <c r="E12" i="36"/>
  <c r="E13" i="36"/>
  <c r="E14" i="36"/>
  <c r="E2" i="36"/>
  <c r="B3" i="36"/>
  <c r="C3" i="36"/>
  <c r="D3" i="36"/>
  <c r="B4" i="36"/>
  <c r="C4" i="36"/>
  <c r="D4" i="36"/>
  <c r="B5" i="36"/>
  <c r="C5" i="36"/>
  <c r="D5" i="36"/>
  <c r="B6" i="36"/>
  <c r="C6" i="36"/>
  <c r="D6" i="36"/>
  <c r="B7" i="36"/>
  <c r="C7" i="36"/>
  <c r="D7" i="36"/>
  <c r="B8" i="36"/>
  <c r="C8" i="36"/>
  <c r="D8" i="36"/>
  <c r="B9" i="36"/>
  <c r="C9" i="36"/>
  <c r="D9" i="36"/>
  <c r="B10" i="36"/>
  <c r="C10" i="36"/>
  <c r="D10" i="36"/>
  <c r="B11" i="36"/>
  <c r="C11" i="36"/>
  <c r="D11" i="36"/>
  <c r="B12" i="36"/>
  <c r="C12" i="36"/>
  <c r="D12" i="36"/>
  <c r="B13" i="36"/>
  <c r="C13" i="36"/>
  <c r="D13" i="36"/>
  <c r="B14" i="36"/>
  <c r="C14" i="36"/>
  <c r="D14" i="36"/>
  <c r="C2" i="36"/>
  <c r="D2" i="36"/>
  <c r="Y7" i="35"/>
  <c r="B3" i="35" s="1"/>
  <c r="Z7" i="35"/>
  <c r="C3" i="35" s="1"/>
  <c r="Y8" i="35"/>
  <c r="B4" i="35" s="1"/>
  <c r="Z8" i="35"/>
  <c r="C4" i="35" s="1"/>
  <c r="Y9" i="35"/>
  <c r="B5" i="35" s="1"/>
  <c r="Z9" i="35"/>
  <c r="C5" i="35" s="1"/>
  <c r="Y10" i="35"/>
  <c r="B6" i="35" s="1"/>
  <c r="Z10" i="35"/>
  <c r="C6" i="35" s="1"/>
  <c r="Y11" i="35"/>
  <c r="B7" i="35" s="1"/>
  <c r="Z11" i="35"/>
  <c r="C7" i="35" s="1"/>
  <c r="Y12" i="35"/>
  <c r="B8" i="35" s="1"/>
  <c r="Z12" i="35"/>
  <c r="C8" i="35" s="1"/>
  <c r="Y13" i="35"/>
  <c r="B9" i="35" s="1"/>
  <c r="Z13" i="35"/>
  <c r="C9" i="35" s="1"/>
  <c r="Y14" i="35"/>
  <c r="B10" i="35" s="1"/>
  <c r="Z14" i="35"/>
  <c r="C10" i="35" s="1"/>
  <c r="Y15" i="35"/>
  <c r="B11" i="35" s="1"/>
  <c r="Z15" i="35"/>
  <c r="C11" i="35" s="1"/>
  <c r="Y16" i="35"/>
  <c r="B12" i="35" s="1"/>
  <c r="Z16" i="35"/>
  <c r="C12" i="35" s="1"/>
  <c r="Y17" i="35"/>
  <c r="B13" i="35" s="1"/>
  <c r="Z17" i="35"/>
  <c r="C13" i="35" s="1"/>
  <c r="B14" i="35"/>
  <c r="Z18" i="35"/>
  <c r="C14" i="35" s="1"/>
  <c r="B2" i="35"/>
  <c r="E3" i="2"/>
  <c r="E4" i="2"/>
  <c r="E5" i="2"/>
  <c r="E6" i="2"/>
  <c r="E7" i="2"/>
  <c r="E8" i="2"/>
  <c r="E9" i="2"/>
  <c r="E10" i="2"/>
  <c r="E11" i="2"/>
  <c r="E12" i="2"/>
  <c r="E13" i="2"/>
  <c r="E14" i="2"/>
  <c r="E2" i="2"/>
  <c r="C3" i="2"/>
  <c r="C4" i="2"/>
  <c r="C5" i="2"/>
  <c r="C6" i="2"/>
  <c r="C7" i="2"/>
  <c r="C8" i="2"/>
  <c r="C9" i="2"/>
  <c r="C10" i="2"/>
  <c r="C11" i="2"/>
  <c r="C12" i="2"/>
  <c r="C13" i="2"/>
  <c r="C14" i="2"/>
  <c r="C2" i="2"/>
  <c r="B3" i="2"/>
  <c r="B4" i="2"/>
  <c r="B5" i="2"/>
  <c r="B6" i="2"/>
  <c r="B7" i="2"/>
  <c r="B8" i="2"/>
  <c r="B9" i="2"/>
  <c r="B10" i="2"/>
  <c r="B11" i="2"/>
  <c r="B12" i="2"/>
  <c r="B13" i="2"/>
  <c r="B14" i="2"/>
  <c r="B2" i="2"/>
  <c r="Z13" i="50" l="1"/>
  <c r="B9" i="50" s="1"/>
  <c r="Z14" i="50"/>
  <c r="B10" i="50" s="1"/>
  <c r="Z11" i="50"/>
  <c r="B7" i="50" s="1"/>
  <c r="B14" i="50"/>
  <c r="Z10" i="50"/>
  <c r="B6" i="50" s="1"/>
  <c r="Z17" i="50"/>
  <c r="B13" i="50" s="1"/>
  <c r="Z9" i="50"/>
  <c r="B5" i="50" s="1"/>
  <c r="Z15" i="50"/>
  <c r="B11" i="50" s="1"/>
  <c r="Z7" i="50"/>
  <c r="B3" i="50" s="1"/>
  <c r="D10" i="2"/>
  <c r="D4" i="2"/>
  <c r="D9" i="2"/>
  <c r="Z16" i="50"/>
  <c r="B12" i="50" s="1"/>
  <c r="Z8" i="50"/>
  <c r="B4" i="50" s="1"/>
  <c r="D2" i="2"/>
  <c r="D8" i="2"/>
  <c r="D12" i="2"/>
  <c r="D11" i="2"/>
  <c r="D14" i="2"/>
  <c r="D7" i="2"/>
  <c r="D6" i="2"/>
  <c r="D13" i="2"/>
  <c r="D5" i="2"/>
  <c r="D3" i="2"/>
  <c r="G6" i="1"/>
  <c r="D9" i="1"/>
  <c r="C10" i="1"/>
  <c r="C9" i="1"/>
  <c r="B11" i="1"/>
  <c r="B10" i="1"/>
  <c r="B9" i="1"/>
  <c r="D7" i="1"/>
  <c r="D6" i="1"/>
  <c r="D5" i="1"/>
  <c r="B6" i="1"/>
  <c r="B5" i="1"/>
  <c r="E11" i="1" l="1"/>
  <c r="E10" i="1"/>
  <c r="E9" i="1"/>
  <c r="D11" i="1"/>
  <c r="D10" i="1"/>
</calcChain>
</file>

<file path=xl/sharedStrings.xml><?xml version="1.0" encoding="utf-8"?>
<sst xmlns="http://schemas.openxmlformats.org/spreadsheetml/2006/main" count="13251" uniqueCount="2780">
  <si>
    <t>有效訂戶數</t>
    <phoneticPr fontId="15" type="noConversion"/>
  </si>
  <si>
    <t>既有訂戶數</t>
    <phoneticPr fontId="15" type="noConversion"/>
  </si>
  <si>
    <t>既有訂戶有瀏覽人數</t>
    <phoneticPr fontId="15" type="noConversion"/>
  </si>
  <si>
    <t>既有訂戶未瀏覽人數</t>
    <phoneticPr fontId="15" type="noConversion"/>
  </si>
  <si>
    <t>新訂戶數</t>
    <phoneticPr fontId="15" type="noConversion"/>
  </si>
  <si>
    <t>新訂戶有瀏覽人數</t>
    <phoneticPr fontId="15" type="noConversion"/>
  </si>
  <si>
    <t>新訂戶未瀏覽人數</t>
    <phoneticPr fontId="15" type="noConversion"/>
  </si>
  <si>
    <t>now_sub</t>
  </si>
  <si>
    <t>old_sub</t>
  </si>
  <si>
    <t>old_view</t>
  </si>
  <si>
    <t>old_not_view</t>
  </si>
  <si>
    <t>new_sub</t>
  </si>
  <si>
    <t>new_view</t>
  </si>
  <si>
    <t>new_not_view</t>
  </si>
  <si>
    <t>資料月份</t>
    <phoneticPr fontId="13" type="noConversion"/>
  </si>
  <si>
    <t>當月有效訂戶</t>
    <phoneticPr fontId="13" type="noConversion"/>
  </si>
  <si>
    <t>新訂戶</t>
    <phoneticPr fontId="13" type="noConversion"/>
  </si>
  <si>
    <t>既有訂戶</t>
  </si>
  <si>
    <t>既有訂戶</t>
    <phoneticPr fontId="13" type="noConversion"/>
  </si>
  <si>
    <t>造訪</t>
    <phoneticPr fontId="13" type="noConversion"/>
  </si>
  <si>
    <t>未造訪</t>
    <phoneticPr fontId="13" type="noConversion"/>
  </si>
  <si>
    <t>流失訂戶</t>
    <phoneticPr fontId="13" type="noConversion"/>
  </si>
  <si>
    <t>到期未續率</t>
  </si>
  <si>
    <t>到期未續率</t>
    <phoneticPr fontId="13" type="noConversion"/>
  </si>
  <si>
    <t>流失率</t>
  </si>
  <si>
    <t>流失率</t>
    <phoneticPr fontId="13" type="noConversion"/>
  </si>
  <si>
    <t>訂戶類型（人數）</t>
    <phoneticPr fontId="15" type="noConversion"/>
  </si>
  <si>
    <t>訂閱來自APP數</t>
    <phoneticPr fontId="15" type="noConversion"/>
  </si>
  <si>
    <t>訂閱來自WEB數</t>
    <phoneticPr fontId="15" type="noConversion"/>
  </si>
  <si>
    <t>訂閱來自APP的月訂方案人數</t>
    <phoneticPr fontId="15" type="noConversion"/>
  </si>
  <si>
    <t>訂閱來自APP的季訂方案人數</t>
    <phoneticPr fontId="15" type="noConversion"/>
  </si>
  <si>
    <t>訂閱來自APP的年訂方案人數</t>
    <phoneticPr fontId="15" type="noConversion"/>
  </si>
  <si>
    <t>訂閱來自WEB的月訂方案人數</t>
    <phoneticPr fontId="15" type="noConversion"/>
  </si>
  <si>
    <t>訂閱來自WEB的季訂方案人數</t>
    <phoneticPr fontId="15" type="noConversion"/>
  </si>
  <si>
    <t>訂閱來自WEB的年訂方案人數</t>
    <phoneticPr fontId="15" type="noConversion"/>
  </si>
  <si>
    <t>sub_type</t>
  </si>
  <si>
    <t>app</t>
  </si>
  <si>
    <t>web</t>
  </si>
  <si>
    <t>app_month</t>
  </si>
  <si>
    <t>app_season</t>
  </si>
  <si>
    <t>app_year</t>
  </si>
  <si>
    <t>web_month</t>
  </si>
  <si>
    <t>web_season</t>
  </si>
  <si>
    <t>web_year</t>
  </si>
  <si>
    <t>訂戶類型</t>
    <phoneticPr fontId="15" type="noConversion"/>
  </si>
  <si>
    <t>WEB</t>
  </si>
  <si>
    <t>WEB</t>
    <phoneticPr fontId="13" type="noConversion"/>
  </si>
  <si>
    <t>APP</t>
  </si>
  <si>
    <t>APP</t>
    <phoneticPr fontId="13" type="noConversion"/>
  </si>
  <si>
    <t>APP佔比</t>
    <phoneticPr fontId="13" type="noConversion"/>
  </si>
  <si>
    <t>總人數</t>
    <phoneticPr fontId="13" type="noConversion"/>
  </si>
  <si>
    <t>Web 淨增加</t>
  </si>
  <si>
    <t>App 淨增加</t>
  </si>
  <si>
    <t>月份</t>
  </si>
  <si>
    <t>月訂方案</t>
  </si>
  <si>
    <t>季訂方案</t>
  </si>
  <si>
    <t>年訂方案</t>
  </si>
  <si>
    <t>TOTAL</t>
  </si>
  <si>
    <t>WEB 總成長率</t>
  </si>
  <si>
    <t>Web</t>
  </si>
  <si>
    <t>App</t>
  </si>
  <si>
    <t>流失人數</t>
  </si>
  <si>
    <t>當月流失 (人)</t>
  </si>
  <si>
    <t>訂閱方案</t>
  </si>
  <si>
    <t>人數</t>
  </si>
  <si>
    <t>成長率</t>
    <phoneticPr fontId="13" type="noConversion"/>
  </si>
  <si>
    <t>APP占比</t>
  </si>
  <si>
    <t>半年内曾造訪 EDN 的既有會員</t>
  </si>
  <si>
    <t>半年内不曾造訪 EDN 的既有會員</t>
  </si>
  <si>
    <t>當月新註冊會員</t>
  </si>
  <si>
    <t>tt</t>
  </si>
  <si>
    <t>order_num</t>
  </si>
  <si>
    <t>order_amount</t>
  </si>
  <si>
    <t>daily_pub_avg</t>
  </si>
  <si>
    <t>daily_pub_avg_pay</t>
  </si>
  <si>
    <t>上月</t>
    <phoneticPr fontId="13" type="noConversion"/>
  </si>
  <si>
    <t>data_month</t>
  </si>
  <si>
    <t>app_other</t>
  </si>
  <si>
    <t>web_other</t>
  </si>
  <si>
    <t>訂閱來自APP的其他方案人數</t>
    <phoneticPr fontId="15" type="noConversion"/>
  </si>
  <si>
    <t>訂閱來自WEB的其他方案人數</t>
    <phoneticPr fontId="15" type="noConversion"/>
  </si>
  <si>
    <t>人數</t>
    <phoneticPr fontId="13" type="noConversion"/>
  </si>
  <si>
    <t>mom</t>
    <phoneticPr fontId="13" type="noConversion"/>
  </si>
  <si>
    <t>佔比</t>
    <phoneticPr fontId="13" type="noConversion"/>
  </si>
  <si>
    <t>右方欄代表意義</t>
    <phoneticPr fontId="13" type="noConversion"/>
  </si>
  <si>
    <t>yes_view</t>
  </si>
  <si>
    <t>not_view</t>
  </si>
  <si>
    <t>資料月份</t>
    <phoneticPr fontId="15" type="noConversion"/>
  </si>
  <si>
    <t>總人數</t>
    <phoneticPr fontId="15" type="noConversion"/>
  </si>
  <si>
    <t>有瀏覽人數</t>
    <phoneticPr fontId="15" type="noConversion"/>
  </si>
  <si>
    <t>未瀏覽人數</t>
    <phoneticPr fontId="15" type="noConversion"/>
  </si>
  <si>
    <t>淨增加計算</t>
    <phoneticPr fontId="13" type="noConversion"/>
  </si>
  <si>
    <t>WEB MOM計算</t>
    <phoneticPr fontId="13" type="noConversion"/>
  </si>
  <si>
    <t>TOTAL</t>
    <phoneticPr fontId="13" type="noConversion"/>
  </si>
  <si>
    <t>APP MOM計算</t>
    <phoneticPr fontId="13" type="noConversion"/>
  </si>
  <si>
    <t>總成長率</t>
    <phoneticPr fontId="13" type="noConversion"/>
  </si>
  <si>
    <t>計算</t>
    <phoneticPr fontId="13" type="noConversion"/>
  </si>
  <si>
    <t>APP方案佔比</t>
    <phoneticPr fontId="13" type="noConversion"/>
  </si>
  <si>
    <t>WEB方案佔比</t>
    <phoneticPr fontId="13" type="noConversion"/>
  </si>
  <si>
    <t>WEB 新訂戶MOM</t>
    <phoneticPr fontId="13" type="noConversion"/>
  </si>
  <si>
    <t>new_sub_app_tt</t>
  </si>
  <si>
    <t>new_sub_app_newvisit</t>
  </si>
  <si>
    <t>new_sub_app_newregister</t>
  </si>
  <si>
    <t>new_sub_web_tt</t>
  </si>
  <si>
    <t>new_sub_web_revisit</t>
  </si>
  <si>
    <t>new_sub_web_newvisit</t>
  </si>
  <si>
    <t>new_sub_web_newregister</t>
  </si>
  <si>
    <t>訂閱來源APP</t>
    <phoneticPr fontId="15" type="noConversion"/>
  </si>
  <si>
    <t>new_sub_app_revisit</t>
  </si>
  <si>
    <t>訂閱來源WEB</t>
    <phoneticPr fontId="15" type="noConversion"/>
  </si>
  <si>
    <t>總數</t>
    <phoneticPr fontId="13" type="noConversion"/>
  </si>
  <si>
    <t>回訪既有會員</t>
    <phoneticPr fontId="13" type="noConversion"/>
  </si>
  <si>
    <t>新訪既有會員</t>
    <phoneticPr fontId="13" type="noConversion"/>
  </si>
  <si>
    <t>當月註冊新會員</t>
    <phoneticPr fontId="13" type="noConversion"/>
  </si>
  <si>
    <t>資料月份</t>
    <phoneticPr fontId="13" type="noConversion"/>
  </si>
  <si>
    <t>APP 新訂戶MOM</t>
    <phoneticPr fontId="13" type="noConversion"/>
  </si>
  <si>
    <t>app_notview</t>
  </si>
  <si>
    <t>app_view</t>
  </si>
  <si>
    <t>app_view_both</t>
  </si>
  <si>
    <t>app_view_web_only</t>
  </si>
  <si>
    <t>app_view_app_only</t>
  </si>
  <si>
    <t>web_notview</t>
  </si>
  <si>
    <t>web_view</t>
  </si>
  <si>
    <t>web_view_both</t>
  </si>
  <si>
    <t>web_view_web_only</t>
  </si>
  <si>
    <t>web_view_app_only</t>
  </si>
  <si>
    <t>未瀏覽人數</t>
    <phoneticPr fontId="13" type="noConversion"/>
  </si>
  <si>
    <t>有瀏覽人數</t>
    <phoneticPr fontId="13" type="noConversion"/>
  </si>
  <si>
    <t>兩平台皆使用人數</t>
    <phoneticPr fontId="13" type="noConversion"/>
  </si>
  <si>
    <t>有造訪行為</t>
    <phoneticPr fontId="13" type="noConversion"/>
  </si>
  <si>
    <t>無造訪行為</t>
    <phoneticPr fontId="13" type="noConversion"/>
  </si>
  <si>
    <t>WEB平台佔比</t>
    <phoneticPr fontId="13" type="noConversion"/>
  </si>
  <si>
    <t>Web + App</t>
  </si>
  <si>
    <t>Web only</t>
  </si>
  <si>
    <t>App only</t>
  </si>
  <si>
    <t>兩平台皆使用</t>
    <phoneticPr fontId="13" type="noConversion"/>
  </si>
  <si>
    <t>只使用WEB</t>
    <phoneticPr fontId="13" type="noConversion"/>
  </si>
  <si>
    <t>只使用APP</t>
    <phoneticPr fontId="13" type="noConversion"/>
  </si>
  <si>
    <t>APP平台佔比</t>
    <phoneticPr fontId="13" type="noConversion"/>
  </si>
  <si>
    <t>人數</t>
    <phoneticPr fontId="15" type="noConversion"/>
  </si>
  <si>
    <t>人數佔比</t>
    <phoneticPr fontId="15" type="noConversion"/>
  </si>
  <si>
    <t>WEB</t>
    <phoneticPr fontId="15" type="noConversion"/>
  </si>
  <si>
    <t>APP</t>
    <phoneticPr fontId="15" type="noConversion"/>
  </si>
  <si>
    <t>R</t>
  </si>
  <si>
    <t>佔比計算</t>
    <phoneticPr fontId="13" type="noConversion"/>
  </si>
  <si>
    <t>F</t>
  </si>
  <si>
    <t>V</t>
  </si>
  <si>
    <t>訂閱方案</t>
    <phoneticPr fontId="15" type="noConversion"/>
  </si>
  <si>
    <t>未造訪訂戶數</t>
    <phoneticPr fontId="15" type="noConversion"/>
  </si>
  <si>
    <t>全部訂戶數</t>
    <phoneticPr fontId="15" type="noConversion"/>
  </si>
  <si>
    <t>各到期方案未造訪佔比</t>
    <phoneticPr fontId="15" type="noConversion"/>
  </si>
  <si>
    <t>project</t>
  </si>
  <si>
    <t>not_view_sub</t>
  </si>
  <si>
    <t>all_sub</t>
  </si>
  <si>
    <t>未造訪訂戶人數</t>
  </si>
  <si>
    <t>有效訂戶中佔比</t>
  </si>
  <si>
    <t>到期月份</t>
    <phoneticPr fontId="15" type="noConversion"/>
  </si>
  <si>
    <t>各到期月份未造訪佔比</t>
    <phoneticPr fontId="15" type="noConversion"/>
  </si>
  <si>
    <t>expire_month</t>
  </si>
  <si>
    <t>整體佔比</t>
    <phoneticPr fontId="13" type="noConversion"/>
  </si>
  <si>
    <t>訂閱來源</t>
    <phoneticPr fontId="15" type="noConversion"/>
  </si>
  <si>
    <t>order_source</t>
  </si>
  <si>
    <t>總計</t>
    <phoneticPr fontId="15" type="noConversion"/>
  </si>
  <si>
    <t>上月份未訂閱會員數</t>
    <phoneticPr fontId="15" type="noConversion"/>
  </si>
  <si>
    <t>本月瀏覽會員數</t>
    <phoneticPr fontId="15" type="noConversion"/>
  </si>
  <si>
    <t>本月成為訂戶數</t>
    <phoneticPr fontId="15" type="noConversion"/>
  </si>
  <si>
    <t>last_read</t>
  </si>
  <si>
    <t>now_read</t>
  </si>
  <si>
    <t>佔比</t>
    <phoneticPr fontId="15" type="noConversion"/>
  </si>
  <si>
    <t>是否為新訂戶</t>
    <phoneticPr fontId="15" type="noConversion"/>
  </si>
  <si>
    <t>會員人數</t>
    <phoneticPr fontId="15" type="noConversion"/>
  </si>
  <si>
    <t>整體佔比</t>
    <phoneticPr fontId="15" type="noConversion"/>
  </si>
  <si>
    <t>mm_sub</t>
  </si>
  <si>
    <t>新訂戶</t>
  </si>
  <si>
    <t>view_web_num</t>
  </si>
  <si>
    <t>view_web_pv</t>
  </si>
  <si>
    <t>view_web_num_article</t>
  </si>
  <si>
    <t>view_web_pv_article</t>
  </si>
  <si>
    <t>view_web_avg_time</t>
  </si>
  <si>
    <t>view_app_num</t>
  </si>
  <si>
    <t>view_app_pv</t>
  </si>
  <si>
    <t>view_app_num_article</t>
  </si>
  <si>
    <t>view_app_pv_article</t>
  </si>
  <si>
    <t>view_app_avg_time</t>
  </si>
  <si>
    <t>造訪日期</t>
    <phoneticPr fontId="15" type="noConversion"/>
  </si>
  <si>
    <t>訂戶</t>
    <phoneticPr fontId="15" type="noConversion"/>
  </si>
  <si>
    <t>新訂戶</t>
    <phoneticPr fontId="15" type="noConversion"/>
  </si>
  <si>
    <t>既有訂戶</t>
    <phoneticPr fontId="15" type="noConversion"/>
  </si>
  <si>
    <t>visitdate</t>
  </si>
  <si>
    <t>new_per_people</t>
  </si>
  <si>
    <t>old_per_people</t>
  </si>
  <si>
    <t>造訪WEB訂戶</t>
    <phoneticPr fontId="13" type="noConversion"/>
  </si>
  <si>
    <t>有造訪文章頁訂戶數</t>
    <phoneticPr fontId="13" type="noConversion"/>
  </si>
  <si>
    <t>人均累計停留時間</t>
    <phoneticPr fontId="13" type="noConversion"/>
  </si>
  <si>
    <t>資料月份</t>
    <phoneticPr fontId="13" type="noConversion"/>
  </si>
  <si>
    <t>造訪WEB訂戶數</t>
    <phoneticPr fontId="13" type="noConversion"/>
  </si>
  <si>
    <t>WEB瀏覽頁數</t>
    <phoneticPr fontId="13" type="noConversion"/>
  </si>
  <si>
    <t>造訪WEB並瀏覽文章頁訂戶數</t>
    <phoneticPr fontId="13" type="noConversion"/>
  </si>
  <si>
    <t>WEB瀏覽文章頁數</t>
    <phoneticPr fontId="13" type="noConversion"/>
  </si>
  <si>
    <t>當月人均在WEB停留時間</t>
    <phoneticPr fontId="13" type="noConversion"/>
  </si>
  <si>
    <t>造訪APP訂戶數</t>
    <phoneticPr fontId="13" type="noConversion"/>
  </si>
  <si>
    <t>APP瀏覽頁數</t>
    <phoneticPr fontId="13" type="noConversion"/>
  </si>
  <si>
    <t>造訪APP並瀏覽文章頁訂戶數</t>
    <phoneticPr fontId="13" type="noConversion"/>
  </si>
  <si>
    <t>APP瀏覽文章頁數</t>
    <phoneticPr fontId="13" type="noConversion"/>
  </si>
  <si>
    <t>當月人均在APP停留時間</t>
    <phoneticPr fontId="13" type="noConversion"/>
  </si>
  <si>
    <t>article_type</t>
  </si>
  <si>
    <t>info_date</t>
  </si>
  <si>
    <t>cname</t>
  </si>
  <si>
    <t>pagetitle</t>
  </si>
  <si>
    <t>distinct_pv</t>
  </si>
  <si>
    <t>one_pv</t>
  </si>
  <si>
    <t>文章權限</t>
    <phoneticPr fontId="13" type="noConversion"/>
  </si>
  <si>
    <t>發稿日期</t>
    <phoneticPr fontId="13" type="noConversion"/>
  </si>
  <si>
    <t>頻道</t>
    <phoneticPr fontId="13" type="noConversion"/>
  </si>
  <si>
    <t>文章標題</t>
    <phoneticPr fontId="13" type="noConversion"/>
  </si>
  <si>
    <t>不重複瀏覽數</t>
    <phoneticPr fontId="13" type="noConversion"/>
  </si>
  <si>
    <t>單天平均瀏覽數</t>
    <phoneticPr fontId="13" type="noConversion"/>
  </si>
  <si>
    <t xml:space="preserve">最多人瀏覽新聞 TOP 3 
</t>
    <phoneticPr fontId="13" type="noConversion"/>
  </si>
  <si>
    <t>排名</t>
    <phoneticPr fontId="13" type="noConversion"/>
  </si>
  <si>
    <t>前月</t>
    <phoneticPr fontId="15" type="noConversion"/>
  </si>
  <si>
    <t>上月</t>
    <phoneticPr fontId="15" type="noConversion"/>
  </si>
  <si>
    <t>當月</t>
    <phoneticPr fontId="13" type="noConversion"/>
  </si>
  <si>
    <t>當月</t>
    <phoneticPr fontId="15" type="noConversion"/>
  </si>
  <si>
    <t>app_month2_ago</t>
  </si>
  <si>
    <t>app_month1_ago</t>
  </si>
  <si>
    <t>app_now_month</t>
  </si>
  <si>
    <t>web_month2_ago</t>
  </si>
  <si>
    <t>web_month1_ago</t>
  </si>
  <si>
    <t>web_now_month</t>
  </si>
  <si>
    <t>合計</t>
    <phoneticPr fontId="15" type="noConversion"/>
  </si>
  <si>
    <t>F</t>
    <phoneticPr fontId="13" type="noConversion"/>
  </si>
  <si>
    <t>V</t>
    <phoneticPr fontId="13" type="noConversion"/>
  </si>
  <si>
    <t>與上月比較（WEB）</t>
    <phoneticPr fontId="15" type="noConversion"/>
  </si>
  <si>
    <t>H</t>
    <phoneticPr fontId="15" type="noConversion"/>
  </si>
  <si>
    <t>M</t>
    <phoneticPr fontId="15" type="noConversion"/>
  </si>
  <si>
    <t>L</t>
    <phoneticPr fontId="15" type="noConversion"/>
  </si>
  <si>
    <t>1-2天</t>
    <phoneticPr fontId="15" type="noConversion"/>
  </si>
  <si>
    <t>3-8天</t>
    <phoneticPr fontId="15" type="noConversion"/>
  </si>
  <si>
    <t>9天以上</t>
    <phoneticPr fontId="15" type="noConversion"/>
  </si>
  <si>
    <t>當月累積佔比</t>
    <phoneticPr fontId="13" type="noConversion"/>
  </si>
  <si>
    <t>1-10次</t>
    <phoneticPr fontId="15" type="noConversion"/>
  </si>
  <si>
    <t>11-25次</t>
    <phoneticPr fontId="15" type="noConversion"/>
  </si>
  <si>
    <t>26次以上</t>
    <phoneticPr fontId="15" type="noConversion"/>
  </si>
  <si>
    <t>1 - 2 天内</t>
  </si>
  <si>
    <t>3 - 8 天内</t>
  </si>
  <si>
    <t>9 天以上</t>
  </si>
  <si>
    <t>1 - 10 天</t>
  </si>
  <si>
    <t>11 - 25 天</t>
  </si>
  <si>
    <t>0-23頁</t>
    <phoneticPr fontId="15" type="noConversion"/>
  </si>
  <si>
    <t>24-135頁</t>
    <phoneticPr fontId="15" type="noConversion"/>
  </si>
  <si>
    <t>136頁以上</t>
    <phoneticPr fontId="15" type="noConversion"/>
  </si>
  <si>
    <t>0-  23 頁</t>
  </si>
  <si>
    <t>24 - 135 頁</t>
  </si>
  <si>
    <t>排序</t>
    <phoneticPr fontId="15" type="noConversion"/>
  </si>
  <si>
    <t>分群</t>
    <phoneticPr fontId="15" type="noConversion"/>
  </si>
  <si>
    <t>R分級</t>
    <phoneticPr fontId="15" type="noConversion"/>
  </si>
  <si>
    <t>F分級</t>
    <phoneticPr fontId="15" type="noConversion"/>
  </si>
  <si>
    <t>V分級</t>
    <phoneticPr fontId="15" type="noConversion"/>
  </si>
  <si>
    <t>平均PV</t>
    <phoneticPr fontId="15" type="noConversion"/>
  </si>
  <si>
    <t>segement</t>
  </si>
  <si>
    <t>R_LEVEL</t>
  </si>
  <si>
    <t>F_LEVEL</t>
  </si>
  <si>
    <t>V_LEVEL</t>
  </si>
  <si>
    <t>num</t>
  </si>
  <si>
    <t>avg_pv</t>
  </si>
  <si>
    <t>BrandLover</t>
  </si>
  <si>
    <t>H</t>
  </si>
  <si>
    <t>分群名稱</t>
    <phoneticPr fontId="15" type="noConversion"/>
  </si>
  <si>
    <t>Flyby</t>
  </si>
  <si>
    <t>Semi</t>
  </si>
  <si>
    <t>M</t>
  </si>
  <si>
    <t>L</t>
  </si>
  <si>
    <t>人均pv</t>
    <phoneticPr fontId="15" type="noConversion"/>
  </si>
  <si>
    <t>總佔比</t>
    <phoneticPr fontId="15" type="noConversion"/>
  </si>
  <si>
    <t>BL</t>
    <phoneticPr fontId="13" type="noConversion"/>
  </si>
  <si>
    <t>SEMI</t>
    <phoneticPr fontId="13" type="noConversion"/>
  </si>
  <si>
    <t>FLY-BY</t>
    <phoneticPr fontId="13" type="noConversion"/>
  </si>
  <si>
    <t>MOM</t>
    <phoneticPr fontId="13" type="noConversion"/>
  </si>
  <si>
    <t>分群結構變化 (月)</t>
    <phoneticPr fontId="13" type="noConversion"/>
  </si>
  <si>
    <t>pv數</t>
    <phoneticPr fontId="15" type="noConversion"/>
  </si>
  <si>
    <t>channel</t>
  </si>
  <si>
    <t>brandlover_people</t>
  </si>
  <si>
    <t>semi_people</t>
  </si>
  <si>
    <t>fly_by_people</t>
  </si>
  <si>
    <t>brandlover_d_pv</t>
  </si>
  <si>
    <t>分群頻道瀏覽差異</t>
    <phoneticPr fontId="15" type="noConversion"/>
  </si>
  <si>
    <t>pv數佔比</t>
    <phoneticPr fontId="15" type="noConversion"/>
  </si>
  <si>
    <t>人均瀏覽</t>
    <phoneticPr fontId="15" type="noConversion"/>
  </si>
  <si>
    <t>channel</t>
    <phoneticPr fontId="15" type="noConversion"/>
  </si>
  <si>
    <t>brandlover</t>
    <phoneticPr fontId="15" type="noConversion"/>
  </si>
  <si>
    <t>semi</t>
    <phoneticPr fontId="15" type="noConversion"/>
  </si>
  <si>
    <t>fly_by</t>
    <phoneticPr fontId="15" type="noConversion"/>
  </si>
  <si>
    <t>分群頻道瀏覽</t>
    <phoneticPr fontId="15" type="noConversion"/>
  </si>
  <si>
    <t>總人數（目前需手動更新）</t>
    <phoneticPr fontId="15" type="noConversion"/>
  </si>
  <si>
    <t>文章頁PV數</t>
    <phoneticPr fontId="15" type="noConversion"/>
  </si>
  <si>
    <t>Brand Lover（BL）</t>
  </si>
  <si>
    <t>Engaged（En）</t>
  </si>
  <si>
    <t>Fly By（FB）</t>
  </si>
  <si>
    <t>PV 佔比（BL）</t>
  </si>
  <si>
    <t>PV 佔比（En）</t>
  </si>
  <si>
    <t>PV 佔比（FB）</t>
  </si>
  <si>
    <t>人均瀏覽頁數（BL）</t>
  </si>
  <si>
    <t>人均瀏覽頁數（En）</t>
  </si>
  <si>
    <t>人均瀏覽頁數（FB）</t>
  </si>
  <si>
    <t>瀏覽人數（新訂戶）</t>
    <phoneticPr fontId="15" type="noConversion"/>
  </si>
  <si>
    <t>不重複PV數（新訂戶）</t>
    <phoneticPr fontId="15" type="noConversion"/>
  </si>
  <si>
    <t>瀏覽人數（既有訂戶）</t>
    <phoneticPr fontId="15" type="noConversion"/>
  </si>
  <si>
    <t>不重複PV數（既有訂戶）</t>
    <phoneticPr fontId="15" type="noConversion"/>
  </si>
  <si>
    <t>new_people</t>
  </si>
  <si>
    <t>new_d_pv</t>
  </si>
  <si>
    <t>old_people</t>
  </si>
  <si>
    <t>old_d_pv</t>
  </si>
  <si>
    <t>新既有訂戶頻道瀏覽差異</t>
    <phoneticPr fontId="15" type="noConversion"/>
  </si>
  <si>
    <t>PV佔比</t>
    <phoneticPr fontId="13" type="noConversion"/>
  </si>
  <si>
    <t>PV佔比</t>
    <phoneticPr fontId="15" type="noConversion"/>
  </si>
  <si>
    <t>PV占比（新）</t>
  </si>
  <si>
    <t>PV占比（既有）</t>
  </si>
  <si>
    <t>月人均瀏覽（新）</t>
  </si>
  <si>
    <t>月人均瀏覽（既有）</t>
  </si>
  <si>
    <t>category</t>
  </si>
  <si>
    <t>新既有訂戶次分類瀏覽差異</t>
    <phoneticPr fontId="15" type="noConversion"/>
  </si>
  <si>
    <t>two_ago_people</t>
  </si>
  <si>
    <t>two_ago_d_pv</t>
  </si>
  <si>
    <t>one_ago_people</t>
  </si>
  <si>
    <t>one_ago_d_pv</t>
  </si>
  <si>
    <t>now_month_people</t>
  </si>
  <si>
    <t>now_month_d_pv</t>
  </si>
  <si>
    <t>WEB頻道瀏覽計算</t>
    <phoneticPr fontId="13" type="noConversion"/>
  </si>
  <si>
    <t>當季第一個月</t>
    <phoneticPr fontId="13" type="noConversion"/>
  </si>
  <si>
    <t>當季第二個月</t>
    <phoneticPr fontId="13" type="noConversion"/>
  </si>
  <si>
    <t>當季第三個月</t>
    <phoneticPr fontId="13" type="noConversion"/>
  </si>
  <si>
    <t>瀏覽人數佔比</t>
    <phoneticPr fontId="13" type="noConversion"/>
  </si>
  <si>
    <t>月人均瀏覽</t>
    <phoneticPr fontId="13" type="noConversion"/>
  </si>
  <si>
    <t>頻道</t>
    <phoneticPr fontId="13" type="noConversion"/>
  </si>
  <si>
    <t>PV數</t>
    <phoneticPr fontId="13" type="noConversion"/>
  </si>
  <si>
    <t>(WEB) 當月發稿文章的發稿數與pv數</t>
    <phoneticPr fontId="15" type="noConversion"/>
  </si>
  <si>
    <t>發稿數</t>
    <phoneticPr fontId="13" type="noConversion"/>
  </si>
  <si>
    <t>發稿數</t>
    <phoneticPr fontId="15" type="noConversion"/>
  </si>
  <si>
    <t>PV數</t>
    <phoneticPr fontId="15" type="noConversion"/>
  </si>
  <si>
    <t>單篇平均PV數</t>
    <phoneticPr fontId="13" type="noConversion"/>
  </si>
  <si>
    <t>單篇平均PV數</t>
    <phoneticPr fontId="15" type="noConversion"/>
  </si>
  <si>
    <t>中位數</t>
    <phoneticPr fontId="15" type="noConversion"/>
  </si>
  <si>
    <t>頻道名稱</t>
    <phoneticPr fontId="13" type="noConversion"/>
  </si>
  <si>
    <t>頻道名稱</t>
    <phoneticPr fontId="15" type="noConversion"/>
  </si>
  <si>
    <t>單篇平均pv數</t>
    <phoneticPr fontId="15" type="noConversion"/>
  </si>
  <si>
    <t>pub_num</t>
  </si>
  <si>
    <t>total</t>
  </si>
  <si>
    <t>per_article_pv</t>
    <phoneticPr fontId="15" type="noConversion"/>
  </si>
  <si>
    <t>pid</t>
  </si>
  <si>
    <t>pname</t>
  </si>
  <si>
    <t>web_all_pv</t>
  </si>
  <si>
    <t>web_new_pv</t>
  </si>
  <si>
    <t>web_old_pv</t>
  </si>
  <si>
    <t>app_all_pv</t>
  </si>
  <si>
    <t>app_new_pv</t>
  </si>
  <si>
    <t>app_old_pv</t>
  </si>
  <si>
    <t>文章ID</t>
    <phoneticPr fontId="13" type="noConversion"/>
  </si>
  <si>
    <t>文章標題</t>
    <phoneticPr fontId="13" type="noConversion"/>
  </si>
  <si>
    <t>WEB訂戶PV</t>
    <phoneticPr fontId="13" type="noConversion"/>
  </si>
  <si>
    <t>WEB新訂戶PV</t>
    <phoneticPr fontId="13" type="noConversion"/>
  </si>
  <si>
    <t>WEB既有訂戶PV</t>
    <phoneticPr fontId="13" type="noConversion"/>
  </si>
  <si>
    <t>APP訂戶PV</t>
    <phoneticPr fontId="13" type="noConversion"/>
  </si>
  <si>
    <t>APP新訂戶PV</t>
    <phoneticPr fontId="13" type="noConversion"/>
  </si>
  <si>
    <t>APP既有訂戶PV</t>
    <phoneticPr fontId="13" type="noConversion"/>
  </si>
  <si>
    <t>頻道</t>
    <phoneticPr fontId="15" type="noConversion"/>
  </si>
  <si>
    <t>熱門文章標題</t>
    <phoneticPr fontId="15" type="noConversion"/>
  </si>
  <si>
    <t>冷門文章標題</t>
    <phoneticPr fontId="15" type="noConversion"/>
  </si>
  <si>
    <t>top_pname</t>
  </si>
  <si>
    <t>top_pv</t>
  </si>
  <si>
    <t>bottom_pname</t>
  </si>
  <si>
    <t>bottom_pv</t>
  </si>
  <si>
    <t>排名</t>
    <phoneticPr fontId="15" type="noConversion"/>
  </si>
  <si>
    <t>WEB頻道</t>
    <phoneticPr fontId="15" type="noConversion"/>
  </si>
  <si>
    <t>WEB文章標題</t>
    <phoneticPr fontId="15" type="noConversion"/>
  </si>
  <si>
    <t>WEB PV數</t>
    <phoneticPr fontId="15" type="noConversion"/>
  </si>
  <si>
    <t>APP 頻道</t>
    <phoneticPr fontId="15" type="noConversion"/>
  </si>
  <si>
    <t>APP文章標題</t>
    <phoneticPr fontId="15" type="noConversion"/>
  </si>
  <si>
    <t>APP PV數</t>
    <phoneticPr fontId="15" type="noConversion"/>
  </si>
  <si>
    <t>segment</t>
  </si>
  <si>
    <t>rn</t>
  </si>
  <si>
    <t>web_cname</t>
  </si>
  <si>
    <t>web_pname</t>
  </si>
  <si>
    <t>web_pv</t>
  </si>
  <si>
    <t>app_cname</t>
  </si>
  <si>
    <t>app_pname</t>
  </si>
  <si>
    <t>app_pv</t>
  </si>
  <si>
    <t>BRANDLOVER</t>
    <phoneticPr fontId="13" type="noConversion"/>
  </si>
  <si>
    <t>FLYBY</t>
    <phoneticPr fontId="13" type="noConversion"/>
  </si>
  <si>
    <t>WEB 分群前五名</t>
    <phoneticPr fontId="13" type="noConversion"/>
  </si>
  <si>
    <t>使用人數</t>
    <phoneticPr fontId="15" type="noConversion"/>
  </si>
  <si>
    <t>瀏覽文章人數</t>
    <phoneticPr fontId="15" type="noConversion"/>
  </si>
  <si>
    <t>use_app</t>
  </si>
  <si>
    <t>read_article</t>
  </si>
  <si>
    <t>使用人數</t>
  </si>
  <si>
    <t>瀏覽文章人數</t>
  </si>
  <si>
    <t>造訪APP訂戶</t>
    <phoneticPr fontId="13" type="noConversion"/>
  </si>
  <si>
    <t>訂戶APP使用率</t>
    <phoneticPr fontId="13" type="noConversion"/>
  </si>
  <si>
    <t>APP使用率</t>
    <phoneticPr fontId="13" type="noConversion"/>
  </si>
  <si>
    <t>APP活耀率</t>
    <phoneticPr fontId="13" type="noConversion"/>
  </si>
  <si>
    <t>訂戶APP活耀率</t>
    <phoneticPr fontId="13" type="noConversion"/>
  </si>
  <si>
    <t>vip_people</t>
  </si>
  <si>
    <t>vip_d_pv</t>
  </si>
  <si>
    <t>mm_people</t>
  </si>
  <si>
    <t>mm_d_pv</t>
  </si>
  <si>
    <t>訂戶會員頻道瀏覽差異</t>
    <phoneticPr fontId="15" type="noConversion"/>
  </si>
  <si>
    <t>瀏覽人數（訂戶）</t>
    <phoneticPr fontId="15" type="noConversion"/>
  </si>
  <si>
    <t>不重複PV數（訂戶）</t>
    <phoneticPr fontId="15" type="noConversion"/>
  </si>
  <si>
    <t>瀏覽人數（會員）</t>
    <phoneticPr fontId="15" type="noConversion"/>
  </si>
  <si>
    <t>不重複PV數（會員）</t>
    <phoneticPr fontId="15" type="noConversion"/>
  </si>
  <si>
    <t>人數占比（訂戶）</t>
  </si>
  <si>
    <t>人數占比（會員）</t>
  </si>
  <si>
    <t>會員</t>
    <phoneticPr fontId="15" type="noConversion"/>
  </si>
  <si>
    <t>PV占比（訂戶）</t>
  </si>
  <si>
    <t>PV占比（會員）</t>
  </si>
  <si>
    <t>月人均瀏覽（訂戶）</t>
  </si>
  <si>
    <t>月人均瀏覽（會員）</t>
  </si>
  <si>
    <t>訂戶會員次分類瀏覽差異</t>
    <phoneticPr fontId="15" type="noConversion"/>
  </si>
  <si>
    <t>H_people</t>
  </si>
  <si>
    <t>H_d_pv</t>
  </si>
  <si>
    <t>L_people</t>
  </si>
  <si>
    <t>L_d_pv</t>
  </si>
  <si>
    <t>瀏覽人數（高頻）</t>
    <phoneticPr fontId="15" type="noConversion"/>
  </si>
  <si>
    <t>不重複PV數（高頻）</t>
    <phoneticPr fontId="15" type="noConversion"/>
  </si>
  <si>
    <t>不重複PV數（低頻）</t>
    <phoneticPr fontId="15" type="noConversion"/>
  </si>
  <si>
    <t>高頻</t>
    <phoneticPr fontId="15" type="noConversion"/>
  </si>
  <si>
    <t>低頻</t>
    <phoneticPr fontId="15" type="noConversion"/>
  </si>
  <si>
    <t>高頻低頻頻道瀏覽差異</t>
    <phoneticPr fontId="15" type="noConversion"/>
  </si>
  <si>
    <t>PV 佔比（高頻）</t>
  </si>
  <si>
    <t>PV 佔比（低頻）</t>
  </si>
  <si>
    <t>月人均瀏覽（高頻）</t>
  </si>
  <si>
    <t>月人均瀏覽（低頻）</t>
  </si>
  <si>
    <t>人數佔比（高頻）</t>
  </si>
  <si>
    <t>人數佔比（低頻）</t>
  </si>
  <si>
    <t>APP 分群前五名</t>
    <phoneticPr fontId="13" type="noConversion"/>
  </si>
  <si>
    <t>字數分群</t>
    <phoneticPr fontId="13" type="noConversion"/>
  </si>
  <si>
    <t>平均PV數</t>
    <phoneticPr fontId="13" type="noConversion"/>
  </si>
  <si>
    <t>平均閱讀完成率</t>
    <phoneticPr fontId="13" type="noConversion"/>
  </si>
  <si>
    <t>平均停留時間(秒)</t>
    <phoneticPr fontId="13" type="noConversion"/>
  </si>
  <si>
    <t>平均離開率</t>
    <phoneticPr fontId="13" type="noConversion"/>
  </si>
  <si>
    <t>閱讀完成數</t>
    <phoneticPr fontId="13" type="noConversion"/>
  </si>
  <si>
    <t>字數</t>
    <phoneticPr fontId="15" type="noConversion"/>
  </si>
  <si>
    <t>總發稿數</t>
    <phoneticPr fontId="15" type="noConversion"/>
  </si>
  <si>
    <t>字數</t>
  </si>
  <si>
    <t>WEB 平均停留時間</t>
    <phoneticPr fontId="15" type="noConversion"/>
  </si>
  <si>
    <t>APP 平均停留時間</t>
  </si>
  <si>
    <t>WEB 平均閱讀完成率</t>
  </si>
  <si>
    <t>APP 平均閱讀完成率</t>
  </si>
  <si>
    <t>word_segment</t>
  </si>
  <si>
    <t>avg_finish</t>
  </si>
  <si>
    <t>avg_duration</t>
  </si>
  <si>
    <t>avg_exit</t>
  </si>
  <si>
    <t>finish_num</t>
  </si>
  <si>
    <t>pv_num</t>
  </si>
  <si>
    <t>800-1,200 字</t>
  </si>
  <si>
    <t>1,201-1,600 字</t>
  </si>
  <si>
    <t>1,601-2,000 字</t>
  </si>
  <si>
    <t>2,001-2,400 字</t>
  </si>
  <si>
    <t>2,401-2,800 字</t>
  </si>
  <si>
    <t>2,801-3,200 字</t>
  </si>
  <si>
    <t>3,200 字以上</t>
  </si>
  <si>
    <t>WEB 平均停留時間</t>
  </si>
  <si>
    <t>低瀏覽文章</t>
    <phoneticPr fontId="15" type="noConversion"/>
  </si>
  <si>
    <t>未瀏覽文章</t>
    <phoneticPr fontId="15" type="noConversion"/>
  </si>
  <si>
    <t>低瀏覽與未瀏覽文章</t>
    <phoneticPr fontId="13" type="noConversion"/>
  </si>
  <si>
    <t>low_view</t>
  </si>
  <si>
    <t>低瀏覽文章占比</t>
  </si>
  <si>
    <t>未瀏覽文章佔比</t>
    <phoneticPr fontId="13" type="noConversion"/>
  </si>
  <si>
    <t>低瀏覽文章佔比</t>
  </si>
  <si>
    <t>未瀏覽文章佔比</t>
  </si>
  <si>
    <t>發稿量</t>
  </si>
  <si>
    <t>not_conti_num</t>
  </si>
  <si>
    <t>sub_num</t>
  </si>
  <si>
    <t>view_web_sub_avg_num</t>
  </si>
  <si>
    <t>view_app_sub_avg_num</t>
  </si>
  <si>
    <t>view_web_sub_avg_pv</t>
  </si>
  <si>
    <t>view_app_sub_avg_pv</t>
  </si>
  <si>
    <t>view_web_user_avg_num</t>
  </si>
  <si>
    <t>view_app_user_avg_num</t>
  </si>
  <si>
    <t>view_web_user_avg_pv</t>
  </si>
  <si>
    <t>view_app_user_avg_pv</t>
  </si>
  <si>
    <t>訂單數</t>
  </si>
  <si>
    <t>流失數</t>
  </si>
  <si>
    <t>有效訂戶數</t>
  </si>
  <si>
    <t>訂單金額</t>
  </si>
  <si>
    <t>訂戶到訪數-Web ( 日均 )</t>
  </si>
  <si>
    <t>訂戶到訪數-App ( 日均 )</t>
  </si>
  <si>
    <t>訂戶網頁瀏覽量-Web ( 日均 )重複</t>
  </si>
  <si>
    <t>訂戶 Screen View 瀏覽量-App ( 日均 )重複</t>
  </si>
  <si>
    <t>內容總生產量 ( 日均 )</t>
  </si>
  <si>
    <t>付費內容總生產量 ( 日均 )</t>
    <phoneticPr fontId="13" type="noConversion"/>
  </si>
  <si>
    <t>用戶到訪數-App ( 日均 )</t>
    <phoneticPr fontId="13" type="noConversion"/>
  </si>
  <si>
    <t>用戶 cookies 瀏覽量-Web ( 日均 ) 重複</t>
    <phoneticPr fontId="13" type="noConversion"/>
  </si>
  <si>
    <t>用戶瀏覽量-App ( 日均 ) 重複</t>
    <phoneticPr fontId="13" type="noConversion"/>
  </si>
  <si>
    <t>order_num_ytd</t>
  </si>
  <si>
    <t>order_amount_ytd</t>
  </si>
  <si>
    <t>lost_ytd</t>
  </si>
  <si>
    <t>所需執行摘要彙整</t>
    <phoneticPr fontId="13" type="noConversion"/>
  </si>
  <si>
    <t>去年同月</t>
    <phoneticPr fontId="13" type="noConversion"/>
  </si>
  <si>
    <t>APP 總成長率</t>
    <phoneticPr fontId="13" type="noConversion"/>
  </si>
  <si>
    <t>YTD</t>
    <phoneticPr fontId="13" type="noConversion"/>
  </si>
  <si>
    <t xml:space="preserve">MoM </t>
    <phoneticPr fontId="13" type="noConversion"/>
  </si>
  <si>
    <t>YoY</t>
    <phoneticPr fontId="13" type="noConversion"/>
  </si>
  <si>
    <t>當月</t>
    <phoneticPr fontId="13" type="noConversion"/>
  </si>
  <si>
    <t>上月</t>
    <phoneticPr fontId="13" type="noConversion"/>
  </si>
  <si>
    <t>H5</t>
  </si>
  <si>
    <t>H5</t>
    <phoneticPr fontId="13" type="noConversion"/>
  </si>
  <si>
    <t>I5</t>
  </si>
  <si>
    <t>J5</t>
  </si>
  <si>
    <t>K5</t>
  </si>
  <si>
    <t>L5</t>
  </si>
  <si>
    <t>M5</t>
  </si>
  <si>
    <t>N5</t>
  </si>
  <si>
    <t>O5</t>
  </si>
  <si>
    <t>P5</t>
  </si>
  <si>
    <t>Q5</t>
  </si>
  <si>
    <t>R5</t>
  </si>
  <si>
    <t>S5</t>
  </si>
  <si>
    <t>T5</t>
  </si>
  <si>
    <t>U5</t>
  </si>
  <si>
    <t>Z5</t>
  </si>
  <si>
    <t>W5</t>
  </si>
  <si>
    <t>X5</t>
  </si>
  <si>
    <t>Y5</t>
  </si>
  <si>
    <t>K5</t>
    <phoneticPr fontId="13" type="noConversion"/>
  </si>
  <si>
    <t>{sub_num}</t>
    <phoneticPr fontId="13" type="noConversion"/>
  </si>
  <si>
    <t>J5</t>
    <phoneticPr fontId="13" type="noConversion"/>
  </si>
  <si>
    <t>V5</t>
    <phoneticPr fontId="13" type="noConversion"/>
  </si>
  <si>
    <t>{sub_num_add}</t>
    <phoneticPr fontId="13" type="noConversion"/>
  </si>
  <si>
    <t>{web_num}</t>
    <phoneticPr fontId="13" type="noConversion"/>
  </si>
  <si>
    <t>{web_mom}</t>
    <phoneticPr fontId="13" type="noConversion"/>
  </si>
  <si>
    <t>{app_num}</t>
    <phoneticPr fontId="13" type="noConversion"/>
  </si>
  <si>
    <t>{app_mom}</t>
    <phoneticPr fontId="13" type="noConversion"/>
  </si>
  <si>
    <t>{lost_tt}</t>
    <phoneticPr fontId="13" type="noConversion"/>
  </si>
  <si>
    <t>J25</t>
  </si>
  <si>
    <t>J25</t>
    <phoneticPr fontId="13" type="noConversion"/>
  </si>
  <si>
    <t>K25</t>
  </si>
  <si>
    <t>L25</t>
  </si>
  <si>
    <t>M25</t>
  </si>
  <si>
    <t>N25</t>
  </si>
  <si>
    <t>O25</t>
  </si>
  <si>
    <t>P25</t>
  </si>
  <si>
    <t>Q25</t>
  </si>
  <si>
    <t>R25</t>
  </si>
  <si>
    <t>S25</t>
  </si>
  <si>
    <t>T25</t>
  </si>
  <si>
    <t>U25</t>
  </si>
  <si>
    <t>V25</t>
  </si>
  <si>
    <t>W25</t>
  </si>
  <si>
    <t>X25</t>
  </si>
  <si>
    <t>J45</t>
  </si>
  <si>
    <t>J45</t>
    <phoneticPr fontId="13" type="noConversion"/>
  </si>
  <si>
    <t>K45</t>
  </si>
  <si>
    <t>L45</t>
  </si>
  <si>
    <t>M45</t>
  </si>
  <si>
    <t>N45</t>
  </si>
  <si>
    <t>O45</t>
  </si>
  <si>
    <t>P45</t>
  </si>
  <si>
    <t>Q45</t>
  </si>
  <si>
    <t>R45</t>
  </si>
  <si>
    <t>S45</t>
  </si>
  <si>
    <t>T45</t>
  </si>
  <si>
    <t>U45</t>
  </si>
  <si>
    <t>V45</t>
  </si>
  <si>
    <t>W45</t>
  </si>
  <si>
    <t>X45</t>
  </si>
  <si>
    <t>{lost_web}</t>
    <phoneticPr fontId="13" type="noConversion"/>
  </si>
  <si>
    <t>{lost_app}</t>
    <phoneticPr fontId="13" type="noConversion"/>
  </si>
  <si>
    <t>{lost_web_year}</t>
    <phoneticPr fontId="13" type="noConversion"/>
  </si>
  <si>
    <t>{lost_web_season}</t>
    <phoneticPr fontId="13" type="noConversion"/>
  </si>
  <si>
    <t>{lost_web_month}</t>
    <phoneticPr fontId="13" type="noConversion"/>
  </si>
  <si>
    <t>{lost_app_year}</t>
    <phoneticPr fontId="13" type="noConversion"/>
  </si>
  <si>
    <t>{lost_app_season}</t>
    <phoneticPr fontId="13" type="noConversion"/>
  </si>
  <si>
    <t>{lost_app_month}</t>
    <phoneticPr fontId="13" type="noConversion"/>
  </si>
  <si>
    <t>{lost_compare}</t>
    <phoneticPr fontId="13" type="noConversion"/>
  </si>
  <si>
    <t>{new_sub_num}</t>
    <phoneticPr fontId="13" type="noConversion"/>
  </si>
  <si>
    <t>{new_sub_mom}</t>
    <phoneticPr fontId="13" type="noConversion"/>
  </si>
  <si>
    <t>{new_sub_num_webapp}</t>
    <phoneticPr fontId="13" type="noConversion"/>
  </si>
  <si>
    <t>{new_sub_web_proj}</t>
    <phoneticPr fontId="13" type="noConversion"/>
  </si>
  <si>
    <t>{new_sub_app_proj}</t>
    <phoneticPr fontId="13" type="noConversion"/>
  </si>
  <si>
    <t>{web_new_sub_num}</t>
    <phoneticPr fontId="13" type="noConversion"/>
  </si>
  <si>
    <t>{web_new_sub_mom}</t>
    <phoneticPr fontId="13" type="noConversion"/>
  </si>
  <si>
    <t>{web_new_sub_comp}</t>
    <phoneticPr fontId="13" type="noConversion"/>
  </si>
  <si>
    <t>H6</t>
  </si>
  <si>
    <t>I6</t>
  </si>
  <si>
    <t>J6</t>
  </si>
  <si>
    <t>K6</t>
  </si>
  <si>
    <t>L6</t>
  </si>
  <si>
    <t>M6</t>
  </si>
  <si>
    <t>N6</t>
  </si>
  <si>
    <t>O6</t>
  </si>
  <si>
    <t>P6</t>
  </si>
  <si>
    <t>H6</t>
    <phoneticPr fontId="13" type="noConversion"/>
  </si>
  <si>
    <t>{app_new_sub_num}</t>
  </si>
  <si>
    <t>{app_new_sub_mom}</t>
    <phoneticPr fontId="13" type="noConversion"/>
  </si>
  <si>
    <t>{app_new_sub_comp}</t>
    <phoneticPr fontId="13" type="noConversion"/>
  </si>
  <si>
    <t>只使用web人數</t>
    <phoneticPr fontId="13" type="noConversion"/>
  </si>
  <si>
    <t>只使用app人數</t>
    <phoneticPr fontId="13" type="noConversion"/>
  </si>
  <si>
    <t>{web_view_percent}</t>
    <phoneticPr fontId="13" type="noConversion"/>
  </si>
  <si>
    <t>Q6</t>
    <phoneticPr fontId="13" type="noConversion"/>
  </si>
  <si>
    <t>R6</t>
    <phoneticPr fontId="13" type="noConversion"/>
  </si>
  <si>
    <t>{web_view_platform}</t>
    <phoneticPr fontId="13" type="noConversion"/>
  </si>
  <si>
    <t>{app_view_platform}</t>
  </si>
  <si>
    <t>{app_view_percent}</t>
    <phoneticPr fontId="13" type="noConversion"/>
  </si>
  <si>
    <t>總人數</t>
    <phoneticPr fontId="13" type="noConversion"/>
  </si>
  <si>
    <t>I5</t>
    <phoneticPr fontId="13" type="noConversion"/>
  </si>
  <si>
    <t>I6</t>
    <phoneticPr fontId="13" type="noConversion"/>
  </si>
  <si>
    <t>J6</t>
    <phoneticPr fontId="13" type="noConversion"/>
  </si>
  <si>
    <t>K6</t>
    <phoneticPr fontId="13" type="noConversion"/>
  </si>
  <si>
    <t>{not_view_proj_tt}</t>
    <phoneticPr fontId="13" type="noConversion"/>
  </si>
  <si>
    <t>{not_view_proj_proj}</t>
    <phoneticPr fontId="13" type="noConversion"/>
  </si>
  <si>
    <t>因應訂閱到期月份每個月長度可能不同，此頁可能需要自行調整圖表選取範圍</t>
    <phoneticPr fontId="13" type="noConversion"/>
  </si>
  <si>
    <t>{not_view_due_tt}</t>
    <phoneticPr fontId="13" type="noConversion"/>
  </si>
  <si>
    <t>H14</t>
    <phoneticPr fontId="13" type="noConversion"/>
  </si>
  <si>
    <t>I14</t>
    <phoneticPr fontId="13" type="noConversion"/>
  </si>
  <si>
    <t>J14</t>
    <phoneticPr fontId="13" type="noConversion"/>
  </si>
  <si>
    <t>B5</t>
    <phoneticPr fontId="13" type="noConversion"/>
  </si>
  <si>
    <t>C5</t>
    <phoneticPr fontId="13" type="noConversion"/>
  </si>
  <si>
    <t>D5</t>
    <phoneticPr fontId="13" type="noConversion"/>
  </si>
  <si>
    <t>B6</t>
    <phoneticPr fontId="13" type="noConversion"/>
  </si>
  <si>
    <t>C6</t>
    <phoneticPr fontId="13" type="noConversion"/>
  </si>
  <si>
    <t>D6</t>
    <phoneticPr fontId="13" type="noConversion"/>
  </si>
  <si>
    <t>B13</t>
    <phoneticPr fontId="13" type="noConversion"/>
  </si>
  <si>
    <t>C13</t>
    <phoneticPr fontId="13" type="noConversion"/>
  </si>
  <si>
    <t>D13</t>
    <phoneticPr fontId="13" type="noConversion"/>
  </si>
  <si>
    <t>頻道</t>
    <phoneticPr fontId="13" type="noConversion"/>
  </si>
  <si>
    <t>{web_preview}</t>
    <phoneticPr fontId="13" type="noConversion"/>
  </si>
  <si>
    <t>U5</t>
    <phoneticPr fontId="13" type="noConversion"/>
  </si>
  <si>
    <t>V5</t>
  </si>
  <si>
    <t>AA5</t>
    <phoneticPr fontId="13" type="noConversion"/>
  </si>
  <si>
    <t>AB5</t>
    <phoneticPr fontId="13" type="noConversion"/>
  </si>
  <si>
    <t>AC5</t>
    <phoneticPr fontId="13" type="noConversion"/>
  </si>
  <si>
    <t>AD5</t>
    <phoneticPr fontId="13" type="noConversion"/>
  </si>
  <si>
    <t>AE5</t>
    <phoneticPr fontId="13" type="noConversion"/>
  </si>
  <si>
    <t>AI5</t>
    <phoneticPr fontId="13" type="noConversion"/>
  </si>
  <si>
    <t>AJ5</t>
    <phoneticPr fontId="13" type="noConversion"/>
  </si>
  <si>
    <t>AK5</t>
    <phoneticPr fontId="13" type="noConversion"/>
  </si>
  <si>
    <t>AL5</t>
    <phoneticPr fontId="13" type="noConversion"/>
  </si>
  <si>
    <t>AM5</t>
    <phoneticPr fontId="13" type="noConversion"/>
  </si>
  <si>
    <t>AN5</t>
    <phoneticPr fontId="13" type="noConversion"/>
  </si>
  <si>
    <t>{web_tri_month_r}</t>
    <phoneticPr fontId="13" type="noConversion"/>
  </si>
  <si>
    <t>H7</t>
  </si>
  <si>
    <t>H7</t>
    <phoneticPr fontId="13" type="noConversion"/>
  </si>
  <si>
    <t>I7</t>
  </si>
  <si>
    <t>J7</t>
  </si>
  <si>
    <t>K7</t>
  </si>
  <si>
    <t>L7</t>
  </si>
  <si>
    <t>M7</t>
  </si>
  <si>
    <t>N7</t>
  </si>
  <si>
    <t>W6</t>
  </si>
  <si>
    <t>W6</t>
    <phoneticPr fontId="13" type="noConversion"/>
  </si>
  <si>
    <t>X6</t>
  </si>
  <si>
    <t>Y6</t>
  </si>
  <si>
    <t>Z6</t>
  </si>
  <si>
    <t>F6</t>
  </si>
  <si>
    <t>G6</t>
  </si>
  <si>
    <t>{web_tri_month_f}</t>
    <phoneticPr fontId="13" type="noConversion"/>
  </si>
  <si>
    <t>AA6</t>
    <phoneticPr fontId="13" type="noConversion"/>
  </si>
  <si>
    <t>AB6</t>
    <phoneticPr fontId="13" type="noConversion"/>
  </si>
  <si>
    <t>AC6</t>
    <phoneticPr fontId="13" type="noConversion"/>
  </si>
  <si>
    <t>AD6</t>
    <phoneticPr fontId="13" type="noConversion"/>
  </si>
  <si>
    <t>AE6</t>
    <phoneticPr fontId="13" type="noConversion"/>
  </si>
  <si>
    <t>AF6</t>
    <phoneticPr fontId="13" type="noConversion"/>
  </si>
  <si>
    <t>AG6</t>
    <phoneticPr fontId="13" type="noConversion"/>
  </si>
  <si>
    <t>{web_tri_month_v}</t>
    <phoneticPr fontId="13" type="noConversion"/>
  </si>
  <si>
    <t>當月累積佔比（查詢中位數）</t>
    <phoneticPr fontId="13" type="noConversion"/>
  </si>
  <si>
    <t>{r_level}</t>
    <phoneticPr fontId="13" type="noConversion"/>
  </si>
  <si>
    <t>{f_level}</t>
    <phoneticPr fontId="13" type="noConversion"/>
  </si>
  <si>
    <t>{v_level}</t>
    <phoneticPr fontId="13" type="noConversion"/>
  </si>
  <si>
    <t>C4</t>
  </si>
  <si>
    <t>C4</t>
    <phoneticPr fontId="13" type="noConversion"/>
  </si>
  <si>
    <t>D4</t>
  </si>
  <si>
    <t>E4</t>
  </si>
  <si>
    <t>F4</t>
  </si>
  <si>
    <t>G4</t>
  </si>
  <si>
    <t>H4</t>
  </si>
  <si>
    <t>C38</t>
    <phoneticPr fontId="13" type="noConversion"/>
  </si>
  <si>
    <t>D38</t>
    <phoneticPr fontId="13" type="noConversion"/>
  </si>
  <si>
    <t>E38</t>
    <phoneticPr fontId="13" type="noConversion"/>
  </si>
  <si>
    <t>F38</t>
    <phoneticPr fontId="13" type="noConversion"/>
  </si>
  <si>
    <t>G38</t>
    <phoneticPr fontId="13" type="noConversion"/>
  </si>
  <si>
    <t>H38</t>
    <phoneticPr fontId="13" type="noConversion"/>
  </si>
  <si>
    <t>semi_people _d_pv</t>
  </si>
  <si>
    <t>fly_by_people _d_pv</t>
  </si>
  <si>
    <t>{rfv_channel_num}</t>
    <phoneticPr fontId="13" type="noConversion"/>
  </si>
  <si>
    <t>AF12</t>
    <phoneticPr fontId="13" type="noConversion"/>
  </si>
  <si>
    <t>AG12</t>
    <phoneticPr fontId="13" type="noConversion"/>
  </si>
  <si>
    <t>AH12</t>
    <phoneticPr fontId="13" type="noConversion"/>
  </si>
  <si>
    <t>AI12</t>
    <phoneticPr fontId="13" type="noConversion"/>
  </si>
  <si>
    <t>AJ12</t>
    <phoneticPr fontId="13" type="noConversion"/>
  </si>
  <si>
    <t>AK12</t>
    <phoneticPr fontId="13" type="noConversion"/>
  </si>
  <si>
    <t>{rfv_channel_pv}</t>
    <phoneticPr fontId="13" type="noConversion"/>
  </si>
  <si>
    <t>{new_channel_num}</t>
    <phoneticPr fontId="13" type="noConversion"/>
  </si>
  <si>
    <t>{new_channel_pv}</t>
    <phoneticPr fontId="13" type="noConversion"/>
  </si>
  <si>
    <t>{new_cate_num}</t>
    <phoneticPr fontId="13" type="noConversion"/>
  </si>
  <si>
    <t>{new_cate_pv}</t>
    <phoneticPr fontId="13" type="noConversion"/>
  </si>
  <si>
    <t>{channel_tri_month_num}</t>
    <phoneticPr fontId="13" type="noConversion"/>
  </si>
  <si>
    <t>C5</t>
  </si>
  <si>
    <t>D5</t>
  </si>
  <si>
    <t>E5</t>
  </si>
  <si>
    <t>F5</t>
  </si>
  <si>
    <t>G5</t>
  </si>
  <si>
    <t>AF5</t>
    <phoneticPr fontId="13" type="noConversion"/>
  </si>
  <si>
    <t>AG5</t>
    <phoneticPr fontId="13" type="noConversion"/>
  </si>
  <si>
    <t>AH5</t>
    <phoneticPr fontId="13" type="noConversion"/>
  </si>
  <si>
    <t>{channel_tri_month_pv}</t>
    <phoneticPr fontId="13" type="noConversion"/>
  </si>
  <si>
    <t>{article_supply}</t>
    <phoneticPr fontId="13" type="noConversion"/>
  </si>
  <si>
    <t>K11</t>
    <phoneticPr fontId="13" type="noConversion"/>
  </si>
  <si>
    <t>L11</t>
    <phoneticPr fontId="13" type="noConversion"/>
  </si>
  <si>
    <t>M11</t>
    <phoneticPr fontId="13" type="noConversion"/>
  </si>
  <si>
    <t>B5</t>
  </si>
  <si>
    <t>排名</t>
    <phoneticPr fontId="13" type="noConversion"/>
  </si>
  <si>
    <t>F6</t>
    <phoneticPr fontId="13" type="noConversion"/>
  </si>
  <si>
    <t>{app_view}</t>
    <phoneticPr fontId="13" type="noConversion"/>
  </si>
  <si>
    <t>M5</t>
    <phoneticPr fontId="13" type="noConversion"/>
  </si>
  <si>
    <t>N5</t>
    <phoneticPr fontId="13" type="noConversion"/>
  </si>
  <si>
    <t>O5</t>
    <phoneticPr fontId="13" type="noConversion"/>
  </si>
  <si>
    <t>S5</t>
    <phoneticPr fontId="13" type="noConversion"/>
  </si>
  <si>
    <t>S25</t>
    <phoneticPr fontId="13" type="noConversion"/>
  </si>
  <si>
    <t>T25</t>
    <phoneticPr fontId="13" type="noConversion"/>
  </si>
  <si>
    <t>U25</t>
    <phoneticPr fontId="13" type="noConversion"/>
  </si>
  <si>
    <t>V25</t>
    <phoneticPr fontId="13" type="noConversion"/>
  </si>
  <si>
    <t>W25</t>
    <phoneticPr fontId="13" type="noConversion"/>
  </si>
  <si>
    <t>X25</t>
    <phoneticPr fontId="13" type="noConversion"/>
  </si>
  <si>
    <t>Y25</t>
    <phoneticPr fontId="13" type="noConversion"/>
  </si>
  <si>
    <t>Z25</t>
    <phoneticPr fontId="13" type="noConversion"/>
  </si>
  <si>
    <t>AA25</t>
    <phoneticPr fontId="13" type="noConversion"/>
  </si>
  <si>
    <t>AB25</t>
    <phoneticPr fontId="13" type="noConversion"/>
  </si>
  <si>
    <t>AC25</t>
    <phoneticPr fontId="13" type="noConversion"/>
  </si>
  <si>
    <t>AD25</t>
    <phoneticPr fontId="13" type="noConversion"/>
  </si>
  <si>
    <t>AE25</t>
    <phoneticPr fontId="13" type="noConversion"/>
  </si>
  <si>
    <t>AF25</t>
    <phoneticPr fontId="13" type="noConversion"/>
  </si>
  <si>
    <t>AG25</t>
    <phoneticPr fontId="13" type="noConversion"/>
  </si>
  <si>
    <t>AO5</t>
    <phoneticPr fontId="13" type="noConversion"/>
  </si>
  <si>
    <t>{app_tri_month_r}</t>
    <phoneticPr fontId="13" type="noConversion"/>
  </si>
  <si>
    <t>{app_tri_month_f}</t>
    <phoneticPr fontId="13" type="noConversion"/>
  </si>
  <si>
    <t>{app_tri_month_v}</t>
    <phoneticPr fontId="13" type="noConversion"/>
  </si>
  <si>
    <t>{sub_mm_channel_num}</t>
    <phoneticPr fontId="13" type="noConversion"/>
  </si>
  <si>
    <t>L5</t>
    <phoneticPr fontId="13" type="noConversion"/>
  </si>
  <si>
    <t>{sub_mm_channel_pv}</t>
    <phoneticPr fontId="13" type="noConversion"/>
  </si>
  <si>
    <t>{sub_mm_cate_num}</t>
    <phoneticPr fontId="13" type="noConversion"/>
  </si>
  <si>
    <t>{sub_mm_cate_pv}</t>
    <phoneticPr fontId="13" type="noConversion"/>
  </si>
  <si>
    <t>{h_l_channel_num}</t>
    <phoneticPr fontId="13" type="noConversion"/>
  </si>
  <si>
    <t>{h_l_channel_pv}</t>
    <phoneticPr fontId="13" type="noConversion"/>
  </si>
  <si>
    <t>L6</t>
    <phoneticPr fontId="13" type="noConversion"/>
  </si>
  <si>
    <t>{word_count}</t>
  </si>
  <si>
    <t>J7</t>
    <phoneticPr fontId="13" type="noConversion"/>
  </si>
  <si>
    <t>O7</t>
  </si>
  <si>
    <t>P7</t>
  </si>
  <si>
    <t>J19</t>
    <phoneticPr fontId="13" type="noConversion"/>
  </si>
  <si>
    <t>K19</t>
    <phoneticPr fontId="13" type="noConversion"/>
  </si>
  <si>
    <t>L19</t>
    <phoneticPr fontId="13" type="noConversion"/>
  </si>
  <si>
    <t>M19</t>
    <phoneticPr fontId="13" type="noConversion"/>
  </si>
  <si>
    <t>N19</t>
    <phoneticPr fontId="13" type="noConversion"/>
  </si>
  <si>
    <t>O19</t>
    <phoneticPr fontId="13" type="noConversion"/>
  </si>
  <si>
    <t>P19</t>
    <phoneticPr fontId="13" type="noConversion"/>
  </si>
  <si>
    <t>J32</t>
    <phoneticPr fontId="13" type="noConversion"/>
  </si>
  <si>
    <t>K32</t>
    <phoneticPr fontId="13" type="noConversion"/>
  </si>
  <si>
    <t>{low_view_article}</t>
    <phoneticPr fontId="13" type="noConversion"/>
  </si>
  <si>
    <t>G6</t>
    <phoneticPr fontId="13" type="noConversion"/>
  </si>
  <si>
    <t>資料月份</t>
  </si>
  <si>
    <t>訂戶類型</t>
  </si>
  <si>
    <t>總人數</t>
  </si>
  <si>
    <t>訂閱來自APP數</t>
  </si>
  <si>
    <t>訂閱來自WEB數</t>
  </si>
  <si>
    <t>訂閱來自APP的月訂方案人數</t>
  </si>
  <si>
    <t>訂閱來自APP的季訂方案人數</t>
  </si>
  <si>
    <t>訂閱來自APP的年訂方案人數</t>
  </si>
  <si>
    <t>訂閱來自WEB的月訂方案人數</t>
  </si>
  <si>
    <t>訂閱來自WEB的季訂方案人數</t>
  </si>
  <si>
    <t>訂閱來自WEB的年訂方案人數</t>
  </si>
  <si>
    <t>訂閱來自APP的其他方案人數</t>
  </si>
  <si>
    <t>訂閱來自WEB的其他方案人數</t>
  </si>
  <si>
    <t>有瀏覽人數</t>
  </si>
  <si>
    <t>未瀏覽人數</t>
  </si>
  <si>
    <t>造訪WEB訂戶數</t>
  </si>
  <si>
    <t>WEB瀏覽頁數</t>
  </si>
  <si>
    <t>造訪WEB並瀏覽文章頁訂戶數</t>
  </si>
  <si>
    <t>WEB瀏覽文章頁數</t>
  </si>
  <si>
    <t>當月人均在WEB停留時間</t>
  </si>
  <si>
    <t>造訪APP訂戶數</t>
  </si>
  <si>
    <t>APP瀏覽頁數</t>
  </si>
  <si>
    <t>造訪APP並瀏覽文章頁訂戶數</t>
  </si>
  <si>
    <t>APP瀏覽文章頁數</t>
  </si>
  <si>
    <t>當月人均在APP停留時間</t>
  </si>
  <si>
    <t>M6</t>
    <phoneticPr fontId="13" type="noConversion"/>
  </si>
  <si>
    <t>N6</t>
    <phoneticPr fontId="13" type="noConversion"/>
  </si>
  <si>
    <t>O6</t>
    <phoneticPr fontId="13" type="noConversion"/>
  </si>
  <si>
    <t>P6</t>
    <phoneticPr fontId="13" type="noConversion"/>
  </si>
  <si>
    <t>pub_num</t>
    <phoneticPr fontId="13" type="noConversion"/>
  </si>
  <si>
    <t>26 天以上</t>
    <phoneticPr fontId="13" type="noConversion"/>
  </si>
  <si>
    <t>136 頁以上</t>
    <phoneticPr fontId="13" type="noConversion"/>
  </si>
  <si>
    <t>用戶到訪數-Web ( 日均 )</t>
    <phoneticPr fontId="13" type="noConversion"/>
  </si>
  <si>
    <t>有效訂戶數-YTD</t>
    <phoneticPr fontId="13" type="noConversion"/>
  </si>
  <si>
    <r>
      <t>訂戶到訪數-Web ( 日均 )</t>
    </r>
    <r>
      <rPr>
        <sz val="12"/>
        <color theme="1"/>
        <rFont val="微軟正黑體"/>
        <family val="2"/>
        <charset val="136"/>
      </rPr>
      <t>-YTD</t>
    </r>
    <phoneticPr fontId="13" type="noConversion"/>
  </si>
  <si>
    <r>
      <t>訂戶到訪數-App ( 日均 )</t>
    </r>
    <r>
      <rPr>
        <sz val="12"/>
        <color theme="1"/>
        <rFont val="微軟正黑體"/>
        <family val="2"/>
        <charset val="136"/>
      </rPr>
      <t>-YTD</t>
    </r>
    <phoneticPr fontId="13" type="noConversion"/>
  </si>
  <si>
    <r>
      <t>訂戶網頁瀏覽量-Web ( 日均 )重複</t>
    </r>
    <r>
      <rPr>
        <sz val="12"/>
        <color theme="1"/>
        <rFont val="微軟正黑體"/>
        <family val="2"/>
        <charset val="136"/>
      </rPr>
      <t>-YTD</t>
    </r>
    <phoneticPr fontId="13" type="noConversion"/>
  </si>
  <si>
    <r>
      <t>訂戶 Screen View 瀏覽量-App ( 日均 )重複</t>
    </r>
    <r>
      <rPr>
        <sz val="12"/>
        <color theme="1"/>
        <rFont val="微軟正黑體"/>
        <family val="2"/>
        <charset val="136"/>
      </rPr>
      <t>-YTD</t>
    </r>
    <phoneticPr fontId="13" type="noConversion"/>
  </si>
  <si>
    <r>
      <t>內容總生產量 ( 日均 )</t>
    </r>
    <r>
      <rPr>
        <sz val="12"/>
        <color theme="1"/>
        <rFont val="微軟正黑體"/>
        <family val="2"/>
        <charset val="136"/>
      </rPr>
      <t>-YTD</t>
    </r>
    <phoneticPr fontId="13" type="noConversion"/>
  </si>
  <si>
    <r>
      <t>付費內容總生產量 ( 日均 )</t>
    </r>
    <r>
      <rPr>
        <sz val="12"/>
        <color theme="1"/>
        <rFont val="微軟正黑體"/>
        <family val="2"/>
        <charset val="136"/>
      </rPr>
      <t>-YTD</t>
    </r>
    <phoneticPr fontId="13" type="noConversion"/>
  </si>
  <si>
    <r>
      <t>用戶 到訪數-Web ( 日均 )</t>
    </r>
    <r>
      <rPr>
        <sz val="12"/>
        <color theme="1"/>
        <rFont val="微軟正黑體"/>
        <family val="2"/>
        <charset val="136"/>
      </rPr>
      <t>-YTD</t>
    </r>
    <phoneticPr fontId="13" type="noConversion"/>
  </si>
  <si>
    <r>
      <t>用戶到訪數-App ( 日均 )</t>
    </r>
    <r>
      <rPr>
        <sz val="12"/>
        <color theme="1"/>
        <rFont val="微軟正黑體"/>
        <family val="2"/>
        <charset val="136"/>
      </rPr>
      <t>-YTD</t>
    </r>
    <phoneticPr fontId="13" type="noConversion"/>
  </si>
  <si>
    <r>
      <t>用戶 cookies 瀏覽量-Web ( 日均 ) 重複</t>
    </r>
    <r>
      <rPr>
        <sz val="12"/>
        <color theme="1"/>
        <rFont val="微軟正黑體"/>
        <family val="2"/>
        <charset val="136"/>
      </rPr>
      <t>-YTD</t>
    </r>
    <phoneticPr fontId="13" type="noConversion"/>
  </si>
  <si>
    <r>
      <t>用戶瀏覽量-App ( 日均 ) 重複</t>
    </r>
    <r>
      <rPr>
        <sz val="12"/>
        <color theme="1"/>
        <rFont val="微軟正黑體"/>
        <family val="2"/>
        <charset val="136"/>
      </rPr>
      <t>-YTD</t>
    </r>
    <phoneticPr fontId="13" type="noConversion"/>
  </si>
  <si>
    <t>sub_num_ytd</t>
  </si>
  <si>
    <t>view_web_sub_avg_num_ytd</t>
  </si>
  <si>
    <t>view_app_sub_avg_num_ytd</t>
  </si>
  <si>
    <t>view_web_sub_avg_pv_ytd</t>
  </si>
  <si>
    <t>view_app_sub_avg_pv_ytd</t>
  </si>
  <si>
    <t>daily_pub_avg_ytd</t>
  </si>
  <si>
    <t>daily_pub_avg_pay_ytd</t>
  </si>
  <si>
    <t>view_web_user_avg_num_ytd</t>
  </si>
  <si>
    <t>view_app_user_avg_num_ytd</t>
  </si>
  <si>
    <t>view_web_user_avg_pv_ytd</t>
  </si>
  <si>
    <t>view_app_user_avg_pv_ytd</t>
  </si>
  <si>
    <t>訂單數-YTD</t>
    <phoneticPr fontId="13" type="noConversion"/>
  </si>
  <si>
    <t>訂單金額-YTD</t>
    <phoneticPr fontId="13" type="noConversion"/>
  </si>
  <si>
    <t>流失數-YTD</t>
    <phoneticPr fontId="13" type="noConversion"/>
  </si>
  <si>
    <t>Z5</t>
    <phoneticPr fontId="13" type="noConversion"/>
  </si>
  <si>
    <t>APP占比</t>
    <phoneticPr fontId="13" type="noConversion"/>
  </si>
  <si>
    <t>加總</t>
    <phoneticPr fontId="13" type="noConversion"/>
  </si>
  <si>
    <t>當月有幾天</t>
    <phoneticPr fontId="13" type="noConversion"/>
  </si>
  <si>
    <t>↓要先確認是不是每天都有發稿</t>
    <phoneticPr fontId="13" type="noConversion"/>
  </si>
  <si>
    <t/>
  </si>
  <si>
    <t>續訂訂單數</t>
    <phoneticPr fontId="13" type="noConversion"/>
  </si>
  <si>
    <t>回購訂單數</t>
    <phoneticPr fontId="13" type="noConversion"/>
  </si>
  <si>
    <t>year_month</t>
  </si>
  <si>
    <t>all_num</t>
  </si>
  <si>
    <t>new_sub_num</t>
  </si>
  <si>
    <t>rt_sub_num</t>
  </si>
  <si>
    <t>去年同期</t>
    <phoneticPr fontId="13" type="noConversion"/>
  </si>
  <si>
    <t>訂單數-YTD</t>
  </si>
  <si>
    <t>-</t>
  </si>
  <si>
    <t>訂單金額-YTD</t>
  </si>
  <si>
    <t>流失數-YTD</t>
  </si>
  <si>
    <t>有效訂戶數-YTD</t>
  </si>
  <si>
    <t>訂戶到訪數-Web ( 日均 )-YTD</t>
  </si>
  <si>
    <t>訂戶到訪數-App ( 日均 )-YTD</t>
  </si>
  <si>
    <t>訂戶網頁瀏覽量-Web ( 日均 )重複-YTD</t>
  </si>
  <si>
    <t>訂戶 Screen View 瀏覽量-App ( 日均 )重複-YTD</t>
  </si>
  <si>
    <t>內容總生產量 ( 日均 )-YTD</t>
  </si>
  <si>
    <t>付費內容總生產量 ( 日均 )-YTD</t>
    <phoneticPr fontId="13" type="noConversion"/>
  </si>
  <si>
    <t>用戶到訪數-App ( 日均 )-YTD</t>
    <phoneticPr fontId="13" type="noConversion"/>
  </si>
  <si>
    <t>用戶 cookies 瀏覽量-Web ( 日均 ) 重複-YTD</t>
    <phoneticPr fontId="13" type="noConversion"/>
  </si>
  <si>
    <t>用戶瀏覽量-App ( 日均 ) 重複-YTD</t>
    <phoneticPr fontId="13" type="noConversion"/>
  </si>
  <si>
    <t>YTD YoY</t>
    <phoneticPr fontId="13" type="noConversion"/>
  </si>
  <si>
    <t>1.【個人月】執行摘要GA4- (原MONEYSUBANALYZE060)</t>
    <phoneticPr fontId="13" type="noConversion"/>
  </si>
  <si>
    <t>H25</t>
    <phoneticPr fontId="13" type="noConversion"/>
  </si>
  <si>
    <t>I25</t>
    <phoneticPr fontId="13" type="noConversion"/>
  </si>
  <si>
    <t>B25</t>
    <phoneticPr fontId="13" type="noConversion"/>
  </si>
  <si>
    <t>C25</t>
    <phoneticPr fontId="13" type="noConversion"/>
  </si>
  <si>
    <t>D25</t>
    <phoneticPr fontId="13" type="noConversion"/>
  </si>
  <si>
    <t>E25</t>
    <phoneticPr fontId="13" type="noConversion"/>
  </si>
  <si>
    <t>F25</t>
    <phoneticPr fontId="13" type="noConversion"/>
  </si>
  <si>
    <t>B45</t>
  </si>
  <si>
    <r>
      <t>t</t>
    </r>
    <r>
      <rPr>
        <sz val="12"/>
        <color theme="1"/>
        <rFont val="微軟正黑體"/>
        <family val="2"/>
        <charset val="136"/>
      </rPr>
      <t>his year</t>
    </r>
    <phoneticPr fontId="13" type="noConversion"/>
  </si>
  <si>
    <t>判斷今年</t>
    <phoneticPr fontId="13" type="noConversion"/>
  </si>
  <si>
    <t>13.【個人月】未造訪訂戶訂閱方案GA4- (原MONEYSUBANALYZE008)</t>
    <phoneticPr fontId="13" type="noConversion"/>
  </si>
  <si>
    <t>14.【個人月】未造訪訂戶訂閱到期月份GA4- (原MONEYSUBANALYZE007)</t>
    <phoneticPr fontId="13" type="noConversion"/>
  </si>
  <si>
    <t>目錄</t>
    <phoneticPr fontId="13" type="noConversion"/>
  </si>
  <si>
    <t>R_level</t>
  </si>
  <si>
    <t>F_level</t>
  </si>
  <si>
    <t>V_level</t>
  </si>
  <si>
    <r>
      <t>segment</t>
    </r>
    <r>
      <rPr>
        <sz val="12"/>
        <color theme="1"/>
        <rFont val="微軟正黑體"/>
        <family val="2"/>
        <charset val="136"/>
        <scheme val="minor"/>
      </rPr>
      <t xml:space="preserve"> </t>
    </r>
    <r>
      <rPr>
        <sz val="12"/>
        <color theme="1"/>
        <rFont val="微軟正黑體"/>
        <family val="2"/>
        <charset val="136"/>
        <scheme val="minor"/>
      </rPr>
      <t>總表</t>
    </r>
    <r>
      <rPr>
        <sz val="12"/>
        <color theme="1"/>
        <rFont val="微軟正黑體"/>
        <family val="2"/>
        <charset val="136"/>
        <scheme val="minor"/>
      </rPr>
      <t xml:space="preserve"> - 本月</t>
    </r>
    <phoneticPr fontId="15" type="noConversion"/>
  </si>
  <si>
    <r>
      <t>segment</t>
    </r>
    <r>
      <rPr>
        <sz val="12"/>
        <color theme="1"/>
        <rFont val="微軟正黑體"/>
        <family val="2"/>
        <charset val="136"/>
        <scheme val="minor"/>
      </rPr>
      <t xml:space="preserve"> </t>
    </r>
    <r>
      <rPr>
        <sz val="12"/>
        <color theme="1"/>
        <rFont val="微軟正黑體"/>
        <family val="2"/>
        <charset val="136"/>
        <scheme val="minor"/>
      </rPr>
      <t>總表</t>
    </r>
    <r>
      <rPr>
        <sz val="12"/>
        <color theme="1"/>
        <rFont val="微軟正黑體"/>
        <family val="2"/>
        <charset val="136"/>
        <scheme val="minor"/>
      </rPr>
      <t xml:space="preserve"> </t>
    </r>
    <r>
      <rPr>
        <sz val="12"/>
        <color theme="1"/>
        <rFont val="微軟正黑體"/>
        <family val="2"/>
        <charset val="136"/>
        <scheme val="minor"/>
      </rPr>
      <t>-</t>
    </r>
    <r>
      <rPr>
        <sz val="12"/>
        <color theme="1"/>
        <rFont val="微軟正黑體"/>
        <family val="2"/>
        <charset val="136"/>
        <scheme val="minor"/>
      </rPr>
      <t xml:space="preserve"> </t>
    </r>
    <r>
      <rPr>
        <sz val="12"/>
        <color theme="1"/>
        <rFont val="微軟正黑體"/>
        <family val="2"/>
        <charset val="136"/>
        <scheme val="minor"/>
      </rPr>
      <t>上月</t>
    </r>
    <phoneticPr fontId="15" type="noConversion"/>
  </si>
  <si>
    <t>BrandLover_people</t>
  </si>
  <si>
    <t>Semi_people</t>
  </si>
  <si>
    <t>Flyby_people</t>
  </si>
  <si>
    <t>BrandLover_d_pv</t>
  </si>
  <si>
    <t>Semi_d_pv</t>
  </si>
  <si>
    <t>Flyby_d_pv</t>
  </si>
  <si>
    <t>27.【個人月】新既有訂戶頻道瀏覽差異GA4- (原MONEYSUBANALYZE024)</t>
    <phoneticPr fontId="15" type="noConversion"/>
  </si>
  <si>
    <t>28.【個人月】新既有訂戶次分類瀏覽差異GA4- (原MONEYSUBANALYZE025)</t>
    <phoneticPr fontId="15" type="noConversion"/>
  </si>
  <si>
    <t>熱門文章 PV 數</t>
    <phoneticPr fontId="15" type="noConversion"/>
  </si>
  <si>
    <t>冷門文章 PV 數</t>
    <phoneticPr fontId="15" type="noConversion"/>
  </si>
  <si>
    <t>跨界面停留時間與閱讀完成率比較 (由左方資料自動更新)</t>
    <phoneticPr fontId="15" type="noConversion"/>
  </si>
  <si>
    <t>B4</t>
    <phoneticPr fontId="13" type="noConversion"/>
  </si>
  <si>
    <t>D4</t>
    <phoneticPr fontId="13" type="noConversion"/>
  </si>
  <si>
    <r>
      <t>1.</t>
    </r>
    <r>
      <rPr>
        <sz val="16"/>
        <color theme="1"/>
        <rFont val="微軟正黑體"/>
        <family val="2"/>
        <charset val="136"/>
      </rPr>
      <t>【個人月】執行摘要</t>
    </r>
    <r>
      <rPr>
        <sz val="16"/>
        <color theme="1"/>
        <rFont val="Century Gothic"/>
        <family val="2"/>
      </rPr>
      <t>GA4- (</t>
    </r>
    <r>
      <rPr>
        <sz val="16"/>
        <color theme="1"/>
        <rFont val="微軟正黑體"/>
        <family val="2"/>
        <charset val="136"/>
      </rPr>
      <t>原</t>
    </r>
    <r>
      <rPr>
        <sz val="16"/>
        <color theme="1"/>
        <rFont val="Century Gothic"/>
        <family val="2"/>
      </rPr>
      <t>MONEYSUBANALYZE060)</t>
    </r>
    <phoneticPr fontId="13" type="noConversion"/>
  </si>
  <si>
    <r>
      <t>13.</t>
    </r>
    <r>
      <rPr>
        <sz val="16"/>
        <color theme="1"/>
        <rFont val="微軟正黑體"/>
        <family val="2"/>
        <charset val="136"/>
      </rPr>
      <t>【個人月】未造訪訂戶訂閱方案</t>
    </r>
    <r>
      <rPr>
        <sz val="16"/>
        <color theme="1"/>
        <rFont val="Century Gothic"/>
        <family val="2"/>
      </rPr>
      <t>GA4- (</t>
    </r>
    <r>
      <rPr>
        <sz val="16"/>
        <color theme="1"/>
        <rFont val="微軟正黑體"/>
        <family val="2"/>
        <charset val="136"/>
      </rPr>
      <t>原</t>
    </r>
    <r>
      <rPr>
        <sz val="16"/>
        <color theme="1"/>
        <rFont val="Century Gothic"/>
        <family val="2"/>
      </rPr>
      <t>MONEYSUBANALYZE008)</t>
    </r>
    <phoneticPr fontId="13" type="noConversion"/>
  </si>
  <si>
    <r>
      <t>14.</t>
    </r>
    <r>
      <rPr>
        <sz val="16"/>
        <color theme="1"/>
        <rFont val="微軟正黑體"/>
        <family val="2"/>
        <charset val="136"/>
      </rPr>
      <t>【個人月】未造訪訂戶訂閱到期月份</t>
    </r>
    <r>
      <rPr>
        <sz val="16"/>
        <color theme="1"/>
        <rFont val="Century Gothic"/>
        <family val="2"/>
      </rPr>
      <t>GA4- (</t>
    </r>
    <r>
      <rPr>
        <sz val="16"/>
        <color theme="1"/>
        <rFont val="微軟正黑體"/>
        <family val="2"/>
        <charset val="136"/>
      </rPr>
      <t>原</t>
    </r>
    <r>
      <rPr>
        <sz val="16"/>
        <color theme="1"/>
        <rFont val="Century Gothic"/>
        <family val="2"/>
      </rPr>
      <t>MONEYSUBANALYZE007)</t>
    </r>
    <phoneticPr fontId="13" type="noConversion"/>
  </si>
  <si>
    <r>
      <t>27.</t>
    </r>
    <r>
      <rPr>
        <sz val="16"/>
        <color theme="1"/>
        <rFont val="微軟正黑體"/>
        <family val="2"/>
        <charset val="136"/>
      </rPr>
      <t>【個人月】新既有訂戶頻道瀏覽差異</t>
    </r>
    <r>
      <rPr>
        <sz val="16"/>
        <color theme="1"/>
        <rFont val="Century Gothic"/>
        <family val="2"/>
      </rPr>
      <t>GA4- (</t>
    </r>
    <r>
      <rPr>
        <sz val="16"/>
        <color theme="1"/>
        <rFont val="微軟正黑體"/>
        <family val="2"/>
        <charset val="136"/>
      </rPr>
      <t>原</t>
    </r>
    <r>
      <rPr>
        <sz val="16"/>
        <color theme="1"/>
        <rFont val="Century Gothic"/>
        <family val="2"/>
      </rPr>
      <t>MONEYSUBANALYZE024)</t>
    </r>
    <phoneticPr fontId="13" type="noConversion"/>
  </si>
  <si>
    <r>
      <t>28.</t>
    </r>
    <r>
      <rPr>
        <sz val="16"/>
        <color theme="1"/>
        <rFont val="微軟正黑體"/>
        <family val="2"/>
        <charset val="136"/>
      </rPr>
      <t>【個人月】新既有訂戶次分類瀏覽差異</t>
    </r>
    <r>
      <rPr>
        <sz val="16"/>
        <color theme="1"/>
        <rFont val="Century Gothic"/>
        <family val="2"/>
      </rPr>
      <t>GA4- (</t>
    </r>
    <r>
      <rPr>
        <sz val="16"/>
        <color theme="1"/>
        <rFont val="微軟正黑體"/>
        <family val="2"/>
        <charset val="136"/>
      </rPr>
      <t>原</t>
    </r>
    <r>
      <rPr>
        <sz val="16"/>
        <color theme="1"/>
        <rFont val="Century Gothic"/>
        <family val="2"/>
      </rPr>
      <t>MONEYSUBANALYZE025)</t>
    </r>
    <phoneticPr fontId="13" type="noConversion"/>
  </si>
  <si>
    <r>
      <rPr>
        <b/>
        <sz val="16"/>
        <color theme="1"/>
        <rFont val="微軟正黑體"/>
        <family val="2"/>
        <charset val="136"/>
      </rPr>
      <t>頁籤名稱</t>
    </r>
    <phoneticPr fontId="15" type="noConversion"/>
  </si>
  <si>
    <r>
      <rPr>
        <b/>
        <sz val="16"/>
        <color theme="1"/>
        <rFont val="微軟正黑體"/>
        <family val="2"/>
        <charset val="136"/>
      </rPr>
      <t xml:space="preserve">需使用的
</t>
    </r>
    <r>
      <rPr>
        <b/>
        <sz val="16"/>
        <color theme="1"/>
        <rFont val="Century Gothic"/>
        <family val="2"/>
      </rPr>
      <t>API</t>
    </r>
    <r>
      <rPr>
        <b/>
        <sz val="16"/>
        <color theme="1"/>
        <rFont val="微軟正黑體"/>
        <family val="2"/>
        <charset val="136"/>
      </rPr>
      <t>數</t>
    </r>
    <phoneticPr fontId="13" type="noConversion"/>
  </si>
  <si>
    <r>
      <t xml:space="preserve">API </t>
    </r>
    <r>
      <rPr>
        <b/>
        <sz val="16"/>
        <color theme="1"/>
        <rFont val="微軟正黑體"/>
        <family val="2"/>
        <charset val="136"/>
      </rPr>
      <t>名稱</t>
    </r>
    <phoneticPr fontId="15" type="noConversion"/>
  </si>
  <si>
    <r>
      <rPr>
        <b/>
        <sz val="16"/>
        <color theme="1"/>
        <rFont val="微軟正黑體"/>
        <family val="2"/>
        <charset val="136"/>
      </rPr>
      <t>傳入參數</t>
    </r>
    <phoneticPr fontId="15" type="noConversion"/>
  </si>
  <si>
    <r>
      <rPr>
        <b/>
        <sz val="16"/>
        <color theme="1"/>
        <rFont val="微軟正黑體"/>
        <family val="2"/>
        <charset val="136"/>
      </rPr>
      <t>起始
黏貼位置</t>
    </r>
    <phoneticPr fontId="13" type="noConversion"/>
  </si>
  <si>
    <r>
      <rPr>
        <b/>
        <sz val="16"/>
        <color theme="1"/>
        <rFont val="微軟正黑體"/>
        <family val="2"/>
        <charset val="136"/>
      </rPr>
      <t>對應位置</t>
    </r>
    <phoneticPr fontId="15" type="noConversion"/>
  </si>
  <si>
    <r>
      <rPr>
        <sz val="16"/>
        <color theme="1"/>
        <rFont val="微軟正黑體"/>
        <family val="2"/>
        <charset val="136"/>
      </rPr>
      <t>內頁顏色代表意義</t>
    </r>
    <phoneticPr fontId="13" type="noConversion"/>
  </si>
  <si>
    <r>
      <rPr>
        <sz val="16"/>
        <color theme="1"/>
        <rFont val="微軟正黑體"/>
        <family val="2"/>
        <charset val="136"/>
      </rPr>
      <t>藍色</t>
    </r>
    <phoneticPr fontId="13" type="noConversion"/>
  </si>
  <si>
    <r>
      <t xml:space="preserve">API </t>
    </r>
    <r>
      <rPr>
        <sz val="16"/>
        <color theme="1"/>
        <rFont val="微軟正黑體"/>
        <family val="2"/>
        <charset val="136"/>
      </rPr>
      <t>貼上區域（</t>
    </r>
    <r>
      <rPr>
        <sz val="16"/>
        <color theme="1"/>
        <rFont val="Century Gothic"/>
        <family val="2"/>
      </rPr>
      <t>IT</t>
    </r>
    <r>
      <rPr>
        <sz val="16"/>
        <color theme="1"/>
        <rFont val="微軟正黑體"/>
        <family val="2"/>
        <charset val="136"/>
      </rPr>
      <t>負責）</t>
    </r>
    <phoneticPr fontId="13" type="noConversion"/>
  </si>
  <si>
    <r>
      <rPr>
        <sz val="16"/>
        <color theme="1"/>
        <rFont val="微軟正黑體"/>
        <family val="2"/>
        <charset val="136"/>
      </rPr>
      <t>綠色</t>
    </r>
    <phoneticPr fontId="13" type="noConversion"/>
  </si>
  <si>
    <r>
      <rPr>
        <sz val="16"/>
        <color theme="1"/>
        <rFont val="微軟正黑體"/>
        <family val="2"/>
        <charset val="136"/>
      </rPr>
      <t>橘色</t>
    </r>
    <phoneticPr fontId="13" type="noConversion"/>
  </si>
  <si>
    <r>
      <t>EXCEL</t>
    </r>
    <r>
      <rPr>
        <sz val="16"/>
        <color theme="1"/>
        <rFont val="微軟正黑體"/>
        <family val="2"/>
        <charset val="136"/>
      </rPr>
      <t>公式自動帶入</t>
    </r>
    <phoneticPr fontId="13" type="noConversion"/>
  </si>
  <si>
    <t>google_sum</t>
    <phoneticPr fontId="13" type="noConversion"/>
  </si>
  <si>
    <t>web_sum</t>
    <phoneticPr fontId="13" type="noConversion"/>
  </si>
  <si>
    <t>app_sum</t>
    <phoneticPr fontId="13" type="noConversion"/>
  </si>
  <si>
    <t>對應欄位標題名稱</t>
    <phoneticPr fontId="15" type="noConversion"/>
  </si>
  <si>
    <r>
      <rPr>
        <sz val="16"/>
        <color theme="1"/>
        <rFont val="微軟正黑體"/>
        <family val="2"/>
        <charset val="136"/>
      </rPr>
      <t>所有資料皆</t>
    </r>
    <r>
      <rPr>
        <sz val="16"/>
        <color rgb="FFFF0000"/>
        <rFont val="微軟正黑體"/>
        <family val="2"/>
        <charset val="136"/>
      </rPr>
      <t>不</t>
    </r>
    <r>
      <rPr>
        <sz val="16"/>
        <color theme="1"/>
        <rFont val="微軟正黑體"/>
        <family val="2"/>
        <charset val="136"/>
      </rPr>
      <t>需保留</t>
    </r>
    <r>
      <rPr>
        <sz val="16"/>
        <color rgb="FFFF0000"/>
        <rFont val="微軟正黑體"/>
        <family val="2"/>
        <charset val="136"/>
      </rPr>
      <t>標題</t>
    </r>
    <phoneticPr fontId="13" type="noConversion"/>
  </si>
  <si>
    <t>退貨訂單數</t>
  </si>
  <si>
    <t>退貨訂單數</t>
    <phoneticPr fontId="13" type="noConversion"/>
  </si>
  <si>
    <t>流失人數</t>
    <phoneticPr fontId="13" type="noConversion"/>
  </si>
  <si>
    <t>有效訂閱人數</t>
    <phoneticPr fontId="13" type="noConversion"/>
  </si>
  <si>
    <r>
      <t>訂單金額(</t>
    </r>
    <r>
      <rPr>
        <sz val="12"/>
        <color theme="1"/>
        <rFont val="微軟正黑體"/>
        <family val="2"/>
        <charset val="136"/>
      </rPr>
      <t>$)</t>
    </r>
    <phoneticPr fontId="13" type="noConversion"/>
  </si>
  <si>
    <t>會員非訂戶到訪數-Web ( 日均 )</t>
    <phoneticPr fontId="13" type="noConversion"/>
  </si>
  <si>
    <t>會員非訂戶到訪數-App ( 日均 )</t>
    <phoneticPr fontId="13" type="noConversion"/>
  </si>
  <si>
    <r>
      <t>訂單張</t>
    </r>
    <r>
      <rPr>
        <sz val="12"/>
        <color theme="1"/>
        <rFont val="微軟正黑體"/>
        <family val="2"/>
        <charset val="136"/>
      </rPr>
      <t>數</t>
    </r>
    <phoneticPr fontId="13" type="noConversion"/>
  </si>
  <si>
    <t>新訂訂單數</t>
    <phoneticPr fontId="13" type="noConversion"/>
  </si>
  <si>
    <t>會員瀏覽量-Web ( 日均 ) 重複</t>
    <phoneticPr fontId="13" type="noConversion"/>
  </si>
  <si>
    <t>會員瀏覽量-App ( 日均 ) 重複</t>
    <phoneticPr fontId="13" type="noConversion"/>
  </si>
  <si>
    <t>會員非訂戶到訪數-Web ( 日均 )-YTD</t>
    <phoneticPr fontId="13" type="noConversion"/>
  </si>
  <si>
    <t>會員非訂戶到訪數-App ( 日均 )-YTD</t>
    <phoneticPr fontId="13" type="noConversion"/>
  </si>
  <si>
    <t>會員瀏覽量-Web ( 日均 ) 重複-YTD</t>
    <phoneticPr fontId="13" type="noConversion"/>
  </si>
  <si>
    <t>會員瀏覽量-App ( 日均 ) 重複-YTD</t>
    <phoneticPr fontId="13" type="noConversion"/>
  </si>
  <si>
    <t>-</t>
    <phoneticPr fontId="13" type="noConversion"/>
  </si>
  <si>
    <t>會員到訪數-Web ( 日均 )</t>
    <phoneticPr fontId="13" type="noConversion"/>
  </si>
  <si>
    <t>會員到訪數-App ( 日均 )</t>
    <phoneticPr fontId="13" type="noConversion"/>
  </si>
  <si>
    <r>
      <t>會員到訪數-Web ( 日均 )</t>
    </r>
    <r>
      <rPr>
        <sz val="12"/>
        <color theme="1"/>
        <rFont val="微軟正黑體"/>
        <family val="2"/>
        <charset val="136"/>
      </rPr>
      <t>-YTD</t>
    </r>
    <phoneticPr fontId="13" type="noConversion"/>
  </si>
  <si>
    <r>
      <t>會員到訪數-App ( 日均 )</t>
    </r>
    <r>
      <rPr>
        <sz val="12"/>
        <color theme="1"/>
        <rFont val="微軟正黑體"/>
        <family val="2"/>
        <charset val="136"/>
      </rPr>
      <t>-YTD</t>
    </r>
    <phoneticPr fontId="13" type="noConversion"/>
  </si>
  <si>
    <r>
      <t>會員瀏覽量-Web ( 日均 ) 重複</t>
    </r>
    <r>
      <rPr>
        <sz val="12"/>
        <color theme="1"/>
        <rFont val="微軟正黑體"/>
        <family val="2"/>
        <charset val="136"/>
      </rPr>
      <t>-YTD</t>
    </r>
    <phoneticPr fontId="13" type="noConversion"/>
  </si>
  <si>
    <r>
      <t>會員瀏覽量-App ( 日均 ) 重複</t>
    </r>
    <r>
      <rPr>
        <sz val="12"/>
        <color theme="1"/>
        <rFont val="微軟正黑體"/>
        <family val="2"/>
        <charset val="136"/>
      </rPr>
      <t>-YTD</t>
    </r>
    <phoneticPr fontId="13" type="noConversion"/>
  </si>
  <si>
    <t>view_web_mm_avg_num</t>
  </si>
  <si>
    <t>view_app_mm_avg_num</t>
  </si>
  <si>
    <t>view_web_mm_avg_pv</t>
  </si>
  <si>
    <t>view_app_mm_avg_pv</t>
  </si>
  <si>
    <t>view_web_mm_avg_num_ytd</t>
  </si>
  <si>
    <t>view_app_mm_avg_num_ytd</t>
  </si>
  <si>
    <t>view_web_mm_avg_pv_ytd</t>
  </si>
  <si>
    <t>view_app_mm_avg_pv_ytd</t>
  </si>
  <si>
    <t>new_f_sub_num</t>
  </si>
  <si>
    <t>new_b_sub_num</t>
  </si>
  <si>
    <t>r_g_sub_num</t>
  </si>
  <si>
    <t>新訂單總數</t>
  </si>
  <si>
    <t>首購訂單數</t>
  </si>
  <si>
    <t>回購訂單數</t>
  </si>
  <si>
    <t>續訂訂單數</t>
  </si>
  <si>
    <r>
      <t>新訂訂單數-</t>
    </r>
    <r>
      <rPr>
        <sz val="12"/>
        <color theme="1"/>
        <rFont val="微軟正黑體"/>
        <family val="2"/>
        <charset val="136"/>
      </rPr>
      <t>YTD</t>
    </r>
    <phoneticPr fontId="13" type="noConversion"/>
  </si>
  <si>
    <r>
      <t>回購訂單數-</t>
    </r>
    <r>
      <rPr>
        <sz val="12"/>
        <color theme="1"/>
        <rFont val="微軟正黑體"/>
        <family val="2"/>
        <charset val="136"/>
      </rPr>
      <t>YTD</t>
    </r>
    <phoneticPr fontId="13" type="noConversion"/>
  </si>
  <si>
    <r>
      <t>退貨訂單數-</t>
    </r>
    <r>
      <rPr>
        <sz val="12"/>
        <color theme="1"/>
        <rFont val="微軟正黑體"/>
        <family val="2"/>
        <charset val="136"/>
      </rPr>
      <t>YTD</t>
    </r>
    <phoneticPr fontId="13" type="noConversion"/>
  </si>
  <si>
    <t>未造訪訂戶數</t>
    <phoneticPr fontId="13" type="noConversion"/>
  </si>
  <si>
    <t>&gt; 6月份到期</t>
    <phoneticPr fontId="13" type="noConversion"/>
  </si>
  <si>
    <t>到期年份</t>
    <phoneticPr fontId="13" type="noConversion"/>
  </si>
  <si>
    <t>未造訪訂戶到期年份</t>
    <phoneticPr fontId="13" type="noConversion"/>
  </si>
  <si>
    <t>到期年份</t>
    <phoneticPr fontId="15" type="noConversion"/>
  </si>
  <si>
    <t>各到期年份未造訪佔比</t>
    <phoneticPr fontId="15" type="noConversion"/>
  </si>
  <si>
    <t>expire_month</t>
    <phoneticPr fontId="13" type="noConversion"/>
  </si>
  <si>
    <t>preview</t>
    <phoneticPr fontId="13" type="noConversion"/>
  </si>
  <si>
    <t>new_sub_num</t>
    <phoneticPr fontId="13" type="noConversion"/>
  </si>
  <si>
    <t>new_f_sub_num</t>
    <phoneticPr fontId="13" type="noConversion"/>
  </si>
  <si>
    <t>new_b_sub_num</t>
    <phoneticPr fontId="13" type="noConversion"/>
  </si>
  <si>
    <t>r_g_sub_num</t>
    <phoneticPr fontId="13" type="noConversion"/>
  </si>
  <si>
    <t>G25</t>
    <phoneticPr fontId="13" type="noConversion"/>
  </si>
  <si>
    <t>C45</t>
    <phoneticPr fontId="13" type="noConversion"/>
  </si>
  <si>
    <t>D45</t>
    <phoneticPr fontId="13" type="noConversion"/>
  </si>
  <si>
    <t>E45</t>
    <phoneticPr fontId="13" type="noConversion"/>
  </si>
  <si>
    <t>F45</t>
    <phoneticPr fontId="13" type="noConversion"/>
  </si>
  <si>
    <t>G45</t>
    <phoneticPr fontId="13" type="noConversion"/>
  </si>
  <si>
    <t>H45</t>
    <phoneticPr fontId="13" type="noConversion"/>
  </si>
  <si>
    <t>I45</t>
    <phoneticPr fontId="13" type="noConversion"/>
  </si>
  <si>
    <t>L45</t>
    <phoneticPr fontId="13" type="noConversion"/>
  </si>
  <si>
    <t>data_month</t>
    <phoneticPr fontId="13" type="noConversion"/>
  </si>
  <si>
    <t>view_web_mm_avg_num</t>
    <phoneticPr fontId="13" type="noConversion"/>
  </si>
  <si>
    <t>view_app_mm_avg_num</t>
    <phoneticPr fontId="13" type="noConversion"/>
  </si>
  <si>
    <t>view_web_mm_avg_pv</t>
    <phoneticPr fontId="13" type="noConversion"/>
  </si>
  <si>
    <t>view_app_mm_avg_pv</t>
    <phoneticPr fontId="13" type="noConversion"/>
  </si>
  <si>
    <t>view_web_mm_avg_num_ytd</t>
    <phoneticPr fontId="13" type="noConversion"/>
  </si>
  <si>
    <t>view_app_mm_avg_num_ytd</t>
    <phoneticPr fontId="13" type="noConversion"/>
  </si>
  <si>
    <t>view_web_mm_avg_pv_ytd</t>
    <phoneticPr fontId="13" type="noConversion"/>
  </si>
  <si>
    <t>view_app_mm_avg_pv_ytd</t>
    <phoneticPr fontId="13" type="noConversion"/>
  </si>
  <si>
    <t>L65</t>
    <phoneticPr fontId="13" type="noConversion"/>
  </si>
  <si>
    <t>M45</t>
    <phoneticPr fontId="13" type="noConversion"/>
  </si>
  <si>
    <t>N45</t>
    <phoneticPr fontId="13" type="noConversion"/>
  </si>
  <si>
    <t>O45</t>
    <phoneticPr fontId="13" type="noConversion"/>
  </si>
  <si>
    <t>P45</t>
    <phoneticPr fontId="13" type="noConversion"/>
  </si>
  <si>
    <t>Q45</t>
    <phoneticPr fontId="13" type="noConversion"/>
  </si>
  <si>
    <t>R45</t>
    <phoneticPr fontId="13" type="noConversion"/>
  </si>
  <si>
    <t>S45</t>
    <phoneticPr fontId="13" type="noConversion"/>
  </si>
  <si>
    <t>T45</t>
    <phoneticPr fontId="13" type="noConversion"/>
  </si>
  <si>
    <t>M65</t>
    <phoneticPr fontId="13" type="noConversion"/>
  </si>
  <si>
    <t>N65</t>
    <phoneticPr fontId="13" type="noConversion"/>
  </si>
  <si>
    <t>O65</t>
    <phoneticPr fontId="13" type="noConversion"/>
  </si>
  <si>
    <t>P65</t>
    <phoneticPr fontId="13" type="noConversion"/>
  </si>
  <si>
    <t>Q65</t>
    <phoneticPr fontId="13" type="noConversion"/>
  </si>
  <si>
    <t>R65</t>
    <phoneticPr fontId="13" type="noConversion"/>
  </si>
  <si>
    <t>S65</t>
    <phoneticPr fontId="13" type="noConversion"/>
  </si>
  <si>
    <t>T65</t>
    <phoneticPr fontId="13" type="noConversion"/>
  </si>
  <si>
    <t>L5</t>
    <phoneticPr fontId="13" type="noConversion"/>
  </si>
  <si>
    <t>M5</t>
    <phoneticPr fontId="13" type="noConversion"/>
  </si>
  <si>
    <t>N5</t>
    <phoneticPr fontId="13" type="noConversion"/>
  </si>
  <si>
    <t>O5</t>
    <phoneticPr fontId="13" type="noConversion"/>
  </si>
  <si>
    <t>P5</t>
    <phoneticPr fontId="13" type="noConversion"/>
  </si>
  <si>
    <t>L25</t>
    <phoneticPr fontId="13" type="noConversion"/>
  </si>
  <si>
    <t>M25</t>
    <phoneticPr fontId="13" type="noConversion"/>
  </si>
  <si>
    <t>N25</t>
    <phoneticPr fontId="13" type="noConversion"/>
  </si>
  <si>
    <t>O25</t>
    <phoneticPr fontId="13" type="noConversion"/>
  </si>
  <si>
    <t>P25</t>
    <phoneticPr fontId="13" type="noConversion"/>
  </si>
  <si>
    <t>Q25</t>
    <phoneticPr fontId="13" type="noConversion"/>
  </si>
  <si>
    <t>R25</t>
    <phoneticPr fontId="13" type="noConversion"/>
  </si>
  <si>
    <t>S25</t>
    <phoneticPr fontId="13" type="noConversion"/>
  </si>
  <si>
    <t>T25</t>
    <phoneticPr fontId="13" type="noConversion"/>
  </si>
  <si>
    <t>U25</t>
    <phoneticPr fontId="13" type="noConversion"/>
  </si>
  <si>
    <t>Z25</t>
    <phoneticPr fontId="13" type="noConversion"/>
  </si>
  <si>
    <t>W25</t>
    <phoneticPr fontId="13" type="noConversion"/>
  </si>
  <si>
    <t>X25</t>
    <phoneticPr fontId="13" type="noConversion"/>
  </si>
  <si>
    <t>Y25</t>
    <phoneticPr fontId="13" type="noConversion"/>
  </si>
  <si>
    <r>
      <rPr>
        <sz val="16"/>
        <color theme="1"/>
        <rFont val="微軟正黑體"/>
        <family val="2"/>
        <charset val="136"/>
      </rPr>
      <t xml:space="preserve">當月
</t>
    </r>
    <r>
      <rPr>
        <sz val="16"/>
        <color theme="1"/>
        <rFont val="Century Gothic"/>
        <family val="2"/>
      </rPr>
      <t>EX: 2024-06</t>
    </r>
    <phoneticPr fontId="13" type="noConversion"/>
  </si>
  <si>
    <r>
      <rPr>
        <sz val="16"/>
        <color theme="1"/>
        <rFont val="微軟正黑體"/>
        <family val="2"/>
        <charset val="136"/>
      </rPr>
      <t xml:space="preserve">去年同月
</t>
    </r>
    <r>
      <rPr>
        <sz val="16"/>
        <color theme="1"/>
        <rFont val="Century Gothic"/>
        <family val="2"/>
      </rPr>
      <t>EX: 2023-06</t>
    </r>
    <phoneticPr fontId="13" type="noConversion"/>
  </si>
  <si>
    <t>sub_num_preview</t>
    <phoneticPr fontId="13" type="noConversion"/>
  </si>
  <si>
    <t>J5</t>
    <phoneticPr fontId="13" type="noConversion"/>
  </si>
  <si>
    <t>which_month</t>
    <phoneticPr fontId="13" type="noConversion"/>
  </si>
  <si>
    <t>J14</t>
    <phoneticPr fontId="13" type="noConversion"/>
  </si>
  <si>
    <t>K14</t>
    <phoneticPr fontId="13" type="noConversion"/>
  </si>
  <si>
    <t>L14</t>
    <phoneticPr fontId="13" type="noConversion"/>
  </si>
  <si>
    <t>M14</t>
    <phoneticPr fontId="13" type="noConversion"/>
  </si>
  <si>
    <t>N14</t>
    <phoneticPr fontId="13" type="noConversion"/>
  </si>
  <si>
    <t>O14</t>
    <phoneticPr fontId="13" type="noConversion"/>
  </si>
  <si>
    <t>P14</t>
    <phoneticPr fontId="13" type="noConversion"/>
  </si>
  <si>
    <t>Q14</t>
    <phoneticPr fontId="13" type="noConversion"/>
  </si>
  <si>
    <t>R14</t>
    <phoneticPr fontId="13" type="noConversion"/>
  </si>
  <si>
    <r>
      <rPr>
        <sz val="16"/>
        <color theme="1"/>
        <rFont val="微軟正黑體"/>
        <family val="2"/>
        <charset val="136"/>
      </rPr>
      <t xml:space="preserve">去年同月
</t>
    </r>
    <r>
      <rPr>
        <sz val="16"/>
        <color theme="1"/>
        <rFont val="Century Gothic"/>
        <family val="2"/>
      </rPr>
      <t>EX: 2023-06</t>
    </r>
    <phoneticPr fontId="13" type="noConversion"/>
  </si>
  <si>
    <r>
      <rPr>
        <sz val="16"/>
        <rFont val="微軟正黑體"/>
        <family val="2"/>
        <charset val="136"/>
      </rPr>
      <t xml:space="preserve">當月
</t>
    </r>
    <r>
      <rPr>
        <sz val="16"/>
        <rFont val="Century Gothic"/>
        <family val="2"/>
      </rPr>
      <t>EX: 2024-06</t>
    </r>
    <phoneticPr fontId="13" type="noConversion"/>
  </si>
  <si>
    <r>
      <rPr>
        <sz val="16"/>
        <color theme="1"/>
        <rFont val="微軟正黑體"/>
        <family val="2"/>
        <charset val="136"/>
      </rPr>
      <t xml:space="preserve">當月
</t>
    </r>
    <r>
      <rPr>
        <sz val="16"/>
        <color theme="1"/>
        <rFont val="Century Gothic"/>
        <family val="2"/>
      </rPr>
      <t>EX: 2024-06</t>
    </r>
    <phoneticPr fontId="13" type="noConversion"/>
  </si>
  <si>
    <t>{not_view_due_year}</t>
    <phoneticPr fontId="13" type="noConversion"/>
  </si>
  <si>
    <r>
      <t xml:space="preserve"> </t>
    </r>
    <r>
      <rPr>
        <sz val="12"/>
        <color theme="1"/>
        <rFont val="微軟正黑體"/>
        <family val="2"/>
        <charset val="136"/>
      </rPr>
      <t xml:space="preserve"> </t>
    </r>
    <phoneticPr fontId="13" type="noConversion"/>
  </si>
  <si>
    <t>月份</t>
    <phoneticPr fontId="43" type="noConversion"/>
  </si>
  <si>
    <t>站內搜尋WEB</t>
    <phoneticPr fontId="43" type="noConversion"/>
  </si>
  <si>
    <t>站內搜尋APP</t>
    <phoneticPr fontId="43" type="noConversion"/>
  </si>
  <si>
    <t>GOOGLE</t>
    <phoneticPr fontId="43" type="noConversion"/>
  </si>
  <si>
    <t>當月天數</t>
    <phoneticPr fontId="43" type="noConversion"/>
  </si>
  <si>
    <t>站內搜尋WEB (每日)</t>
    <phoneticPr fontId="43" type="noConversion"/>
  </si>
  <si>
    <t>站內搜尋APP (每日)</t>
    <phoneticPr fontId="43" type="noConversion"/>
  </si>
  <si>
    <t>GOOGLE (每日)</t>
    <phoneticPr fontId="43" type="noConversion"/>
  </si>
  <si>
    <t>WEB
前月比</t>
    <phoneticPr fontId="43" type="noConversion"/>
  </si>
  <si>
    <t>APP
前月比</t>
    <phoneticPr fontId="43" type="noConversion"/>
  </si>
  <si>
    <t>GOOGLE
前月比</t>
    <phoneticPr fontId="43" type="noConversion"/>
  </si>
  <si>
    <t>keyword search</t>
    <phoneticPr fontId="13" type="noConversion"/>
  </si>
  <si>
    <r>
      <rPr>
        <sz val="16"/>
        <color theme="1"/>
        <rFont val="微軟正黑體"/>
        <family val="2"/>
        <charset val="136"/>
      </rPr>
      <t xml:space="preserve">當月
</t>
    </r>
    <r>
      <rPr>
        <sz val="16"/>
        <color theme="1"/>
        <rFont val="Century Gothic"/>
        <family val="2"/>
      </rPr>
      <t>EX: 2024-06</t>
    </r>
  </si>
  <si>
    <r>
      <rPr>
        <sz val="16"/>
        <color theme="1"/>
        <rFont val="微軟正黑體"/>
        <family val="2"/>
        <charset val="136"/>
      </rPr>
      <t xml:space="preserve">當月
</t>
    </r>
    <r>
      <rPr>
        <sz val="16"/>
        <color theme="1"/>
        <rFont val="Century Gothic"/>
        <family val="2"/>
      </rPr>
      <t>EX: 2024-06</t>
    </r>
    <phoneticPr fontId="13" type="noConversion"/>
  </si>
  <si>
    <r>
      <rPr>
        <sz val="16"/>
        <color rgb="FFFF0000"/>
        <rFont val="微軟正黑體"/>
        <family val="2"/>
        <charset val="136"/>
      </rPr>
      <t xml:space="preserve">上月
</t>
    </r>
    <r>
      <rPr>
        <sz val="16"/>
        <color rgb="FFFF0000"/>
        <rFont val="Century Gothic"/>
        <family val="2"/>
      </rPr>
      <t>EX: 2024-05</t>
    </r>
    <phoneticPr fontId="13" type="noConversion"/>
  </si>
  <si>
    <t>當月
EX: 2024-06</t>
  </si>
  <si>
    <r>
      <rPr>
        <sz val="16"/>
        <rFont val="微軟正黑體"/>
        <family val="2"/>
        <charset val="136"/>
      </rPr>
      <t>當月</t>
    </r>
    <r>
      <rPr>
        <sz val="16"/>
        <rFont val="Century Gothic"/>
        <family val="2"/>
      </rPr>
      <t xml:space="preserve"> EX: 2024-06</t>
    </r>
    <phoneticPr fontId="13" type="noConversion"/>
  </si>
  <si>
    <r>
      <rPr>
        <sz val="16"/>
        <color rgb="FFFF0000"/>
        <rFont val="微軟正黑體"/>
        <family val="2"/>
        <charset val="136"/>
      </rPr>
      <t>上月</t>
    </r>
    <r>
      <rPr>
        <sz val="16"/>
        <color rgb="FFFF0000"/>
        <rFont val="Century Gothic"/>
        <family val="2"/>
      </rPr>
      <t xml:space="preserve"> EX: 2024-05</t>
    </r>
    <phoneticPr fontId="13" type="noConversion"/>
  </si>
  <si>
    <t>last_mm_trans</t>
    <phoneticPr fontId="13" type="noConversion"/>
  </si>
  <si>
    <t>pay_article_rfv</t>
    <phoneticPr fontId="13" type="noConversion"/>
  </si>
  <si>
    <t>pay_article_top_bottom</t>
    <phoneticPr fontId="13" type="noConversion"/>
  </si>
  <si>
    <t>pay_article_pv</t>
    <phoneticPr fontId="13" type="noConversion"/>
  </si>
  <si>
    <t>sub_rfv_result</t>
    <phoneticPr fontId="13" type="noConversion"/>
  </si>
  <si>
    <t>O7</t>
    <phoneticPr fontId="13" type="noConversion"/>
  </si>
  <si>
    <t>AH6</t>
    <phoneticPr fontId="13" type="noConversion"/>
  </si>
  <si>
    <t>I7</t>
    <phoneticPr fontId="13" type="noConversion"/>
  </si>
  <si>
    <t>X6</t>
    <phoneticPr fontId="13" type="noConversion"/>
  </si>
  <si>
    <r>
      <t>2.</t>
    </r>
    <r>
      <rPr>
        <sz val="16"/>
        <color theme="1"/>
        <rFont val="微軟正黑體"/>
        <family val="2"/>
        <charset val="136"/>
      </rPr>
      <t>【個人月】有效訂戶人數與造訪情況</t>
    </r>
    <r>
      <rPr>
        <sz val="16"/>
        <color theme="1"/>
        <rFont val="Century Gothic"/>
        <family val="2"/>
      </rPr>
      <t>GA4- (</t>
    </r>
    <r>
      <rPr>
        <sz val="16"/>
        <color theme="1"/>
        <rFont val="微軟正黑體"/>
        <family val="2"/>
        <charset val="136"/>
      </rPr>
      <t>原</t>
    </r>
    <r>
      <rPr>
        <sz val="16"/>
        <color theme="1"/>
        <rFont val="Century Gothic"/>
        <family val="2"/>
      </rPr>
      <t>MONEYSUBANALYZE001)</t>
    </r>
    <phoneticPr fontId="13" type="noConversion"/>
  </si>
  <si>
    <t>3.【個人月】有效訂戶訂閱來源與方案GA4- (原MONEYSUBANALYZE047)</t>
    <phoneticPr fontId="13" type="noConversion"/>
  </si>
  <si>
    <t>2.【個人月】有效訂戶人數與造訪情況GA4- (原MONEYSUBANALYZE001)</t>
    <phoneticPr fontId="13" type="noConversion"/>
  </si>
  <si>
    <r>
      <t>3.</t>
    </r>
    <r>
      <rPr>
        <sz val="16"/>
        <color theme="1"/>
        <rFont val="微軟正黑體"/>
        <family val="2"/>
        <charset val="136"/>
      </rPr>
      <t>【個人月】有效訂戶訂閱來源與方案</t>
    </r>
    <r>
      <rPr>
        <sz val="16"/>
        <color theme="1"/>
        <rFont val="Century Gothic"/>
        <family val="2"/>
      </rPr>
      <t>GA4- (</t>
    </r>
    <r>
      <rPr>
        <sz val="16"/>
        <color theme="1"/>
        <rFont val="微軟正黑體"/>
        <family val="2"/>
        <charset val="136"/>
      </rPr>
      <t>原</t>
    </r>
    <r>
      <rPr>
        <sz val="16"/>
        <color theme="1"/>
        <rFont val="Century Gothic"/>
        <family val="2"/>
      </rPr>
      <t>MONEYSUBANALYZE047)</t>
    </r>
  </si>
  <si>
    <t>4.【個人月】既有訂戶訂閱來源與方案GA4- (原MONEYSUBANALYZE048)</t>
  </si>
  <si>
    <t>4.【個人月】既有訂戶訂閱來源與方案GA4- (原MONEYSUBANALYZE048)</t>
    <phoneticPr fontId="13" type="noConversion"/>
  </si>
  <si>
    <t>5.【個人月】應續訂訂戶訂閱來源與方案GA4- (原MONEYSUBANALYZE050)</t>
    <phoneticPr fontId="13" type="noConversion"/>
  </si>
  <si>
    <t>18.【個人月】上月份未訂閱會員當月訂閱來源暨人數GA4- (原MONEYSUBANALYZE043)</t>
    <phoneticPr fontId="13" type="noConversion"/>
  </si>
  <si>
    <t>17.【個人月】上月份未訂閱會員當月造訪暨訂閱情況GA4- (原MONEYSUBANALYZE011)</t>
    <phoneticPr fontId="13" type="noConversion"/>
  </si>
  <si>
    <t>19.【個人月】WEB訂戶每日造訪人數GA4- (原MONEYSUBANALYZE022)</t>
    <phoneticPr fontId="15" type="noConversion"/>
  </si>
  <si>
    <t>20.【個人月】訂戶平台總攬GA4- (原MONEYSUBANALYZE054)</t>
    <phoneticPr fontId="13" type="noConversion"/>
  </si>
  <si>
    <t>21.【個人月】WEB訂戶瀏覽文章TOP50GA4- (原MONEYSUBANALYZE046)</t>
    <phoneticPr fontId="13" type="noConversion"/>
  </si>
  <si>
    <t>22.【個人月】R_訂戶最後造訪天數GA4- (原MONEYSUBANALYZE015)</t>
    <phoneticPr fontId="15" type="noConversion"/>
  </si>
  <si>
    <t>23.【個人月】F_訂戶造訪天數- (原MONEYSUBANALYZE016)</t>
    <phoneticPr fontId="15" type="noConversion"/>
  </si>
  <si>
    <t>24.【個人月】V_訂戶瀏覽文章頁數GA4- (原MONEYSUBANALYZE017)</t>
    <phoneticPr fontId="15" type="noConversion"/>
  </si>
  <si>
    <r>
      <t>24.</t>
    </r>
    <r>
      <rPr>
        <sz val="12"/>
        <rFont val="微軟正黑體"/>
        <family val="2"/>
        <charset val="136"/>
      </rPr>
      <t>【個人月】</t>
    </r>
    <r>
      <rPr>
        <sz val="12"/>
        <rFont val="Century Gothic"/>
        <family val="2"/>
      </rPr>
      <t>V_</t>
    </r>
    <r>
      <rPr>
        <sz val="12"/>
        <rFont val="微軟正黑體"/>
        <family val="2"/>
        <charset val="136"/>
      </rPr>
      <t>訂戶瀏覽文章頁數</t>
    </r>
    <r>
      <rPr>
        <sz val="12"/>
        <rFont val="Century Gothic"/>
        <family val="2"/>
      </rPr>
      <t>GA4- (</t>
    </r>
    <r>
      <rPr>
        <sz val="12"/>
        <rFont val="微軟正黑體"/>
        <family val="2"/>
        <charset val="136"/>
      </rPr>
      <t>原</t>
    </r>
    <r>
      <rPr>
        <sz val="12"/>
        <rFont val="Century Gothic"/>
        <family val="2"/>
      </rPr>
      <t>MONEYSUBANALYZE017)</t>
    </r>
    <phoneticPr fontId="15" type="noConversion"/>
  </si>
  <si>
    <r>
      <t>25.【個人月】</t>
    </r>
    <r>
      <rPr>
        <sz val="12"/>
        <color theme="1"/>
        <rFont val="微軟正黑體"/>
        <family val="2"/>
        <charset val="136"/>
        <scheme val="minor"/>
      </rPr>
      <t>RFV_</t>
    </r>
    <r>
      <rPr>
        <sz val="12"/>
        <color theme="1"/>
        <rFont val="微軟正黑體"/>
        <family val="2"/>
        <charset val="136"/>
        <scheme val="minor"/>
      </rPr>
      <t>訂戶分群人數暨平均</t>
    </r>
    <r>
      <rPr>
        <sz val="12"/>
        <color theme="1"/>
        <rFont val="微軟正黑體"/>
        <family val="2"/>
        <charset val="136"/>
        <scheme val="minor"/>
      </rPr>
      <t>PV</t>
    </r>
    <r>
      <rPr>
        <sz val="12"/>
        <color theme="1"/>
        <rFont val="微軟正黑體"/>
        <family val="2"/>
        <charset val="136"/>
        <scheme val="minor"/>
      </rPr>
      <t>數</t>
    </r>
    <r>
      <rPr>
        <sz val="12"/>
        <color theme="1"/>
        <rFont val="微軟正黑體"/>
        <family val="2"/>
        <charset val="136"/>
        <scheme val="minor"/>
      </rPr>
      <t>GA4</t>
    </r>
    <r>
      <rPr>
        <sz val="12"/>
        <color theme="1"/>
        <rFont val="微軟正黑體"/>
        <family val="2"/>
        <charset val="136"/>
        <scheme val="minor"/>
      </rPr>
      <t xml:space="preserve">- (原MONEYSUBANALYZE018) </t>
    </r>
    <r>
      <rPr>
        <sz val="12"/>
        <rFont val="微軟正黑體"/>
        <family val="2"/>
        <charset val="136"/>
        <scheme val="minor"/>
      </rPr>
      <t>-</t>
    </r>
    <r>
      <rPr>
        <sz val="12"/>
        <color rgb="FFFF0000"/>
        <rFont val="微軟正黑體"/>
        <family val="2"/>
        <charset val="136"/>
        <scheme val="minor"/>
      </rPr>
      <t xml:space="preserve"> 本月</t>
    </r>
    <phoneticPr fontId="13" type="noConversion"/>
  </si>
  <si>
    <r>
      <t>25.【個人月】</t>
    </r>
    <r>
      <rPr>
        <sz val="12"/>
        <color theme="1"/>
        <rFont val="微軟正黑體"/>
        <family val="2"/>
        <charset val="136"/>
        <scheme val="minor"/>
      </rPr>
      <t>RFV_</t>
    </r>
    <r>
      <rPr>
        <sz val="12"/>
        <color theme="1"/>
        <rFont val="微軟正黑體"/>
        <family val="2"/>
        <charset val="136"/>
        <scheme val="minor"/>
      </rPr>
      <t>訂戶分群人數暨平均</t>
    </r>
    <r>
      <rPr>
        <sz val="12"/>
        <color theme="1"/>
        <rFont val="微軟正黑體"/>
        <family val="2"/>
        <charset val="136"/>
        <scheme val="minor"/>
      </rPr>
      <t>PV</t>
    </r>
    <r>
      <rPr>
        <sz val="12"/>
        <color theme="1"/>
        <rFont val="微軟正黑體"/>
        <family val="2"/>
        <charset val="136"/>
        <scheme val="minor"/>
      </rPr>
      <t>數</t>
    </r>
    <r>
      <rPr>
        <sz val="12"/>
        <color theme="1"/>
        <rFont val="微軟正黑體"/>
        <family val="2"/>
        <charset val="136"/>
        <scheme val="minor"/>
      </rPr>
      <t>GA4</t>
    </r>
    <r>
      <rPr>
        <sz val="12"/>
        <color theme="1"/>
        <rFont val="微軟正黑體"/>
        <family val="2"/>
        <charset val="136"/>
        <scheme val="minor"/>
      </rPr>
      <t xml:space="preserve">- (原MONEYSUBANALYZE018) - </t>
    </r>
    <r>
      <rPr>
        <sz val="12"/>
        <color rgb="FFFF0000"/>
        <rFont val="微軟正黑體"/>
        <family val="2"/>
        <charset val="136"/>
        <scheme val="minor"/>
      </rPr>
      <t>上月</t>
    </r>
    <phoneticPr fontId="15" type="noConversion"/>
  </si>
  <si>
    <r>
      <t>25.【個人月】</t>
    </r>
    <r>
      <rPr>
        <sz val="12"/>
        <color theme="1"/>
        <rFont val="微軟正黑體"/>
        <family val="2"/>
        <charset val="136"/>
        <scheme val="minor"/>
      </rPr>
      <t>RFV_</t>
    </r>
    <r>
      <rPr>
        <sz val="12"/>
        <color theme="1"/>
        <rFont val="微軟正黑體"/>
        <family val="2"/>
        <charset val="136"/>
        <scheme val="minor"/>
      </rPr>
      <t>訂戶分群人數暨平均</t>
    </r>
    <r>
      <rPr>
        <sz val="12"/>
        <color theme="1"/>
        <rFont val="微軟正黑體"/>
        <family val="2"/>
        <charset val="136"/>
        <scheme val="minor"/>
      </rPr>
      <t>PV</t>
    </r>
    <r>
      <rPr>
        <sz val="12"/>
        <color theme="1"/>
        <rFont val="微軟正黑體"/>
        <family val="2"/>
        <charset val="136"/>
        <scheme val="minor"/>
      </rPr>
      <t>數</t>
    </r>
    <r>
      <rPr>
        <sz val="12"/>
        <color theme="1"/>
        <rFont val="微軟正黑體"/>
        <family val="2"/>
        <charset val="136"/>
        <scheme val="minor"/>
      </rPr>
      <t>GA4</t>
    </r>
    <r>
      <rPr>
        <sz val="12"/>
        <color theme="1"/>
        <rFont val="微軟正黑體"/>
        <family val="2"/>
        <charset val="136"/>
        <scheme val="minor"/>
      </rPr>
      <t>- (原MONEYSUBANALYZE018)</t>
    </r>
    <phoneticPr fontId="15" type="noConversion"/>
  </si>
  <si>
    <r>
      <t>26.【個人月】</t>
    </r>
    <r>
      <rPr>
        <sz val="12"/>
        <color theme="1"/>
        <rFont val="微軟正黑體"/>
        <family val="2"/>
        <charset val="136"/>
        <scheme val="minor"/>
      </rPr>
      <t>RFV_</t>
    </r>
    <r>
      <rPr>
        <sz val="12"/>
        <color theme="1"/>
        <rFont val="微軟正黑體"/>
        <family val="2"/>
        <charset val="136"/>
        <scheme val="minor"/>
      </rPr>
      <t>訂戶分群頻道瀏覽差異</t>
    </r>
    <r>
      <rPr>
        <sz val="12"/>
        <color theme="1"/>
        <rFont val="微軟正黑體"/>
        <family val="2"/>
        <charset val="136"/>
        <scheme val="minor"/>
      </rPr>
      <t>GA4</t>
    </r>
    <r>
      <rPr>
        <sz val="12"/>
        <color theme="1"/>
        <rFont val="微軟正黑體"/>
        <family val="2"/>
        <charset val="136"/>
        <scheme val="minor"/>
      </rPr>
      <t>- (原MONEYSUBANALYZE023)</t>
    </r>
    <phoneticPr fontId="15" type="noConversion"/>
  </si>
  <si>
    <r>
      <t>31.【個人月】訂戶當月付費文章單篇</t>
    </r>
    <r>
      <rPr>
        <sz val="12"/>
        <color theme="1"/>
        <rFont val="微軟正黑體"/>
        <family val="2"/>
        <charset val="136"/>
        <scheme val="minor"/>
      </rPr>
      <t xml:space="preserve"> PV </t>
    </r>
    <r>
      <rPr>
        <sz val="12"/>
        <color theme="1"/>
        <rFont val="微軟正黑體"/>
        <family val="2"/>
        <charset val="136"/>
        <scheme val="minor"/>
      </rPr>
      <t>數</t>
    </r>
    <r>
      <rPr>
        <sz val="12"/>
        <color theme="1"/>
        <rFont val="微軟正黑體"/>
        <family val="2"/>
        <charset val="136"/>
        <scheme val="minor"/>
      </rPr>
      <t>GA4</t>
    </r>
    <r>
      <rPr>
        <sz val="12"/>
        <color theme="1"/>
        <rFont val="微軟正黑體"/>
        <family val="2"/>
        <charset val="136"/>
        <scheme val="minor"/>
      </rPr>
      <t>- (原MONEYSUBANALYZE035)</t>
    </r>
    <phoneticPr fontId="15" type="noConversion"/>
  </si>
  <si>
    <t>32.【個人月】WEB 訂戶各頻道熱冷門付費文章GA4- (原MONEYSUBANALYZE027)</t>
    <phoneticPr fontId="15" type="noConversion"/>
  </si>
  <si>
    <t>33.【個人月】RFV_訂戶分群付費文章瀏覽TOP5GA4- (原MONEYSUBANALYZE034)</t>
    <phoneticPr fontId="15" type="noConversion"/>
  </si>
  <si>
    <t>50.【個人月】應續訂訂戶流失情況GA4- (原MONEYSUBANALYZE005)</t>
    <phoneticPr fontId="13" type="noConversion"/>
  </si>
  <si>
    <r>
      <t>50.</t>
    </r>
    <r>
      <rPr>
        <sz val="16"/>
        <color theme="1"/>
        <rFont val="微軟正黑體"/>
        <family val="2"/>
        <charset val="136"/>
      </rPr>
      <t>【個人月】應續訂訂戶流失情況</t>
    </r>
    <r>
      <rPr>
        <sz val="16"/>
        <color theme="1"/>
        <rFont val="Century Gothic"/>
        <family val="2"/>
      </rPr>
      <t>GA4- (</t>
    </r>
    <r>
      <rPr>
        <sz val="16"/>
        <color theme="1"/>
        <rFont val="微軟正黑體"/>
        <family val="2"/>
        <charset val="136"/>
      </rPr>
      <t>原</t>
    </r>
    <r>
      <rPr>
        <sz val="16"/>
        <color theme="1"/>
        <rFont val="Century Gothic"/>
        <family val="2"/>
      </rPr>
      <t>MONEYSUBANALYZE005)</t>
    </r>
  </si>
  <si>
    <r>
      <t>4.</t>
    </r>
    <r>
      <rPr>
        <sz val="16"/>
        <color theme="1"/>
        <rFont val="微軟正黑體"/>
        <family val="2"/>
        <charset val="136"/>
      </rPr>
      <t>【個人月】既有訂戶訂閱來源與方案</t>
    </r>
    <r>
      <rPr>
        <sz val="16"/>
        <color theme="1"/>
        <rFont val="Century Gothic"/>
        <family val="2"/>
      </rPr>
      <t>GA4- (</t>
    </r>
    <r>
      <rPr>
        <sz val="16"/>
        <color theme="1"/>
        <rFont val="微軟正黑體"/>
        <family val="2"/>
        <charset val="136"/>
      </rPr>
      <t>原</t>
    </r>
    <r>
      <rPr>
        <sz val="16"/>
        <color theme="1"/>
        <rFont val="Century Gothic"/>
        <family val="2"/>
      </rPr>
      <t>MONEYSUBANALYZE048)</t>
    </r>
  </si>
  <si>
    <r>
      <t>5.</t>
    </r>
    <r>
      <rPr>
        <sz val="16"/>
        <color theme="1"/>
        <rFont val="微軟正黑體"/>
        <family val="2"/>
        <charset val="136"/>
      </rPr>
      <t>【個人月】應續訂訂戶訂閱來源與方案</t>
    </r>
    <r>
      <rPr>
        <sz val="16"/>
        <color theme="1"/>
        <rFont val="Century Gothic"/>
        <family val="2"/>
      </rPr>
      <t>GA4- (</t>
    </r>
    <r>
      <rPr>
        <sz val="16"/>
        <color theme="1"/>
        <rFont val="微軟正黑體"/>
        <family val="2"/>
        <charset val="136"/>
      </rPr>
      <t>原</t>
    </r>
    <r>
      <rPr>
        <sz val="16"/>
        <color theme="1"/>
        <rFont val="Century Gothic"/>
        <family val="2"/>
      </rPr>
      <t>MONEYSUBANALYZE050)</t>
    </r>
    <phoneticPr fontId="13" type="noConversion"/>
  </si>
  <si>
    <r>
      <t>5.</t>
    </r>
    <r>
      <rPr>
        <sz val="16"/>
        <color theme="1"/>
        <rFont val="微軟正黑體"/>
        <family val="2"/>
        <charset val="136"/>
      </rPr>
      <t>【個人月】應續訂訂戶訂閱來源與方案</t>
    </r>
    <r>
      <rPr>
        <sz val="16"/>
        <color theme="1"/>
        <rFont val="Century Gothic"/>
        <family val="2"/>
      </rPr>
      <t>GA4- (</t>
    </r>
    <r>
      <rPr>
        <sz val="16"/>
        <color theme="1"/>
        <rFont val="微軟正黑體"/>
        <family val="2"/>
        <charset val="136"/>
      </rPr>
      <t>原</t>
    </r>
    <r>
      <rPr>
        <sz val="16"/>
        <color theme="1"/>
        <rFont val="Century Gothic"/>
        <family val="2"/>
      </rPr>
      <t>MONEYSUBANALYZE050)</t>
    </r>
  </si>
  <si>
    <r>
      <t>17.</t>
    </r>
    <r>
      <rPr>
        <sz val="16"/>
        <color theme="1"/>
        <rFont val="微軟正黑體"/>
        <family val="2"/>
        <charset val="136"/>
      </rPr>
      <t>【個人月】上月造訪訂戶本月造訪狀況</t>
    </r>
    <r>
      <rPr>
        <sz val="16"/>
        <color theme="1"/>
        <rFont val="Century Gothic"/>
        <family val="2"/>
      </rPr>
      <t>GA4- (</t>
    </r>
    <r>
      <rPr>
        <sz val="16"/>
        <color theme="1"/>
        <rFont val="微軟正黑體"/>
        <family val="2"/>
        <charset val="136"/>
      </rPr>
      <t>原</t>
    </r>
    <r>
      <rPr>
        <sz val="16"/>
        <color theme="1"/>
        <rFont val="Century Gothic"/>
        <family val="2"/>
      </rPr>
      <t>MONEYSUBANALYZE011)</t>
    </r>
  </si>
  <si>
    <r>
      <t>18.</t>
    </r>
    <r>
      <rPr>
        <sz val="16"/>
        <color theme="1"/>
        <rFont val="微軟正黑體"/>
        <family val="2"/>
        <charset val="136"/>
      </rPr>
      <t>【個人月】上月份未訂閱會員當月訂閱來源暨人數</t>
    </r>
    <r>
      <rPr>
        <sz val="16"/>
        <color theme="1"/>
        <rFont val="Century Gothic"/>
        <family val="2"/>
      </rPr>
      <t>GA4- (</t>
    </r>
    <r>
      <rPr>
        <sz val="16"/>
        <color theme="1"/>
        <rFont val="微軟正黑體"/>
        <family val="2"/>
        <charset val="136"/>
      </rPr>
      <t>原</t>
    </r>
    <r>
      <rPr>
        <sz val="16"/>
        <color theme="1"/>
        <rFont val="Century Gothic"/>
        <family val="2"/>
      </rPr>
      <t>MONEYSUBANALYZE043)</t>
    </r>
  </si>
  <si>
    <r>
      <t>19.</t>
    </r>
    <r>
      <rPr>
        <sz val="16"/>
        <color theme="1"/>
        <rFont val="微軟正黑體"/>
        <family val="2"/>
        <charset val="136"/>
      </rPr>
      <t>【個人月】</t>
    </r>
    <r>
      <rPr>
        <sz val="16"/>
        <color theme="1"/>
        <rFont val="Century Gothic"/>
        <family val="2"/>
      </rPr>
      <t>WEB</t>
    </r>
    <r>
      <rPr>
        <sz val="16"/>
        <color theme="1"/>
        <rFont val="微軟正黑體"/>
        <family val="2"/>
        <charset val="136"/>
      </rPr>
      <t>訂戶每日造訪人數</t>
    </r>
    <r>
      <rPr>
        <sz val="16"/>
        <color theme="1"/>
        <rFont val="Century Gothic"/>
        <family val="2"/>
      </rPr>
      <t>GA4- (</t>
    </r>
    <r>
      <rPr>
        <sz val="16"/>
        <color theme="1"/>
        <rFont val="微軟正黑體"/>
        <family val="2"/>
        <charset val="136"/>
      </rPr>
      <t>原</t>
    </r>
    <r>
      <rPr>
        <sz val="16"/>
        <color theme="1"/>
        <rFont val="Century Gothic"/>
        <family val="2"/>
      </rPr>
      <t>MONEYSUBANALYZE022)</t>
    </r>
  </si>
  <si>
    <r>
      <t>20.</t>
    </r>
    <r>
      <rPr>
        <sz val="16"/>
        <color theme="1"/>
        <rFont val="微軟正黑體"/>
        <family val="2"/>
        <charset val="136"/>
      </rPr>
      <t>【個人月】訂戶平台總攬</t>
    </r>
    <r>
      <rPr>
        <sz val="16"/>
        <color theme="1"/>
        <rFont val="Century Gothic"/>
        <family val="2"/>
      </rPr>
      <t>GA4- (</t>
    </r>
    <r>
      <rPr>
        <sz val="16"/>
        <color theme="1"/>
        <rFont val="微軟正黑體"/>
        <family val="2"/>
        <charset val="136"/>
      </rPr>
      <t>原</t>
    </r>
    <r>
      <rPr>
        <sz val="16"/>
        <color theme="1"/>
        <rFont val="Century Gothic"/>
        <family val="2"/>
      </rPr>
      <t>MONEYSUBANALYZE054)</t>
    </r>
  </si>
  <si>
    <r>
      <t>21.</t>
    </r>
    <r>
      <rPr>
        <sz val="16"/>
        <color theme="1"/>
        <rFont val="微軟正黑體"/>
        <family val="2"/>
        <charset val="136"/>
      </rPr>
      <t>【個人月】</t>
    </r>
    <r>
      <rPr>
        <sz val="16"/>
        <color theme="1"/>
        <rFont val="Century Gothic"/>
        <family val="2"/>
      </rPr>
      <t>WEB</t>
    </r>
    <r>
      <rPr>
        <sz val="16"/>
        <color theme="1"/>
        <rFont val="微軟正黑體"/>
        <family val="2"/>
        <charset val="136"/>
      </rPr>
      <t>訂戶瀏覽文章</t>
    </r>
    <r>
      <rPr>
        <sz val="16"/>
        <color theme="1"/>
        <rFont val="Century Gothic"/>
        <family val="2"/>
      </rPr>
      <t>TOP50GA4- (</t>
    </r>
    <r>
      <rPr>
        <sz val="16"/>
        <color theme="1"/>
        <rFont val="微軟正黑體"/>
        <family val="2"/>
        <charset val="136"/>
      </rPr>
      <t>原</t>
    </r>
    <r>
      <rPr>
        <sz val="16"/>
        <color theme="1"/>
        <rFont val="Century Gothic"/>
        <family val="2"/>
      </rPr>
      <t>MONEYSUBANALYZE046)</t>
    </r>
  </si>
  <si>
    <r>
      <t>22.</t>
    </r>
    <r>
      <rPr>
        <sz val="16"/>
        <color theme="1"/>
        <rFont val="微軟正黑體"/>
        <family val="2"/>
        <charset val="136"/>
      </rPr>
      <t>【個人月】</t>
    </r>
    <r>
      <rPr>
        <sz val="16"/>
        <color theme="1"/>
        <rFont val="Century Gothic"/>
        <family val="2"/>
      </rPr>
      <t>R_</t>
    </r>
    <r>
      <rPr>
        <sz val="16"/>
        <color theme="1"/>
        <rFont val="微軟正黑體"/>
        <family val="2"/>
        <charset val="136"/>
      </rPr>
      <t>訂戶最後造訪天數</t>
    </r>
    <r>
      <rPr>
        <sz val="16"/>
        <color theme="1"/>
        <rFont val="Century Gothic"/>
        <family val="2"/>
      </rPr>
      <t>GA4- (</t>
    </r>
    <r>
      <rPr>
        <sz val="16"/>
        <color theme="1"/>
        <rFont val="微軟正黑體"/>
        <family val="2"/>
        <charset val="136"/>
      </rPr>
      <t>原</t>
    </r>
    <r>
      <rPr>
        <sz val="16"/>
        <color theme="1"/>
        <rFont val="Century Gothic"/>
        <family val="2"/>
      </rPr>
      <t>MONEYSUBANALYZE015)</t>
    </r>
  </si>
  <si>
    <r>
      <t>23.</t>
    </r>
    <r>
      <rPr>
        <sz val="16"/>
        <color theme="1"/>
        <rFont val="微軟正黑體"/>
        <family val="2"/>
        <charset val="136"/>
      </rPr>
      <t>【個人月】</t>
    </r>
    <r>
      <rPr>
        <sz val="16"/>
        <color theme="1"/>
        <rFont val="Century Gothic"/>
        <family val="2"/>
      </rPr>
      <t>F_</t>
    </r>
    <r>
      <rPr>
        <sz val="16"/>
        <color theme="1"/>
        <rFont val="微軟正黑體"/>
        <family val="2"/>
        <charset val="136"/>
      </rPr>
      <t>訂戶造訪天數</t>
    </r>
    <r>
      <rPr>
        <sz val="16"/>
        <color theme="1"/>
        <rFont val="Century Gothic"/>
        <family val="2"/>
      </rPr>
      <t>GA4- (</t>
    </r>
    <r>
      <rPr>
        <sz val="16"/>
        <color theme="1"/>
        <rFont val="微軟正黑體"/>
        <family val="2"/>
        <charset val="136"/>
      </rPr>
      <t>原</t>
    </r>
    <r>
      <rPr>
        <sz val="16"/>
        <color theme="1"/>
        <rFont val="Century Gothic"/>
        <family val="2"/>
      </rPr>
      <t>MONEYSUBANALYZE016)</t>
    </r>
  </si>
  <si>
    <r>
      <t>24.</t>
    </r>
    <r>
      <rPr>
        <sz val="16"/>
        <color theme="1"/>
        <rFont val="微軟正黑體"/>
        <family val="2"/>
        <charset val="136"/>
      </rPr>
      <t>【個人月】</t>
    </r>
    <r>
      <rPr>
        <sz val="16"/>
        <color theme="1"/>
        <rFont val="Century Gothic"/>
        <family val="2"/>
      </rPr>
      <t>V_</t>
    </r>
    <r>
      <rPr>
        <sz val="16"/>
        <color theme="1"/>
        <rFont val="微軟正黑體"/>
        <family val="2"/>
        <charset val="136"/>
      </rPr>
      <t>訂戶瀏覽文章頁數</t>
    </r>
    <r>
      <rPr>
        <sz val="16"/>
        <color theme="1"/>
        <rFont val="Century Gothic"/>
        <family val="2"/>
      </rPr>
      <t>GA4- (</t>
    </r>
    <r>
      <rPr>
        <sz val="16"/>
        <color theme="1"/>
        <rFont val="微軟正黑體"/>
        <family val="2"/>
        <charset val="136"/>
      </rPr>
      <t>原</t>
    </r>
    <r>
      <rPr>
        <sz val="16"/>
        <color theme="1"/>
        <rFont val="Century Gothic"/>
        <family val="2"/>
      </rPr>
      <t>MONEYSUBANALYZE017)</t>
    </r>
  </si>
  <si>
    <r>
      <t>25.</t>
    </r>
    <r>
      <rPr>
        <sz val="16"/>
        <color theme="1"/>
        <rFont val="微軟正黑體"/>
        <family val="2"/>
        <charset val="136"/>
      </rPr>
      <t>【個人月】</t>
    </r>
    <r>
      <rPr>
        <sz val="16"/>
        <color theme="1"/>
        <rFont val="Century Gothic"/>
        <family val="2"/>
      </rPr>
      <t>RFV_</t>
    </r>
    <r>
      <rPr>
        <sz val="16"/>
        <color theme="1"/>
        <rFont val="微軟正黑體"/>
        <family val="2"/>
        <charset val="136"/>
      </rPr>
      <t>訂戶分群人數暨平均</t>
    </r>
    <r>
      <rPr>
        <sz val="16"/>
        <color theme="1"/>
        <rFont val="Century Gothic"/>
        <family val="2"/>
      </rPr>
      <t>PV</t>
    </r>
    <r>
      <rPr>
        <sz val="16"/>
        <color theme="1"/>
        <rFont val="微軟正黑體"/>
        <family val="2"/>
        <charset val="136"/>
      </rPr>
      <t>數</t>
    </r>
    <r>
      <rPr>
        <sz val="16"/>
        <color theme="1"/>
        <rFont val="Century Gothic"/>
        <family val="2"/>
      </rPr>
      <t>GA4- (</t>
    </r>
    <r>
      <rPr>
        <sz val="16"/>
        <color theme="1"/>
        <rFont val="微軟正黑體"/>
        <family val="2"/>
        <charset val="136"/>
      </rPr>
      <t>原</t>
    </r>
    <r>
      <rPr>
        <sz val="16"/>
        <color theme="1"/>
        <rFont val="Century Gothic"/>
        <family val="2"/>
      </rPr>
      <t>MONEYSUBANALYZE018)</t>
    </r>
  </si>
  <si>
    <r>
      <t>26.</t>
    </r>
    <r>
      <rPr>
        <sz val="16"/>
        <color theme="1"/>
        <rFont val="微軟正黑體"/>
        <family val="2"/>
        <charset val="136"/>
      </rPr>
      <t>【個人月】</t>
    </r>
    <r>
      <rPr>
        <sz val="16"/>
        <color theme="1"/>
        <rFont val="Century Gothic"/>
        <family val="2"/>
      </rPr>
      <t>RFV_</t>
    </r>
    <r>
      <rPr>
        <sz val="16"/>
        <color theme="1"/>
        <rFont val="微軟正黑體"/>
        <family val="2"/>
        <charset val="136"/>
      </rPr>
      <t>訂戶分群頻道瀏覽差異</t>
    </r>
    <r>
      <rPr>
        <sz val="16"/>
        <color theme="1"/>
        <rFont val="Century Gothic"/>
        <family val="2"/>
      </rPr>
      <t>GA4- (</t>
    </r>
    <r>
      <rPr>
        <sz val="16"/>
        <color theme="1"/>
        <rFont val="微軟正黑體"/>
        <family val="2"/>
        <charset val="136"/>
      </rPr>
      <t>原</t>
    </r>
    <r>
      <rPr>
        <sz val="16"/>
        <color theme="1"/>
        <rFont val="Century Gothic"/>
        <family val="2"/>
      </rPr>
      <t>MONEYSUBANALYZE023)</t>
    </r>
  </si>
  <si>
    <r>
      <t>29.</t>
    </r>
    <r>
      <rPr>
        <sz val="16"/>
        <color theme="1"/>
        <rFont val="微軟正黑體"/>
        <family val="2"/>
        <charset val="136"/>
      </rPr>
      <t>【個人月】</t>
    </r>
    <r>
      <rPr>
        <sz val="16"/>
        <color theme="1"/>
        <rFont val="Century Gothic"/>
        <family val="2"/>
      </rPr>
      <t>WEB</t>
    </r>
    <r>
      <rPr>
        <sz val="16"/>
        <color theme="1"/>
        <rFont val="微軟正黑體"/>
        <family val="2"/>
        <charset val="136"/>
      </rPr>
      <t>頻道過去三個月訂戶瀏覽人數暨</t>
    </r>
    <r>
      <rPr>
        <sz val="16"/>
        <color theme="1"/>
        <rFont val="Century Gothic"/>
        <family val="2"/>
      </rPr>
      <t>PV</t>
    </r>
    <r>
      <rPr>
        <sz val="16"/>
        <color theme="1"/>
        <rFont val="微軟正黑體"/>
        <family val="2"/>
        <charset val="136"/>
      </rPr>
      <t>數</t>
    </r>
    <r>
      <rPr>
        <sz val="16"/>
        <color theme="1"/>
        <rFont val="Century Gothic"/>
        <family val="2"/>
      </rPr>
      <t>GA4- (</t>
    </r>
    <r>
      <rPr>
        <sz val="16"/>
        <color theme="1"/>
        <rFont val="微軟正黑體"/>
        <family val="2"/>
        <charset val="136"/>
      </rPr>
      <t>原</t>
    </r>
    <r>
      <rPr>
        <sz val="16"/>
        <color theme="1"/>
        <rFont val="Century Gothic"/>
        <family val="2"/>
      </rPr>
      <t>MONEYSUBANALYZE055)</t>
    </r>
  </si>
  <si>
    <r>
      <t>31.</t>
    </r>
    <r>
      <rPr>
        <sz val="16"/>
        <color theme="1"/>
        <rFont val="微軟正黑體"/>
        <family val="2"/>
        <charset val="136"/>
      </rPr>
      <t>【個人月】訂戶當月付費文章單篇</t>
    </r>
    <r>
      <rPr>
        <sz val="16"/>
        <color theme="1"/>
        <rFont val="Century Gothic"/>
        <family val="2"/>
      </rPr>
      <t xml:space="preserve"> PV </t>
    </r>
    <r>
      <rPr>
        <sz val="16"/>
        <color theme="1"/>
        <rFont val="微軟正黑體"/>
        <family val="2"/>
        <charset val="136"/>
      </rPr>
      <t>數</t>
    </r>
    <r>
      <rPr>
        <sz val="16"/>
        <color theme="1"/>
        <rFont val="Century Gothic"/>
        <family val="2"/>
      </rPr>
      <t>GA4- (</t>
    </r>
    <r>
      <rPr>
        <sz val="16"/>
        <color theme="1"/>
        <rFont val="微軟正黑體"/>
        <family val="2"/>
        <charset val="136"/>
      </rPr>
      <t>原</t>
    </r>
    <r>
      <rPr>
        <sz val="16"/>
        <color theme="1"/>
        <rFont val="Century Gothic"/>
        <family val="2"/>
      </rPr>
      <t>MONEYSUBANALYZE035)</t>
    </r>
  </si>
  <si>
    <r>
      <t>32.</t>
    </r>
    <r>
      <rPr>
        <sz val="16"/>
        <color theme="1"/>
        <rFont val="微軟正黑體"/>
        <family val="2"/>
        <charset val="136"/>
      </rPr>
      <t>【個人月】</t>
    </r>
    <r>
      <rPr>
        <sz val="16"/>
        <color theme="1"/>
        <rFont val="Century Gothic"/>
        <family val="2"/>
      </rPr>
      <t xml:space="preserve">WEB </t>
    </r>
    <r>
      <rPr>
        <sz val="16"/>
        <color theme="1"/>
        <rFont val="微軟正黑體"/>
        <family val="2"/>
        <charset val="136"/>
      </rPr>
      <t>訂戶各頻道熱冷門付費文章</t>
    </r>
    <r>
      <rPr>
        <sz val="16"/>
        <color theme="1"/>
        <rFont val="Century Gothic"/>
        <family val="2"/>
      </rPr>
      <t>GA4- (</t>
    </r>
    <r>
      <rPr>
        <sz val="16"/>
        <color theme="1"/>
        <rFont val="微軟正黑體"/>
        <family val="2"/>
        <charset val="136"/>
      </rPr>
      <t>原</t>
    </r>
    <r>
      <rPr>
        <sz val="16"/>
        <color theme="1"/>
        <rFont val="Century Gothic"/>
        <family val="2"/>
      </rPr>
      <t>MONEYSUBANALYZE027)</t>
    </r>
  </si>
  <si>
    <r>
      <t>33.</t>
    </r>
    <r>
      <rPr>
        <sz val="16"/>
        <color theme="1"/>
        <rFont val="微軟正黑體"/>
        <family val="2"/>
        <charset val="136"/>
      </rPr>
      <t>【個人月】</t>
    </r>
    <r>
      <rPr>
        <sz val="16"/>
        <color theme="1"/>
        <rFont val="Century Gothic"/>
        <family val="2"/>
      </rPr>
      <t>RFV_</t>
    </r>
    <r>
      <rPr>
        <sz val="16"/>
        <color theme="1"/>
        <rFont val="微軟正黑體"/>
        <family val="2"/>
        <charset val="136"/>
      </rPr>
      <t>訂戶分群付費文章瀏覽</t>
    </r>
    <r>
      <rPr>
        <sz val="16"/>
        <color theme="1"/>
        <rFont val="Century Gothic"/>
        <family val="2"/>
      </rPr>
      <t>TOP5GA4- (</t>
    </r>
    <r>
      <rPr>
        <sz val="16"/>
        <color theme="1"/>
        <rFont val="微軟正黑體"/>
        <family val="2"/>
        <charset val="136"/>
      </rPr>
      <t>原</t>
    </r>
    <r>
      <rPr>
        <sz val="16"/>
        <color theme="1"/>
        <rFont val="Century Gothic"/>
        <family val="2"/>
      </rPr>
      <t>MONEYSUBANALYZE034)</t>
    </r>
  </si>
  <si>
    <r>
      <t>30.</t>
    </r>
    <r>
      <rPr>
        <sz val="16"/>
        <color theme="1"/>
        <rFont val="微軟正黑體"/>
        <family val="2"/>
        <charset val="136"/>
      </rPr>
      <t>【個人月】訂戶當月各頻道發稿文章供需</t>
    </r>
    <r>
      <rPr>
        <sz val="16"/>
        <color theme="1"/>
        <rFont val="Century Gothic"/>
        <family val="2"/>
      </rPr>
      <t>GA4- (</t>
    </r>
    <r>
      <rPr>
        <sz val="16"/>
        <color theme="1"/>
        <rFont val="微軟正黑體"/>
        <family val="2"/>
        <charset val="136"/>
      </rPr>
      <t>原</t>
    </r>
    <r>
      <rPr>
        <sz val="16"/>
        <color theme="1"/>
        <rFont val="Century Gothic"/>
        <family val="2"/>
      </rPr>
      <t>MONEYSUBANALYZE026)</t>
    </r>
  </si>
  <si>
    <r>
      <t>30.【個人月】訂戶當月各頻道發稿文章供需</t>
    </r>
    <r>
      <rPr>
        <sz val="12"/>
        <color theme="1"/>
        <rFont val="Century Gothic"/>
        <family val="2"/>
      </rPr>
      <t>GA4- (</t>
    </r>
    <r>
      <rPr>
        <sz val="12"/>
        <color theme="1"/>
        <rFont val="微軟正黑體"/>
        <family val="2"/>
        <charset val="136"/>
      </rPr>
      <t>原</t>
    </r>
    <r>
      <rPr>
        <sz val="12"/>
        <color theme="1"/>
        <rFont val="Century Gothic"/>
        <family val="2"/>
      </rPr>
      <t>MONEYSUBANALYZE026)</t>
    </r>
  </si>
  <si>
    <t>category</t>
    <phoneticPr fontId="13" type="noConversion"/>
  </si>
  <si>
    <t>29.【個人月】WEB頻道過去三個月訂戶瀏覽人數暨PV數GA4- (原MONEYSUBANALYZE055)</t>
    <phoneticPr fontId="13" type="noConversion"/>
  </si>
  <si>
    <t>now_month_people</t>
    <phoneticPr fontId="13" type="noConversion"/>
  </si>
  <si>
    <t>now_month_d_pv</t>
    <phoneticPr fontId="13" type="noConversion"/>
  </si>
  <si>
    <t>7.【個人月】流失訂戶訂閱來源與方案GA4- (原MONEYSUBANALYZE051)</t>
    <phoneticPr fontId="13" type="noConversion"/>
  </si>
  <si>
    <t>8.【個人月】新訂戶訂閱來源及方案GA4- (原MONEYSUBANALYZE049)</t>
    <phoneticPr fontId="13" type="noConversion"/>
  </si>
  <si>
    <t>9.【個人月】新訂戶訂閱前造訪情形GA4- (原MONEYSUBANALYZE052)</t>
    <phoneticPr fontId="13" type="noConversion"/>
  </si>
  <si>
    <t>10.【個人月】訂戶訂閱來源與平台造訪狀況GA4- (原MONEYSUBANALYZE053)</t>
    <phoneticPr fontId="13" type="noConversion"/>
  </si>
  <si>
    <t>11.【個人月】訂單首購回購數及續訂數GA4- (新增 API)</t>
    <phoneticPr fontId="13" type="noConversion"/>
  </si>
  <si>
    <t>12.【個人月】會員造訪人數及瀏覽量 - (新增 API)</t>
    <phoneticPr fontId="13" type="noConversion"/>
  </si>
  <si>
    <t>34.【個人月】APP訂戶每日造訪人數GA4- (原MONEYSUBANALYZE028)</t>
    <phoneticPr fontId="15" type="noConversion"/>
  </si>
  <si>
    <t>35.【個人月】APP訂戶瀏覽文章TOP50GA4- (原MONEYSUBANALYZE044)</t>
    <phoneticPr fontId="13" type="noConversion"/>
  </si>
  <si>
    <t>36.【個人月】訂戶及會員頻道瀏覽差異GA4- (原MONEYSUBANALYZE029)</t>
    <phoneticPr fontId="15" type="noConversion"/>
  </si>
  <si>
    <t>37.【個人月】訂戶及會員次分類瀏覽差異GA4- (原MONEYSUBANALYZE030)</t>
    <phoneticPr fontId="15" type="noConversion"/>
  </si>
  <si>
    <t>38.【個人月】高低頻訂戶頻道瀏覽差異GA4- (原MONEYSUBANALYZE031)</t>
    <phoneticPr fontId="15" type="noConversion"/>
  </si>
  <si>
    <t>39.【個人月】APP訂戶瀏覽付費文章停留時間與完成率GA4- (原MONEYSUBANALYZE037)</t>
    <phoneticPr fontId="15" type="noConversion"/>
  </si>
  <si>
    <t>40.【個人月】WEB訂戶瀏覽付費文章停留時間與完成率GA4- (原MONEYSUBANALYZE037)</t>
    <phoneticPr fontId="13" type="noConversion"/>
  </si>
  <si>
    <t>41.【個人月】當月發佈付費文章字數暨發稿數GA4- (原MONEYSUBANALYZE039)</t>
    <phoneticPr fontId="13" type="noConversion"/>
  </si>
  <si>
    <t>42.【個人月】當月發佈付費文章低瀏覽與未瀏覽文章數GA4- (原MONEYSUBANALYZE036)</t>
    <phoneticPr fontId="13" type="noConversion"/>
  </si>
  <si>
    <t>43.【個人月】WEB 平台站內總搜尋量GA4- (新增 API)</t>
    <phoneticPr fontId="13" type="noConversion"/>
  </si>
  <si>
    <t>44.【個人月】APP 平台站內總搜尋量GA4- (新增 API)</t>
    <phoneticPr fontId="13" type="noConversion"/>
  </si>
  <si>
    <t>45.【個人月】Google 進站當月總搜尋量GA4- (新增 API)</t>
    <phoneticPr fontId="13" type="noConversion"/>
  </si>
  <si>
    <r>
      <t>11.</t>
    </r>
    <r>
      <rPr>
        <sz val="16"/>
        <color theme="1"/>
        <rFont val="微軟正黑體"/>
        <family val="2"/>
        <charset val="136"/>
      </rPr>
      <t>【個人月】訂單首購回購數及續訂數</t>
    </r>
    <r>
      <rPr>
        <sz val="16"/>
        <color theme="1"/>
        <rFont val="Century Gothic"/>
        <family val="2"/>
      </rPr>
      <t>GA4- (</t>
    </r>
    <r>
      <rPr>
        <sz val="16"/>
        <color theme="1"/>
        <rFont val="微軟正黑體"/>
        <family val="2"/>
        <charset val="136"/>
      </rPr>
      <t>新增</t>
    </r>
    <r>
      <rPr>
        <sz val="16"/>
        <color theme="1"/>
        <rFont val="Century Gothic"/>
        <family val="2"/>
      </rPr>
      <t xml:space="preserve"> API)</t>
    </r>
  </si>
  <si>
    <r>
      <t>12.</t>
    </r>
    <r>
      <rPr>
        <sz val="16"/>
        <color theme="1"/>
        <rFont val="微軟正黑體"/>
        <family val="2"/>
        <charset val="136"/>
      </rPr>
      <t>【個人月】會員造訪人數及瀏覽量</t>
    </r>
    <r>
      <rPr>
        <sz val="16"/>
        <color theme="1"/>
        <rFont val="Century Gothic"/>
        <family val="2"/>
      </rPr>
      <t xml:space="preserve"> - (</t>
    </r>
    <r>
      <rPr>
        <sz val="16"/>
        <color theme="1"/>
        <rFont val="微軟正黑體"/>
        <family val="2"/>
        <charset val="136"/>
      </rPr>
      <t>新增</t>
    </r>
    <r>
      <rPr>
        <sz val="16"/>
        <color theme="1"/>
        <rFont val="Century Gothic"/>
        <family val="2"/>
      </rPr>
      <t xml:space="preserve"> API)</t>
    </r>
    <phoneticPr fontId="13" type="noConversion"/>
  </si>
  <si>
    <r>
      <t>7.</t>
    </r>
    <r>
      <rPr>
        <sz val="16"/>
        <color theme="1"/>
        <rFont val="微軟正黑體"/>
        <family val="2"/>
        <charset val="136"/>
      </rPr>
      <t>【個人月】流失訂戶訂閱來源與方案</t>
    </r>
    <r>
      <rPr>
        <sz val="16"/>
        <color theme="1"/>
        <rFont val="Century Gothic"/>
        <family val="2"/>
      </rPr>
      <t>GA4- (</t>
    </r>
    <r>
      <rPr>
        <sz val="16"/>
        <color theme="1"/>
        <rFont val="微軟正黑體"/>
        <family val="2"/>
        <charset val="136"/>
      </rPr>
      <t>原</t>
    </r>
    <r>
      <rPr>
        <sz val="16"/>
        <color theme="1"/>
        <rFont val="Century Gothic"/>
        <family val="2"/>
      </rPr>
      <t>MONEYSUBANALYZE051)</t>
    </r>
  </si>
  <si>
    <r>
      <t>8.</t>
    </r>
    <r>
      <rPr>
        <sz val="16"/>
        <color theme="1"/>
        <rFont val="微軟正黑體"/>
        <family val="2"/>
        <charset val="136"/>
      </rPr>
      <t>【個人月】新訂戶訂閱來源及方案</t>
    </r>
    <r>
      <rPr>
        <sz val="16"/>
        <color theme="1"/>
        <rFont val="Century Gothic"/>
        <family val="2"/>
      </rPr>
      <t>GA4- (</t>
    </r>
    <r>
      <rPr>
        <sz val="16"/>
        <color theme="1"/>
        <rFont val="微軟正黑體"/>
        <family val="2"/>
        <charset val="136"/>
      </rPr>
      <t>原</t>
    </r>
    <r>
      <rPr>
        <sz val="16"/>
        <color theme="1"/>
        <rFont val="Century Gothic"/>
        <family val="2"/>
      </rPr>
      <t>MONEYSUBANALYZE049)</t>
    </r>
  </si>
  <si>
    <r>
      <t>9.</t>
    </r>
    <r>
      <rPr>
        <sz val="16"/>
        <color theme="1"/>
        <rFont val="微軟正黑體"/>
        <family val="2"/>
        <charset val="136"/>
      </rPr>
      <t>【個人月】新訂戶訂閱前造訪情形</t>
    </r>
    <r>
      <rPr>
        <sz val="16"/>
        <color theme="1"/>
        <rFont val="Century Gothic"/>
        <family val="2"/>
      </rPr>
      <t>GA4- (</t>
    </r>
    <r>
      <rPr>
        <sz val="16"/>
        <color theme="1"/>
        <rFont val="微軟正黑體"/>
        <family val="2"/>
        <charset val="136"/>
      </rPr>
      <t>原</t>
    </r>
    <r>
      <rPr>
        <sz val="16"/>
        <color theme="1"/>
        <rFont val="Century Gothic"/>
        <family val="2"/>
      </rPr>
      <t>MONEYSUBANALYZE052)</t>
    </r>
  </si>
  <si>
    <r>
      <t>10.</t>
    </r>
    <r>
      <rPr>
        <sz val="16"/>
        <color theme="1"/>
        <rFont val="微軟正黑體"/>
        <family val="2"/>
        <charset val="136"/>
      </rPr>
      <t>【個人月】訂戶訂閱來源與平台造訪狀況</t>
    </r>
    <r>
      <rPr>
        <sz val="16"/>
        <color theme="1"/>
        <rFont val="Century Gothic"/>
        <family val="2"/>
      </rPr>
      <t>GA4- (</t>
    </r>
    <r>
      <rPr>
        <sz val="16"/>
        <color theme="1"/>
        <rFont val="微軟正黑體"/>
        <family val="2"/>
        <charset val="136"/>
      </rPr>
      <t>原</t>
    </r>
    <r>
      <rPr>
        <sz val="16"/>
        <color theme="1"/>
        <rFont val="Century Gothic"/>
        <family val="2"/>
      </rPr>
      <t>MONEYSUBANALYZE053)</t>
    </r>
  </si>
  <si>
    <r>
      <t>34.</t>
    </r>
    <r>
      <rPr>
        <sz val="16"/>
        <color theme="1"/>
        <rFont val="微軟正黑體"/>
        <family val="2"/>
        <charset val="136"/>
      </rPr>
      <t>【個人月】</t>
    </r>
    <r>
      <rPr>
        <sz val="16"/>
        <color theme="1"/>
        <rFont val="Century Gothic"/>
        <family val="2"/>
      </rPr>
      <t>APP</t>
    </r>
    <r>
      <rPr>
        <sz val="16"/>
        <color theme="1"/>
        <rFont val="微軟正黑體"/>
        <family val="2"/>
        <charset val="136"/>
      </rPr>
      <t>訂戶每日造訪人數</t>
    </r>
    <r>
      <rPr>
        <sz val="16"/>
        <color theme="1"/>
        <rFont val="Century Gothic"/>
        <family val="2"/>
      </rPr>
      <t>GA4- (</t>
    </r>
    <r>
      <rPr>
        <sz val="16"/>
        <color theme="1"/>
        <rFont val="微軟正黑體"/>
        <family val="2"/>
        <charset val="136"/>
      </rPr>
      <t>原</t>
    </r>
    <r>
      <rPr>
        <sz val="16"/>
        <color theme="1"/>
        <rFont val="Century Gothic"/>
        <family val="2"/>
      </rPr>
      <t>MONEYSUBANALYZE028)</t>
    </r>
  </si>
  <si>
    <r>
      <t>35.</t>
    </r>
    <r>
      <rPr>
        <sz val="16"/>
        <color theme="1"/>
        <rFont val="微軟正黑體"/>
        <family val="2"/>
        <charset val="136"/>
      </rPr>
      <t>【個人月】</t>
    </r>
    <r>
      <rPr>
        <sz val="16"/>
        <color theme="1"/>
        <rFont val="Century Gothic"/>
        <family val="2"/>
      </rPr>
      <t>APP</t>
    </r>
    <r>
      <rPr>
        <sz val="16"/>
        <color theme="1"/>
        <rFont val="微軟正黑體"/>
        <family val="2"/>
        <charset val="136"/>
      </rPr>
      <t>訂戶瀏覽文章</t>
    </r>
    <r>
      <rPr>
        <sz val="16"/>
        <color theme="1"/>
        <rFont val="Century Gothic"/>
        <family val="2"/>
      </rPr>
      <t>TOP50GA4- (</t>
    </r>
    <r>
      <rPr>
        <sz val="16"/>
        <color theme="1"/>
        <rFont val="微軟正黑體"/>
        <family val="2"/>
        <charset val="136"/>
      </rPr>
      <t>原</t>
    </r>
    <r>
      <rPr>
        <sz val="16"/>
        <color theme="1"/>
        <rFont val="Century Gothic"/>
        <family val="2"/>
      </rPr>
      <t>MONEYSUBANALYZE044)</t>
    </r>
  </si>
  <si>
    <r>
      <t>36.</t>
    </r>
    <r>
      <rPr>
        <sz val="16"/>
        <color theme="1"/>
        <rFont val="微軟正黑體"/>
        <family val="2"/>
        <charset val="136"/>
      </rPr>
      <t>【個人月】訂戶及會員頻道瀏覽差異</t>
    </r>
    <r>
      <rPr>
        <sz val="16"/>
        <color theme="1"/>
        <rFont val="Century Gothic"/>
        <family val="2"/>
      </rPr>
      <t>GA4- (</t>
    </r>
    <r>
      <rPr>
        <sz val="16"/>
        <color theme="1"/>
        <rFont val="微軟正黑體"/>
        <family val="2"/>
        <charset val="136"/>
      </rPr>
      <t>原</t>
    </r>
    <r>
      <rPr>
        <sz val="16"/>
        <color theme="1"/>
        <rFont val="Century Gothic"/>
        <family val="2"/>
      </rPr>
      <t>MONEYSUBANALYZE029)</t>
    </r>
  </si>
  <si>
    <r>
      <t>37.</t>
    </r>
    <r>
      <rPr>
        <sz val="16"/>
        <color theme="1"/>
        <rFont val="微軟正黑體"/>
        <family val="2"/>
        <charset val="136"/>
      </rPr>
      <t>【個人月】訂戶及會員次分類瀏覽差異</t>
    </r>
    <r>
      <rPr>
        <sz val="16"/>
        <color theme="1"/>
        <rFont val="Century Gothic"/>
        <family val="2"/>
      </rPr>
      <t>GA4- (</t>
    </r>
    <r>
      <rPr>
        <sz val="16"/>
        <color theme="1"/>
        <rFont val="微軟正黑體"/>
        <family val="2"/>
        <charset val="136"/>
      </rPr>
      <t>原</t>
    </r>
    <r>
      <rPr>
        <sz val="16"/>
        <color theme="1"/>
        <rFont val="Century Gothic"/>
        <family val="2"/>
      </rPr>
      <t>MONEYSUBANALYZE030)</t>
    </r>
  </si>
  <si>
    <r>
      <t>38.</t>
    </r>
    <r>
      <rPr>
        <sz val="16"/>
        <color theme="1"/>
        <rFont val="微軟正黑體"/>
        <family val="2"/>
        <charset val="136"/>
      </rPr>
      <t>【個人月】高低頻訂戶頻道瀏覽差異</t>
    </r>
    <r>
      <rPr>
        <sz val="16"/>
        <color theme="1"/>
        <rFont val="Century Gothic"/>
        <family val="2"/>
      </rPr>
      <t>GA4- (</t>
    </r>
    <r>
      <rPr>
        <sz val="16"/>
        <color theme="1"/>
        <rFont val="微軟正黑體"/>
        <family val="2"/>
        <charset val="136"/>
      </rPr>
      <t>原</t>
    </r>
    <r>
      <rPr>
        <sz val="16"/>
        <color theme="1"/>
        <rFont val="Century Gothic"/>
        <family val="2"/>
      </rPr>
      <t>MONEYSUBANALYZE031)</t>
    </r>
  </si>
  <si>
    <r>
      <t>39.</t>
    </r>
    <r>
      <rPr>
        <sz val="16"/>
        <color theme="1"/>
        <rFont val="微軟正黑體"/>
        <family val="2"/>
        <charset val="136"/>
      </rPr>
      <t>【個人月】</t>
    </r>
    <r>
      <rPr>
        <sz val="16"/>
        <color theme="1"/>
        <rFont val="Century Gothic"/>
        <family val="2"/>
      </rPr>
      <t>APP</t>
    </r>
    <r>
      <rPr>
        <sz val="16"/>
        <color theme="1"/>
        <rFont val="微軟正黑體"/>
        <family val="2"/>
        <charset val="136"/>
      </rPr>
      <t>訂戶瀏覽付費文章停留時間與完成率</t>
    </r>
    <r>
      <rPr>
        <sz val="16"/>
        <color theme="1"/>
        <rFont val="Century Gothic"/>
        <family val="2"/>
      </rPr>
      <t>GA4- (</t>
    </r>
    <r>
      <rPr>
        <sz val="16"/>
        <color theme="1"/>
        <rFont val="微軟正黑體"/>
        <family val="2"/>
        <charset val="136"/>
      </rPr>
      <t>原</t>
    </r>
    <r>
      <rPr>
        <sz val="16"/>
        <color theme="1"/>
        <rFont val="Century Gothic"/>
        <family val="2"/>
      </rPr>
      <t>MONEYSUBANALYZE037)</t>
    </r>
  </si>
  <si>
    <r>
      <t>40.</t>
    </r>
    <r>
      <rPr>
        <sz val="16"/>
        <color theme="1"/>
        <rFont val="微軟正黑體"/>
        <family val="2"/>
        <charset val="136"/>
      </rPr>
      <t>【個人月】</t>
    </r>
    <r>
      <rPr>
        <sz val="16"/>
        <color theme="1"/>
        <rFont val="Century Gothic"/>
        <family val="2"/>
      </rPr>
      <t>WEB</t>
    </r>
    <r>
      <rPr>
        <sz val="16"/>
        <color theme="1"/>
        <rFont val="微軟正黑體"/>
        <family val="2"/>
        <charset val="136"/>
      </rPr>
      <t>訂戶瀏覽付費文章停留時間與完成率</t>
    </r>
    <r>
      <rPr>
        <sz val="16"/>
        <color theme="1"/>
        <rFont val="Century Gothic"/>
        <family val="2"/>
      </rPr>
      <t>GA4- (</t>
    </r>
    <r>
      <rPr>
        <sz val="16"/>
        <color theme="1"/>
        <rFont val="微軟正黑體"/>
        <family val="2"/>
        <charset val="136"/>
      </rPr>
      <t>原</t>
    </r>
    <r>
      <rPr>
        <sz val="16"/>
        <color theme="1"/>
        <rFont val="Century Gothic"/>
        <family val="2"/>
      </rPr>
      <t>MONEYSUBANALYZE037)</t>
    </r>
    <phoneticPr fontId="13" type="noConversion"/>
  </si>
  <si>
    <r>
      <t>41.</t>
    </r>
    <r>
      <rPr>
        <sz val="16"/>
        <color theme="1"/>
        <rFont val="微軟正黑體"/>
        <family val="2"/>
        <charset val="136"/>
      </rPr>
      <t>【個人月】當月發佈付費文章字數暨發稿數</t>
    </r>
    <r>
      <rPr>
        <sz val="16"/>
        <color theme="1"/>
        <rFont val="Century Gothic"/>
        <family val="2"/>
      </rPr>
      <t>GA4- (</t>
    </r>
    <r>
      <rPr>
        <sz val="16"/>
        <color theme="1"/>
        <rFont val="微軟正黑體"/>
        <family val="2"/>
        <charset val="136"/>
      </rPr>
      <t>原</t>
    </r>
    <r>
      <rPr>
        <sz val="16"/>
        <color theme="1"/>
        <rFont val="Century Gothic"/>
        <family val="2"/>
      </rPr>
      <t>MONEYSUBANALYZE039)</t>
    </r>
    <phoneticPr fontId="13" type="noConversion"/>
  </si>
  <si>
    <r>
      <t>42.</t>
    </r>
    <r>
      <rPr>
        <sz val="16"/>
        <color theme="1"/>
        <rFont val="微軟正黑體"/>
        <family val="2"/>
        <charset val="136"/>
      </rPr>
      <t>【個人月】當月發佈付費文章低瀏覽與未瀏覽文章數</t>
    </r>
    <r>
      <rPr>
        <sz val="16"/>
        <color theme="1"/>
        <rFont val="Century Gothic"/>
        <family val="2"/>
      </rPr>
      <t>GA4- (</t>
    </r>
    <r>
      <rPr>
        <sz val="16"/>
        <color theme="1"/>
        <rFont val="微軟正黑體"/>
        <family val="2"/>
        <charset val="136"/>
      </rPr>
      <t>原</t>
    </r>
    <r>
      <rPr>
        <sz val="16"/>
        <color theme="1"/>
        <rFont val="Century Gothic"/>
        <family val="2"/>
      </rPr>
      <t>MONEYSUBANALYZE036)</t>
    </r>
    <phoneticPr fontId="13" type="noConversion"/>
  </si>
  <si>
    <r>
      <t>43.</t>
    </r>
    <r>
      <rPr>
        <sz val="16"/>
        <rFont val="微軟正黑體"/>
        <family val="2"/>
        <charset val="136"/>
      </rPr>
      <t>【個人月】</t>
    </r>
    <r>
      <rPr>
        <sz val="16"/>
        <rFont val="Century Gothic"/>
        <family val="2"/>
      </rPr>
      <t xml:space="preserve">WEB </t>
    </r>
    <r>
      <rPr>
        <sz val="16"/>
        <rFont val="微軟正黑體"/>
        <family val="2"/>
        <charset val="136"/>
      </rPr>
      <t>平台站內總搜尋量</t>
    </r>
    <r>
      <rPr>
        <sz val="16"/>
        <rFont val="Century Gothic"/>
        <family val="2"/>
      </rPr>
      <t>GA4- (</t>
    </r>
    <r>
      <rPr>
        <sz val="16"/>
        <rFont val="微軟正黑體"/>
        <family val="2"/>
        <charset val="136"/>
      </rPr>
      <t>新增</t>
    </r>
    <r>
      <rPr>
        <sz val="16"/>
        <rFont val="Century Gothic"/>
        <family val="2"/>
      </rPr>
      <t xml:space="preserve"> API)</t>
    </r>
    <phoneticPr fontId="13" type="noConversion"/>
  </si>
  <si>
    <r>
      <t>44.</t>
    </r>
    <r>
      <rPr>
        <sz val="16"/>
        <rFont val="微軟正黑體"/>
        <family val="2"/>
        <charset val="136"/>
      </rPr>
      <t>【個人月】</t>
    </r>
    <r>
      <rPr>
        <sz val="16"/>
        <rFont val="Century Gothic"/>
        <family val="2"/>
      </rPr>
      <t xml:space="preserve">APP </t>
    </r>
    <r>
      <rPr>
        <sz val="16"/>
        <rFont val="微軟正黑體"/>
        <family val="2"/>
        <charset val="136"/>
      </rPr>
      <t>平台站內總搜尋量</t>
    </r>
    <r>
      <rPr>
        <sz val="16"/>
        <rFont val="Century Gothic"/>
        <family val="2"/>
      </rPr>
      <t>GA4- (</t>
    </r>
    <r>
      <rPr>
        <sz val="16"/>
        <rFont val="微軟正黑體"/>
        <family val="2"/>
        <charset val="136"/>
      </rPr>
      <t>新增</t>
    </r>
    <r>
      <rPr>
        <sz val="16"/>
        <rFont val="Century Gothic"/>
        <family val="2"/>
      </rPr>
      <t xml:space="preserve"> API)</t>
    </r>
    <phoneticPr fontId="13" type="noConversion"/>
  </si>
  <si>
    <r>
      <t>45.</t>
    </r>
    <r>
      <rPr>
        <sz val="16"/>
        <rFont val="微軟正黑體"/>
        <family val="2"/>
        <charset val="136"/>
      </rPr>
      <t>【個人月】</t>
    </r>
    <r>
      <rPr>
        <sz val="16"/>
        <rFont val="Century Gothic"/>
        <family val="2"/>
      </rPr>
      <t xml:space="preserve">Google </t>
    </r>
    <r>
      <rPr>
        <sz val="16"/>
        <rFont val="微軟正黑體"/>
        <family val="2"/>
        <charset val="136"/>
      </rPr>
      <t>進站當月總搜尋量</t>
    </r>
    <r>
      <rPr>
        <sz val="16"/>
        <rFont val="Century Gothic"/>
        <family val="2"/>
      </rPr>
      <t>GA4- (</t>
    </r>
    <r>
      <rPr>
        <sz val="16"/>
        <rFont val="微軟正黑體"/>
        <family val="2"/>
        <charset val="136"/>
      </rPr>
      <t>新增</t>
    </r>
    <r>
      <rPr>
        <sz val="16"/>
        <rFont val="Century Gothic"/>
        <family val="2"/>
      </rPr>
      <t xml:space="preserve"> API)</t>
    </r>
    <phoneticPr fontId="13" type="noConversion"/>
  </si>
  <si>
    <t>新訂訂單數（首購+回購）</t>
    <phoneticPr fontId="13" type="noConversion"/>
  </si>
  <si>
    <t>首購訂單數</t>
    <phoneticPr fontId="13" type="noConversion"/>
  </si>
  <si>
    <t>續訂訂單數-YTD</t>
    <phoneticPr fontId="13" type="noConversion"/>
  </si>
  <si>
    <t>首購訂單數-YTD</t>
    <phoneticPr fontId="13" type="noConversion"/>
  </si>
  <si>
    <t>用戶到訪數-Web ( 日均 )-YTD</t>
    <phoneticPr fontId="13" type="noConversion"/>
  </si>
  <si>
    <t>瀏覽人數（低頻）</t>
    <phoneticPr fontId="15" type="noConversion"/>
  </si>
  <si>
    <t>category</t>
    <phoneticPr fontId="13" type="noConversion"/>
  </si>
  <si>
    <t>1.應續訂訂戶數</t>
  </si>
  <si>
    <t>2.流失訂戶數</t>
  </si>
  <si>
    <t>有效訂戶</t>
  </si>
  <si>
    <t>應續訂訂戶</t>
  </si>
  <si>
    <t>流失訂戶</t>
  </si>
  <si>
    <t>1.月訂方案</t>
  </si>
  <si>
    <t>2.季訂方案</t>
  </si>
  <si>
    <t>3.年訂方案</t>
  </si>
  <si>
    <t>02:25:28</t>
  </si>
  <si>
    <t>04:17:00</t>
  </si>
  <si>
    <t>03:01:28</t>
  </si>
  <si>
    <t>05:18:50</t>
  </si>
  <si>
    <t>03:04:11</t>
  </si>
  <si>
    <t>05:18:15</t>
  </si>
  <si>
    <t>03:06:35</t>
  </si>
  <si>
    <t>05:17:04</t>
  </si>
  <si>
    <t>02:54:19</t>
  </si>
  <si>
    <t>04:57:59</t>
  </si>
  <si>
    <t>03:06:09</t>
  </si>
  <si>
    <t>05:20:12</t>
  </si>
  <si>
    <t>03:17:32</t>
  </si>
  <si>
    <t>05:30:23</t>
  </si>
  <si>
    <t>02:49:32</t>
  </si>
  <si>
    <t>04:45:13</t>
  </si>
  <si>
    <t>02:49:51</t>
  </si>
  <si>
    <t>04:35:12</t>
  </si>
  <si>
    <t>02:58:50</t>
  </si>
  <si>
    <t>04:34:01</t>
  </si>
  <si>
    <t>02:51:53</t>
  </si>
  <si>
    <t>04:28:54</t>
  </si>
  <si>
    <t>02:37:50</t>
  </si>
  <si>
    <t>04:14:31</t>
  </si>
  <si>
    <t>02:50:01</t>
  </si>
  <si>
    <t>04:42:35</t>
  </si>
  <si>
    <t>02:59:38</t>
  </si>
  <si>
    <t>05:24:25</t>
  </si>
  <si>
    <t>開放瀏覽</t>
  </si>
  <si>
    <t>證券</t>
  </si>
  <si>
    <t>想買台股先忍忍！核彈級利空還未爆發 法人曝轉折點時間</t>
  </si>
  <si>
    <t>國際</t>
  </si>
  <si>
    <t>《富爸爸》作者清崎警告：史上最大股市崩盤將至  建議買「這些資產」</t>
  </si>
  <si>
    <t>川普故意藉關稅觸發經濟衰退？華爾街老手：這麼做可一箭三鵰</t>
  </si>
  <si>
    <t>新接任英特爾 CEO 的陳立武是誰？曾獲評科技界人脈最廣高階主管</t>
  </si>
  <si>
    <t>產業</t>
  </si>
  <si>
    <t>台積電宣布在美國增資1000億美元並設研發中心 川普：在美製造沒關稅</t>
  </si>
  <si>
    <t>股神巴菲特評川普關稅：某種程度是戰爭行為 久而久之就是貨物稅</t>
  </si>
  <si>
    <t>特斯拉為何單日狂瀉15%？股價已腰斬 馬斯克坦承事業有很大困難</t>
  </si>
  <si>
    <t>台積加碼投資美國千億美元 陸行之點名留意2大股票族群</t>
  </si>
  <si>
    <t>限訂戶</t>
  </si>
  <si>
    <t>專欄</t>
  </si>
  <si>
    <t>解密國際／為什麼台積電救了大家 卻救不了台灣？</t>
  </si>
  <si>
    <t>台灣小心了 川普對「骯髒15國」開槍：印度4月2日將被課對等關稅</t>
  </si>
  <si>
    <t>理財</t>
  </si>
  <si>
    <t>工程師39歲辭職當奶爸，退休10年嘆在家最難是「自律」：豐厚退休金也禁不起身體的損傷</t>
  </si>
  <si>
    <t>黃仁勳沒說出口的夥伴 輝達隱藏版 CPO 鏈四家出列</t>
  </si>
  <si>
    <t>房市</t>
  </si>
  <si>
    <t>又見老屋被夾殺！建商曝都更整合辛酸：屋主太誇張</t>
  </si>
  <si>
    <t>巴菲特：把壞消息當作良伴 沒做好股價腰斬準備就別進場</t>
  </si>
  <si>
    <t>全台獨居老人暴增 不想住偏僻的養生村 都會區這三種宅受歡迎</t>
  </si>
  <si>
    <t>有錢人跟你不一樣 川普的關稅大刀引發股市崩盤 他們卻老神在在</t>
  </si>
  <si>
    <t>拉姜：「川普經濟學」的難以承受之重</t>
  </si>
  <si>
    <t>台積電測年線買不買？陸行之給3種進場價格建議</t>
  </si>
  <si>
    <t>巴菲特果然神準 美股暴跌前已大減持股</t>
  </si>
  <si>
    <t>美擴大出口管制黑名單  新增大量陸企 台灣這家公司遭入列</t>
  </si>
  <si>
    <t>快逃？大摩投資長威爾森：美股最糟恐大跌20%</t>
  </si>
  <si>
    <t>阿里新AI模型撼動美股 道瓊下殺500點 台積ADR跌逾4%</t>
  </si>
  <si>
    <t>黃仁勳 GTC 演講說了什麼？九大重點一次看</t>
  </si>
  <si>
    <t>台積擴大投資美國 是利？是弊？</t>
  </si>
  <si>
    <t>園區宅風暴開始了？竹科、中科、高雄房價全下跌</t>
  </si>
  <si>
    <t>白宮說25%鋼鋁關稅今生效 川普急轉彎撤回對加拿大課稅50%威脅</t>
  </si>
  <si>
    <t>巴菲特果然出手了！又敲進日本五大商社股票</t>
  </si>
  <si>
    <t>台積電又傳CoWoS被砍單？！供應鏈說誤會大了</t>
  </si>
  <si>
    <t>川普國會演說／再提台灣！川普讚台積電世界最強：不要關稅就來美投資</t>
  </si>
  <si>
    <t>台灣4月2日似逃過晶片關稅一劫 但恐難倖免對等關稅</t>
  </si>
  <si>
    <t>關稅反轉重大訊號！美商務部長：川普考慮降低加、墨部分關稅</t>
  </si>
  <si>
    <t>房市不見春燕 房仲：這二都最慘、重劃區也不香了</t>
  </si>
  <si>
    <t>引發美股下跌的...並不是貿易戰</t>
  </si>
  <si>
    <t>轉折點到了？台積電出現1,043元盤後鉅額交易</t>
  </si>
  <si>
    <t>iPhone 16e 經拆解發現改用這款晶片 這公司股價飆漲20%</t>
  </si>
  <si>
    <t>要聞</t>
  </si>
  <si>
    <t>美拚主權 AI 鴻海獨吃大單 「星際之門計畫」統包硬體製造</t>
  </si>
  <si>
    <t>美諮詢機構：台積電是長期投資人必買股票  原因有這三個</t>
  </si>
  <si>
    <t>比拯救英特爾更重要 前台積電董座劉德音退休後最想做的事</t>
  </si>
  <si>
    <t>台積電去美國大投資到底好不好？ 分析師這麼看</t>
  </si>
  <si>
    <t>Fed 決策／美股債匯為何同步上漲 五要點一次看</t>
  </si>
  <si>
    <t>輝達財報意外引爆美股大跌 股市的泡沫終於要爆了？</t>
  </si>
  <si>
    <t>如果台積組隊救英特爾是真的？法人曝嚴重後果是...</t>
  </si>
  <si>
    <t>印度伺服器客戶出包 華碩去年第4季提列逾50億呆帳</t>
  </si>
  <si>
    <t>達里歐示警：美債問題將有驚人發展 存在嚴重供需問題</t>
  </si>
  <si>
    <t>股災心理學2／漲多必然修正 與其擔憂美股要崩了 不如留意資金往這邊去了</t>
  </si>
  <si>
    <t>川普2.0關稅+廢晶片法有何後果？克魯曼：MSGA</t>
  </si>
  <si>
    <t>釘子戶沒轍！北市府依法執行 中山吉林段都更案代拆完成</t>
  </si>
  <si>
    <t>與俄烏有關？川普預告明晚將宣布大事</t>
  </si>
  <si>
    <t>童子賢：期待「護國神山」台積電再守護台灣20年是神話</t>
  </si>
  <si>
    <t>待5年就算資深員工？知名IT廠工程師見證20年最大裁員風暴：原來老闆早有「清晰路線」</t>
  </si>
  <si>
    <t>金融</t>
  </si>
  <si>
    <t>商情</t>
  </si>
  <si>
    <t>兩岸</t>
  </si>
  <si>
    <t>期貨</t>
  </si>
  <si>
    <t>品味</t>
  </si>
  <si>
    <t>OFF學</t>
  </si>
  <si>
    <t>1.總計</t>
  </si>
  <si>
    <t>國際焦點</t>
  </si>
  <si>
    <t>市場焦點</t>
  </si>
  <si>
    <t>產業熱點</t>
  </si>
  <si>
    <t>今晨必讀</t>
  </si>
  <si>
    <t>大陸政經</t>
  </si>
  <si>
    <t>集中市場</t>
  </si>
  <si>
    <t>金融脈動</t>
  </si>
  <si>
    <t>政經焦點</t>
  </si>
  <si>
    <t>美股動態</t>
  </si>
  <si>
    <t>科技產業</t>
  </si>
  <si>
    <t>房市話題</t>
  </si>
  <si>
    <t>深度報導</t>
  </si>
  <si>
    <t>外媒解析</t>
  </si>
  <si>
    <t>美國新聞</t>
  </si>
  <si>
    <t>基金天地</t>
  </si>
  <si>
    <t>櫃買動態</t>
  </si>
  <si>
    <t>生活</t>
  </si>
  <si>
    <t>熱門話題</t>
  </si>
  <si>
    <t>綜合產業</t>
  </si>
  <si>
    <t>個人理財</t>
  </si>
  <si>
    <t>國際專欄</t>
  </si>
  <si>
    <t>報稅停看聽</t>
  </si>
  <si>
    <t>台股擂台</t>
  </si>
  <si>
    <t>行家心法</t>
  </si>
  <si>
    <t>名家觀點</t>
  </si>
  <si>
    <t>陸股透視</t>
  </si>
  <si>
    <t>總經趨勢</t>
  </si>
  <si>
    <t>稅務法規</t>
  </si>
  <si>
    <t>精選觀點</t>
  </si>
  <si>
    <t>外匯市場</t>
  </si>
  <si>
    <t>日經中文網</t>
  </si>
  <si>
    <t>社論</t>
  </si>
  <si>
    <t>證券達人</t>
  </si>
  <si>
    <t>港澳話題</t>
  </si>
  <si>
    <t>權證特區</t>
  </si>
  <si>
    <t>不動產投資</t>
  </si>
  <si>
    <t>旅人生活</t>
  </si>
  <si>
    <t>期貨市場</t>
  </si>
  <si>
    <t>保險</t>
  </si>
  <si>
    <t>AI社會新挑戰</t>
  </si>
  <si>
    <t>經濟周報</t>
  </si>
  <si>
    <t>日經TRENDY</t>
  </si>
  <si>
    <t>經營管理</t>
  </si>
  <si>
    <t>熱門亮點</t>
  </si>
  <si>
    <t>味覺饗宴</t>
  </si>
  <si>
    <t>財富管理</t>
  </si>
  <si>
    <t>職場</t>
  </si>
  <si>
    <t>2025全球名家瞭望</t>
  </si>
  <si>
    <t>EDN書房</t>
  </si>
  <si>
    <t>風格時尚</t>
  </si>
  <si>
    <t>退休金算盤</t>
  </si>
  <si>
    <t>產業動態</t>
  </si>
  <si>
    <t>藝文展演</t>
  </si>
  <si>
    <t>產學研訓</t>
  </si>
  <si>
    <t>全球企業動態</t>
  </si>
  <si>
    <t>AI 人機協作</t>
  </si>
  <si>
    <t>ICT趨勢</t>
  </si>
  <si>
    <t>銀行</t>
  </si>
  <si>
    <t>綠色商機大趨勢</t>
  </si>
  <si>
    <t>房市情報</t>
  </si>
  <si>
    <t>期貨商論壇</t>
  </si>
  <si>
    <t>投行看大陸</t>
  </si>
  <si>
    <t>大數字</t>
  </si>
  <si>
    <t>大師論壇</t>
  </si>
  <si>
    <t>光電半導體</t>
  </si>
  <si>
    <t>房市點線面</t>
  </si>
  <si>
    <t>ESG</t>
  </si>
  <si>
    <t>企業社會責任ESG專區</t>
  </si>
  <si>
    <t>產業達人</t>
  </si>
  <si>
    <t>精采人物</t>
  </si>
  <si>
    <t>金管會20年</t>
  </si>
  <si>
    <t>國際現場</t>
  </si>
  <si>
    <t>英語大進化</t>
  </si>
  <si>
    <t>科技新視野</t>
  </si>
  <si>
    <t>櫃買市場</t>
  </si>
  <si>
    <t>智能股市</t>
  </si>
  <si>
    <t>自動化產業</t>
  </si>
  <si>
    <t>食品餐飲</t>
  </si>
  <si>
    <t>新冠肺炎防疫</t>
  </si>
  <si>
    <t>俄烏開戰專區</t>
  </si>
  <si>
    <t>投資報告</t>
  </si>
  <si>
    <t>反金融詐騙</t>
  </si>
  <si>
    <t>陽光行動</t>
  </si>
  <si>
    <t>2024總統大選</t>
  </si>
  <si>
    <t>菁業獎</t>
  </si>
  <si>
    <t>解密台灣軍工供應鏈</t>
  </si>
  <si>
    <t>工具機</t>
  </si>
  <si>
    <t>消費生活</t>
  </si>
  <si>
    <t>運動休旅</t>
  </si>
  <si>
    <t>建材新訊</t>
  </si>
  <si>
    <t>陸港行情</t>
  </si>
  <si>
    <t>本地店商焦點</t>
  </si>
  <si>
    <t>生技醫藥</t>
  </si>
  <si>
    <t>藝術投資</t>
  </si>
  <si>
    <t>永續金融評鑑</t>
  </si>
  <si>
    <t>綠色產業</t>
  </si>
  <si>
    <t>企業CEO</t>
  </si>
  <si>
    <t>保險卓越獎</t>
  </si>
  <si>
    <t>銀行保險</t>
  </si>
  <si>
    <t>學習成長</t>
  </si>
  <si>
    <t>智慧製造</t>
  </si>
  <si>
    <t>美中貿易戰</t>
  </si>
  <si>
    <t>醫藥生技</t>
  </si>
  <si>
    <t>ETF 20周年</t>
  </si>
  <si>
    <t>食尚饗宴</t>
  </si>
  <si>
    <t>時尚生活</t>
  </si>
  <si>
    <t>政經大事</t>
  </si>
  <si>
    <t>兩岸焦點</t>
  </si>
  <si>
    <t>九合一選舉</t>
  </si>
  <si>
    <t>上市櫃公司熱門股排行</t>
  </si>
  <si>
    <t>AI微學習</t>
  </si>
  <si>
    <t>基金獎</t>
  </si>
  <si>
    <t>健康元氣</t>
  </si>
  <si>
    <t>房市熱點</t>
  </si>
  <si>
    <t>CSR</t>
  </si>
  <si>
    <t>兩岸快遞</t>
  </si>
  <si>
    <t>體驗</t>
  </si>
  <si>
    <t>AI 人機協作試驗</t>
  </si>
  <si>
    <t>元勛集團</t>
  </si>
  <si>
    <t>AI IP大進擊</t>
  </si>
  <si>
    <t>建案開箱</t>
  </si>
  <si>
    <t>電子代工廠全球大進擊</t>
  </si>
  <si>
    <t>2022高雄國際建材大展</t>
  </si>
  <si>
    <t>元宇宙金融</t>
  </si>
  <si>
    <t>風格人物</t>
  </si>
  <si>
    <t>指標焦點股</t>
  </si>
  <si>
    <t>超級電池芯國家隊</t>
  </si>
  <si>
    <t>企業社會責任CSR專區</t>
  </si>
  <si>
    <t>財富履行團-華冠創富</t>
  </si>
  <si>
    <t>就市論勢</t>
  </si>
  <si>
    <t>一分鐘看世界</t>
  </si>
  <si>
    <t>隱形冠軍</t>
  </si>
  <si>
    <t>美國總統大選</t>
  </si>
  <si>
    <t>退休理財</t>
  </si>
  <si>
    <t>AMPA展</t>
  </si>
  <si>
    <t>2023十大新聞</t>
  </si>
  <si>
    <t>化工科技</t>
  </si>
  <si>
    <t>2024台灣國際室內設計博覽會</t>
  </si>
  <si>
    <t>公司治理</t>
  </si>
  <si>
    <t>理財部落客</t>
  </si>
  <si>
    <t>精品時尚</t>
  </si>
  <si>
    <t>國際半導體展＿</t>
  </si>
  <si>
    <t>臺灣精品·彰化之光</t>
  </si>
  <si>
    <t>品味生活</t>
  </si>
  <si>
    <t>國家品牌玉山獎</t>
  </si>
  <si>
    <t>2021新車</t>
  </si>
  <si>
    <t>國際期貨</t>
  </si>
  <si>
    <t>我的減碳存摺</t>
  </si>
  <si>
    <t>台灣伺服器12強</t>
  </si>
  <si>
    <t>新南向專題</t>
  </si>
  <si>
    <t>國內共同基金淨值</t>
  </si>
  <si>
    <t>名家前瞻AI新世界</t>
  </si>
  <si>
    <t>搶救數位金融弱勢</t>
  </si>
  <si>
    <t>保險信望愛</t>
  </si>
  <si>
    <t>2024世界地球日</t>
  </si>
  <si>
    <t>SEMICON Taiwan 2023</t>
  </si>
  <si>
    <t>責任投資</t>
  </si>
  <si>
    <t>公平待客</t>
  </si>
  <si>
    <t>千億科技CEO大調查</t>
  </si>
  <si>
    <t>2021新春財經特輯</t>
  </si>
  <si>
    <t>水回收再利用專題報導</t>
  </si>
  <si>
    <t>樂活旅遊</t>
  </si>
  <si>
    <t>願景工程</t>
  </si>
  <si>
    <t>金彝獎</t>
  </si>
  <si>
    <t>高齡金融剝削</t>
  </si>
  <si>
    <t>台達電子</t>
  </si>
  <si>
    <t>綠電新時代</t>
  </si>
  <si>
    <t>保險龍鳳獎</t>
  </si>
  <si>
    <t>創業之星</t>
  </si>
  <si>
    <t>國家永續發展獎</t>
  </si>
  <si>
    <t>AI助攻普惠金融</t>
  </si>
  <si>
    <t>信保基金獎</t>
  </si>
  <si>
    <t>2023Energy Taiwan</t>
  </si>
  <si>
    <t>台灣五金展Taiwan Hardware Show 2023</t>
  </si>
  <si>
    <t>生技論壇</t>
  </si>
  <si>
    <t>五金新訊</t>
  </si>
  <si>
    <t>Energy Taiwan 2021</t>
  </si>
  <si>
    <t>Focus|保險信望愛</t>
  </si>
  <si>
    <t>幸福城市大調查</t>
  </si>
  <si>
    <t>2021全球名家瞭望</t>
  </si>
  <si>
    <t>能源電力50尖兵</t>
  </si>
  <si>
    <t>美股彈起</t>
  </si>
  <si>
    <t>中華中小企業經營領袖協會</t>
  </si>
  <si>
    <t>2023台灣國際室內設計‧材料大展</t>
  </si>
  <si>
    <t>財富管理-基金獎</t>
  </si>
  <si>
    <t>2024全球名家瞭望</t>
  </si>
  <si>
    <t>時尚</t>
  </si>
  <si>
    <t>SEMICON Taiwan 2021</t>
  </si>
  <si>
    <t>新書好讀</t>
  </si>
  <si>
    <t>職場風向</t>
  </si>
  <si>
    <t>Fintech</t>
  </si>
  <si>
    <t>營收快報</t>
  </si>
  <si>
    <t>焦點人物</t>
  </si>
  <si>
    <t>醫療暨健康照護展</t>
  </si>
  <si>
    <t>2020新車</t>
  </si>
  <si>
    <t>繼承者們－專題系列</t>
  </si>
  <si>
    <t>寰宇新聞影音</t>
  </si>
  <si>
    <t>台北自動化工業大展</t>
  </si>
  <si>
    <t>隱藏版企業二代的故事</t>
  </si>
  <si>
    <t>台達電</t>
  </si>
  <si>
    <t>2024經濟關鍵字</t>
  </si>
  <si>
    <t>「關稅人」川普將露出真面目？是虛張聲勢還是真槍實彈 一表看關鍵時間軸</t>
  </si>
  <si>
    <t>買不如租？2／台灣年輕人不夠窮卻也不夠有錢  跨越高門檻住房階梯 中間住宅可解決？</t>
  </si>
  <si>
    <t>三大利空傳言罩頂 AI 伺服器供應鏈不妙了？</t>
  </si>
  <si>
    <t>台積加碼在美投資並設主要研發中心 路透評「危及台灣優先」</t>
  </si>
  <si>
    <t>陸港股，這次玩真的？</t>
  </si>
  <si>
    <t>解密國際／從戴爾財報  暴露 AI 伺服器大廠的警訊</t>
  </si>
  <si>
    <t>蘋果花了近10年沒造出一輛車 為何小米3年就做到了？</t>
  </si>
  <si>
    <t>一個啃老的繼承社會回來了</t>
  </si>
  <si>
    <t>TP-Link 恐成下一個華為 台灣網通廠的甜蜜時刻來了？</t>
  </si>
  <si>
    <t>這國擁有全球最多商船 造船業沒落幾十年終見復甦</t>
  </si>
  <si>
    <t>房市金檢出動2／央行殺雞儆猴 台銀豪宅房貸案剉到同業 金管會鎖定十家查新青安</t>
  </si>
  <si>
    <t>不是不「爆」 時候未到？川普反覆無常 美股壓力鍋快炸開</t>
  </si>
  <si>
    <t>美股多頭市場究竟只是在「排毒」，還是即將銷熔？</t>
  </si>
  <si>
    <t>美國正走向經濟衰退？需要留意這四個警訊</t>
  </si>
  <si>
    <t>對等關稅風暴2／「骯髒15」被點名國家急忙對美採購、協商 企業供應鏈恐再次重組</t>
  </si>
  <si>
    <t>川普美國夢變全球噩夢！為什麼現在世界該警惕美國風險 而不是大陸？</t>
  </si>
  <si>
    <t>美股會從修正變崩盤？六大「黑天鵝」事件不可輕忽</t>
  </si>
  <si>
    <t>Fed 今年降息其實有三種可能 鮑爾未明說的幾個露骨現實</t>
  </si>
  <si>
    <t>從馬桶、BMW到AI機器人 元太電子紙的創新為何可以無所不在？</t>
  </si>
  <si>
    <t>南港 LaLaport 開幕了 解決北市百貨什麼痛點？</t>
  </si>
  <si>
    <t>現在唯一沒賠錢的華爾街重要投資人 是他…</t>
  </si>
  <si>
    <t>DeepSeek 帶來衝擊 預示 AI 世界將會分裂為「中國式」、「美國式」？</t>
  </si>
  <si>
    <t>昔日華人世界童裝龍頭 麗嬰房為何從巔峰跌落？</t>
  </si>
  <si>
    <t>台灣石化業困境怎麼解決？</t>
  </si>
  <si>
    <t>「鑽吧，寶貝，鑽吧」川普喊美石油增產口號 為什麼增產幅度卻下滑？</t>
  </si>
  <si>
    <t>15檔「隱藏高手」大戶押寶 高殖利率股攻守兼備</t>
  </si>
  <si>
    <t>特斯拉股價慘崩45% 馬斯克為何喊美國退出 NATO？</t>
  </si>
  <si>
    <t>統一獲利寫四年新高 面對川普2.0 羅智先的「不要競爭」策略怎保有優勢？</t>
  </si>
  <si>
    <t>全面撒出歐美港口 香港首富李嘉誠在盤算什麼？</t>
  </si>
  <si>
    <t>折疊機都還賣不好  華為推首款超過三折的「闊折疊」手機有市場嗎？</t>
  </si>
  <si>
    <t>台積揪團接手 Intel 製造多此一舉  英特爾新 CEO 現端倪</t>
  </si>
  <si>
    <t>消失的矽盾2／川普喜歡的都送他？美中地緣政治下的台商生存困境：兩面難討好</t>
  </si>
  <si>
    <t>船艦戰，就是新晶片戰</t>
  </si>
  <si>
    <t>川普汽車關稅掀海嘯 新車價恐暴漲40萬元 還波及海運、匯率與通膨</t>
  </si>
  <si>
    <t>稅稅唸學堂／國稅局查他六年幾無用水、四年未用電  六年自住優惠飛了補稅65萬</t>
  </si>
  <si>
    <t>分紅了嗎…勞退自提放大收益</t>
  </si>
  <si>
    <t>自大狂川普恣意衝撞全球經濟</t>
  </si>
  <si>
    <t>「大陸巴菲特」段永平看好台積電35年  為什麼現在才要開始關注？</t>
  </si>
  <si>
    <t>從世局變動看台積電的挑戰</t>
  </si>
  <si>
    <t>現在該由誰來穩定全球經濟？恐怕不能指望你想的那兩國</t>
  </si>
  <si>
    <t>川普一提再提要簽「礦產協議」 一表看烏克蘭到底有哪些礦產資源？</t>
  </si>
  <si>
    <t>2025超額儲蓄率首度衝破17%大關、創歷史新高 游資浮濫情形恐再現？</t>
  </si>
  <si>
    <t>這種 AI 模型崛起 讓輝達競爭對手逮到機會</t>
  </si>
  <si>
    <t>美債還能買嗎？績效頂尖基金經理人教你幾招</t>
  </si>
  <si>
    <t>拉赫曼：川普貿易戰2.0會引發新一波歐債危機？</t>
  </si>
  <si>
    <t>美國經濟可能正在減弱 投資人須關注這四事</t>
  </si>
  <si>
    <t>台中101計畫擱置多年 賈永婕施了什麼魔法讓它快速過關？</t>
  </si>
  <si>
    <t>股價5個月飆漲7倍 賣保健食品的世紀民生為何比台積電還貴？</t>
  </si>
  <si>
    <t>美不願意面對的關稅真相</t>
  </si>
  <si>
    <t>買股容易賣股難？三大指標檢視什麼時候該賣出手上股票</t>
  </si>
  <si>
    <t>川普兩大財經政策的長短期效應</t>
  </si>
  <si>
    <t>億光去年獲利倍增走出產業低谷 「LED教父」葉寅夫做了什麼又再重新發亮？</t>
  </si>
  <si>
    <t>央行理監事會沒說的事：GDP、CPI 今年將出現重大轉折</t>
  </si>
  <si>
    <t>川普關稅烏雲籠罩美股 何時止跌回穩？已出現兩道曙光</t>
  </si>
  <si>
    <t>大陸塔斯曼海軍演的戰略意涵</t>
  </si>
  <si>
    <t>薑是老的辣！巴菲特低調賺 打敗華而不實、愛搞政治的馬斯克</t>
  </si>
  <si>
    <t>消失的矽盾3／千億投資不利台灣卻旺台積電？台積電長期投資價值就看這一率</t>
  </si>
  <si>
    <t>美股墜入「危險區」 為何這回別指望川普鮑爾出手救市？</t>
  </si>
  <si>
    <t>美伺服器廠攻 AI 犧牲毛利率</t>
  </si>
  <si>
    <t>陶冬看天下／川普暴打了川普交易</t>
  </si>
  <si>
    <t>2050年的太空 4／65萬新台幣起跳的太空旅行，8天7夜行程怎麼安排？</t>
  </si>
  <si>
    <t>《晶片戰爭》米勒：台積電站在川普身邊並非沒有風險</t>
  </si>
  <si>
    <t>輝達、亞馬遜、軟銀都投資  Perplexity 有機會成下一個 AI 霸主？</t>
  </si>
  <si>
    <t>能率集團轉型三路齊發  六家子公司中為何佳能與IKKA最受市場關注？</t>
  </si>
  <si>
    <t>打一通電話給川普 讓貝萊德CEO輕鬆拿下李嘉誠的巴拿馬運河交易</t>
  </si>
  <si>
    <t>國安會議稱陸「境外敵對勢力」 哪些人會受影響？</t>
  </si>
  <si>
    <t>華航史上最年輕總座！陳漢銘帶領虎航挺過疫情 沒航空背景的他怎辦到？</t>
  </si>
  <si>
    <t>安靜世代慢工作2／求職工作高峰延後、廠商賣力求關注 慢工作時代3個變化</t>
  </si>
  <si>
    <t>川普關稅恐搞垮非紅供應鏈  全球汽車市場將由中國制霸</t>
  </si>
  <si>
    <t>Fed 蒙眼開車 市場繫好安全帶</t>
  </si>
  <si>
    <t>台積電投資美國千億美元 只是因為關稅威脅？其實還有的是「野心」</t>
  </si>
  <si>
    <t>傳聞不斷！台積電美國布局引發市場關注 接下來投資人該如何應對？</t>
  </si>
  <si>
    <t>美挺烏和平計畫 吹起變奏曲</t>
  </si>
  <si>
    <t>對等關稅風暴3／美國關稅戰3腳本 最慘的是川普打死不退 滿手股票的人該怎麼辦？</t>
  </si>
  <si>
    <t>台積海外布局是國力的延伸</t>
  </si>
  <si>
    <t>川普恐讓 Fed 決策陷入癱瘓</t>
  </si>
  <si>
    <t>少了馬斯克 特斯拉價值剩多少？</t>
  </si>
  <si>
    <t>Coupang 酷澎急推 WOW 會員制 能如願擴大購物率和用戶群嗎？</t>
  </si>
  <si>
    <t>川普關稅政策掀連鎖效應 美國經濟正走向衰退</t>
  </si>
  <si>
    <t>美國狂拉半導體供應鏈 台積電能撐住護國神山地位嗎？</t>
  </si>
  <si>
    <t>川普把電動車業送給了中國</t>
  </si>
  <si>
    <t>亞馬遜股票變得好便宜  買點到了嗎？</t>
  </si>
  <si>
    <t>半導體股承壓？分析師說放寬心 指出全球經濟唯一可靠亮點</t>
  </si>
  <si>
    <t>川普對等關稅瓦解WTO秩序 因為這個人 台灣有機會豁免「骯髒15」清單？</t>
  </si>
  <si>
    <t>債匯崩於前都面不改色 美股暴跌又能擋得住川普嗎？</t>
  </si>
  <si>
    <t>車輛與紅燈</t>
  </si>
  <si>
    <t>全新 AI 眼鏡大單 到手</t>
  </si>
  <si>
    <t>川普關稅風暴 產業步步驚心</t>
  </si>
  <si>
    <t>今日烏克蘭明日東亞？經濟學人前總編給台灣兩大建議</t>
  </si>
  <si>
    <t>大陸打擊詐騙 動用國家機器</t>
  </si>
  <si>
    <t>美、沙、俄可能來一場石油「大交易」</t>
  </si>
  <si>
    <t>比亞迪營收首度超越特斯拉 是曇花一現的榮景還是未來趨勢？</t>
  </si>
  <si>
    <t>川普關稅政策影響台灣出口下半年  DeepSeek竟是利多 主計總處這樣看</t>
  </si>
  <si>
    <t>北京瞭望／兩會基調...浮現「備戰」兩個字</t>
  </si>
  <si>
    <t>美國財長貝森特：澤倫斯基在白宮的言論是歷史上最大的外交烏龍</t>
  </si>
  <si>
    <t>2050年生醫業 1／注射疫苗就能抗老化？阿茲海默症等四慢性病治療新突破</t>
  </si>
  <si>
    <t>日產高層全數換將 與本田整合談判再起？鴻海有機會分一杯羹嗎？</t>
  </si>
  <si>
    <t>稅稅唸學堂／境外免稅天堂設公司 夫妻被選查補稅百萬 還波及整個家族</t>
  </si>
  <si>
    <t>邊緣 AI 爆發 IPC 股準備起飛？資深分析師用股價循環位階帶你看 AI 次族群哪些能追、哪些該閃</t>
  </si>
  <si>
    <t>在韓版「南陽街」 補教地獄從 4 歲開始</t>
  </si>
  <si>
    <t>川普頻頻施壓 台積電存股族如何利用 ETF 來降低風險？</t>
  </si>
  <si>
    <t>New Balance 最愛的中傑鞋業連三年賺逾一股本 為什麼敢說「什麼鞋都會做」？</t>
  </si>
  <si>
    <t>史賓塞：德國經濟出了什麼問題？</t>
  </si>
  <si>
    <t>奇鋐董座沈慶行專訪／超前部署 甩開價格戰</t>
  </si>
  <si>
    <t>川普加關稅想 MAGA 卻給美國經濟帶來陰影？</t>
  </si>
  <si>
    <t>陶冬看天下／海湖莊園協議打劫全世界</t>
  </si>
  <si>
    <t>投資日產還有戲 鴻海2025年電動車市占率5%達標在望？</t>
  </si>
  <si>
    <t>比亞迪的「5分鐘充電」 鞏固了對特斯拉的領先優勢</t>
  </si>
  <si>
    <t>工業電腦廠攻 AI 機器人</t>
  </si>
  <si>
    <t>Fed 應該先認錯…</t>
  </si>
  <si>
    <t>AI 大篩選時代 汰弱留強</t>
  </si>
  <si>
    <t>ABF 載板錢景 外資保守</t>
  </si>
  <si>
    <t>央行沒有第八波打炒房 房市接下來會如何？三位專家剖析</t>
  </si>
  <si>
    <t>隱形冠軍／博士門從文件到晶圓都能放 科技儲存櫃制霸天下</t>
  </si>
  <si>
    <t>在大陸卷不夠 小米打到了「非洲之王」家門口 傳音該如何反擊？</t>
  </si>
  <si>
    <t>囤房稅 2.0 「第一張稅單」 5 月就要來了  現在想省稅還來得及</t>
  </si>
  <si>
    <t>央行不跟進戰略比特幣儲備 提三大理由說「毋湯」</t>
  </si>
  <si>
    <t>內政部拋「老宅延壽」解人屋雙老 專家籲還要搭配這四帖藥服用</t>
  </si>
  <si>
    <t>「大陸輝達」寒武紀被美制裁兩年又活了 身為江西首富的創辦人陳天石做了什麼？</t>
  </si>
  <si>
    <t>護國神山台積電赴美大投資成定局 政府還能為台灣產業爭什麼？</t>
  </si>
  <si>
    <t>大魯閣發史上最貴股東會紀念品卻走跌 行情怎不香了？</t>
  </si>
  <si>
    <t>陶冬看天下／好川普、壞川普</t>
  </si>
  <si>
    <t>NVIDIA 的競爭對手將能爭奪2,000億美元商機？有「推理」開路</t>
  </si>
  <si>
    <t>台積電決定美國大投資的三大關鍵</t>
  </si>
  <si>
    <t>GDP 預測下調加上衰退疑慮不斷 美國經濟是真有隱憂？還是市場過度解讀？</t>
  </si>
  <si>
    <t>台股擂台／周冠軍「低調黑馬」陳奇琛 本周看好啟碁、漢翔</t>
  </si>
  <si>
    <t>16檔獲利衝高 法人搶 近月股價打敗大盤</t>
  </si>
  <si>
    <t>中國強大的AI工具突然大量湧入市場 背後竟有這番盤算</t>
  </si>
  <si>
    <t>Fed 不大可能出手幫川普止損</t>
  </si>
  <si>
    <t>鴻海推首款繁體中文AI大型語言模型 比ChatGPT還厲害？</t>
  </si>
  <si>
    <t>14檔聰明錢抄底拚反攻 波若威、台灣虎航等易漲難跌</t>
  </si>
  <si>
    <t>伊爾艾朗專欄：美國經濟陷入衰退的機率已高到令人不安</t>
  </si>
  <si>
    <t>金價一再突破歷史高點 年內漲至3,500美元？什麼情況下可能出現「拋售潮」？</t>
  </si>
  <si>
    <t>川普治下的美國 國際學生停看聽</t>
  </si>
  <si>
    <t>蝦皮推「新竹以北當日達」對決酷澎 貴又慢的 momo、Pchome 怎麼辦？</t>
  </si>
  <si>
    <t>經濟選書／神秘的 OpenAI 董事會</t>
  </si>
  <si>
    <t>孫正義是容易「移情別戀」的企業家？從半導體到投資公司 他心目中的「女神」其實只有一個</t>
  </si>
  <si>
    <t>誠品走出關店低潮 終結連三年虧損 吳旻潔做對了什麼？</t>
  </si>
  <si>
    <t>稅稅唸學堂／忘了提前規劃 爸爸轉讓預售屋給兒子 幫繳工程款視同贈與補稅36萬</t>
  </si>
  <si>
    <t>晶片關稅或許暫得倖免 半導體股可以再進場了嗎？</t>
  </si>
  <si>
    <t>工業電腦公司併購案一波又一波 宏碁、研華、樺漢看到什麼商機？</t>
  </si>
  <si>
    <t>稅稅唸學堂／六年自住租稅優惠超甜  他堅稱女友是特別的人不是租客  仍補百萬房地合一稅</t>
  </si>
  <si>
    <t>昔日股王碩禾虧不停  發生了什麼事？</t>
  </si>
  <si>
    <t>投資市場大跌20%再來借錢開槓桿的策略正確嗎？專家分析「現在進場」與「等跌加碼」的關鍵差異</t>
  </si>
  <si>
    <t>台股擂台／挑戰者「多空狙擊手」莊佳螢 本周押菱光、昇達科</t>
  </si>
  <si>
    <t>15檔雙作帳概念喊衝 打敗大盤將領漲抗跌</t>
  </si>
  <si>
    <t>台船年年虧 在手訂單滿到 2030 年 最快何時能賺錢？</t>
  </si>
  <si>
    <t>全球掀起主權財富基金熱 以國家之力發展戰略產業</t>
  </si>
  <si>
    <t>誰知盤中飧1／美國蛋價居高不下 「植物蛋」現巨大商機</t>
  </si>
  <si>
    <t>富世達打入輝達鏈</t>
  </si>
  <si>
    <t>聯亞、全新 高盛喊買</t>
  </si>
  <si>
    <t>美債開始大漲 布局已久的投資人該站到賣方位置了嗎？</t>
  </si>
  <si>
    <t>與大陸建造能力差200倍！用高額入港費振興美造船業 真的玩得下去嗎？</t>
  </si>
  <si>
    <t>新台幣匯率 33 元是否成為新常態？ 央行這麼說</t>
  </si>
  <si>
    <t>台股擂台／周冠軍「低調黑馬」陳奇琛 本周青睞中磊、大綜</t>
  </si>
  <si>
    <t>車市不好 南陽現代有何底氣喊「在台銷售要再創高」？</t>
  </si>
  <si>
    <t>買債「甜蜜價」僅曇花？金融業去年買債逼兆元 今年買債量能得看這三大變數</t>
  </si>
  <si>
    <t>輝達GTC還不夠驚豔？不僅自己股價 凡點名的公司都跌！</t>
  </si>
  <si>
    <t>12檔量增價揚強勢股 撐盤</t>
  </si>
  <si>
    <t>16檔內外資力捧逆勢衝 凱基金、大成鋼等獲青睞</t>
  </si>
  <si>
    <t>一代股后精測的誕生地 揭開隱身中華電信的「科技少林寺」神秘面紗</t>
  </si>
  <si>
    <t>股海自由行／高 AI 比重股 逢低找買點</t>
  </si>
  <si>
    <t>你的孩子是股市中籤幸運兒嗎？一堂孩子必學的理財課</t>
  </si>
  <si>
    <t>台系雲端鏈 大摩叫好</t>
  </si>
  <si>
    <t>電商進入速度戰！ momo 快速到貨前進中南部  酷澎、統一如何應對？</t>
  </si>
  <si>
    <t>16檔面面俱到 領漲抗跌 股價率先重返年線季線</t>
  </si>
  <si>
    <t>特斯拉腰斬後兩日狂飆11% 能抄底了嗎？兩大券商這麼說</t>
  </si>
  <si>
    <t>陶冬看天下／鮑爾力挽股市狂瀾</t>
  </si>
  <si>
    <t>台積電變「美積電」？台灣經濟部長：這種憂心是多餘的</t>
  </si>
  <si>
    <t>台股擂台／挑戰者「多空狙擊手」莊佳螢 本周看好東陽、全科</t>
  </si>
  <si>
    <t>從層層陰霾中解析美國短期經濟走向</t>
  </si>
  <si>
    <t>10檔營運帶勁股 短多聚焦</t>
  </si>
  <si>
    <t>一夜爆紅的 AI 新秀 Manus 牽手阿里 強強組合會掀起什麼潮流？</t>
  </si>
  <si>
    <t>15檔三優悍將法人挺 裕民、川湖等獲利耀眼 攻守兼備</t>
  </si>
  <si>
    <t>不只面板廠會做 封測龍頭日月光也投入 面板級扇出型封裝在紅什麼？</t>
  </si>
  <si>
    <t>VIP 專屬》薑是老的辣！巴菲特低調賺 打敗華而不實、愛搞政治的馬斯克</t>
  </si>
  <si>
    <t>史提格里茲：立即沒收俄國主權資產 是歐洲抗俄的有力工具</t>
  </si>
  <si>
    <t>北京瞭望／兩會曲終 再來要看怎麼做…</t>
  </si>
  <si>
    <t>16檔防禦力強績優股 法人挺</t>
  </si>
  <si>
    <t>美國財長預計房地產市場將在數周內解凍 通膨率很快回到2%目標</t>
  </si>
  <si>
    <t>全球四大雲端服務供應商都要來了 看上台灣什麼優勢？</t>
  </si>
  <si>
    <t>半導體為首的科技股盛宴似曲終人散 華爾街從滿懷希望轉為忐忑不安</t>
  </si>
  <si>
    <t>川普掀加密幣、穩定幣應用革命</t>
  </si>
  <si>
    <t>輝達也難逃 DeepSeek 衝擊？原因和「與政治的距離」有關</t>
  </si>
  <si>
    <t>數位轉型有如一場修行</t>
  </si>
  <si>
    <t>工具機展、Grok 3、MWC 各擁題材  這幾檔法人看好</t>
  </si>
  <si>
    <t>解密國際／Fed 本周會議的訊息 究竟是偏多還是偏空？</t>
  </si>
  <si>
    <t>台積電在美國千億美元大投資究竟是利是弊？分析師：三年後才是考驗的開始</t>
  </si>
  <si>
    <t>台股擂台／周冠軍「低調黑馬」陳奇琛 本周看好元太、信立</t>
  </si>
  <si>
    <t>12檔中低價強勢股 有戲</t>
  </si>
  <si>
    <t>「輝達殺手」又一位 繼 DeepSeek 後 馬雲支持的螞蟻為何也出現在雷達上了？</t>
  </si>
  <si>
    <t>黑石總裁警告投資者不要對關稅消息做倉促決定</t>
  </si>
  <si>
    <t>陶冬看天下／貝森特的大棋局</t>
  </si>
  <si>
    <t>史川恩：川普亡羊補牢 猶未為晚</t>
  </si>
  <si>
    <t>鋼鋁業改道避稅 引爆物流亂象</t>
  </si>
  <si>
    <t>俄烏終戰商機1／俄烏終戰預期使風向轉變 交易員競相押注俄國相關資產</t>
  </si>
  <si>
    <t>攻守兼備！EPS 連10年破3 這家飲料界代工龍頭成長潛力不容小看</t>
  </si>
  <si>
    <t>川普和馬斯克正試圖將美國「私有化」</t>
  </si>
  <si>
    <t>習近平拉攏美盟友 擦亮國際聲譽</t>
  </si>
  <si>
    <t>飆股的故事／晟田滿手訂單 獲利升溫</t>
  </si>
  <si>
    <t>16檔外資轉買拚反彈 世芯、台達電等Q2有看頭</t>
  </si>
  <si>
    <t>AI 崛起文科無用？ 復旦校長的心靈拷問</t>
  </si>
  <si>
    <t>巴菲特、李嘉誠滿手現金 藏玄機</t>
  </si>
  <si>
    <t>台灣央行總裁淡化電價與通膨隱憂 推動短年期公債殖利率下跌</t>
  </si>
  <si>
    <t>稅稅唸學堂／他的香港公司有員工、有業務 但被動收入逾九成 國稅局要他補營所稅300萬</t>
  </si>
  <si>
    <t>路透熱點透視：川普要粉碎「中國+1」策略 堵住企業規避關稅之路</t>
  </si>
  <si>
    <t>川普的外交背叛 盟邦自謀生路</t>
  </si>
  <si>
    <t>新光金董座魏寶生專訪／四大系統 衝刺獲利</t>
  </si>
  <si>
    <t>VIP 專屬》不能錯過的全球 AI 年度盛會 輝達「2025 GTC」來了！十大亮點搶先看</t>
  </si>
  <si>
    <t>蘋果計畫在AirPods上配備實時對話翻譯功能</t>
  </si>
  <si>
    <t>上海房市成交量創今年新高 一線城市房地產率先回溫？</t>
  </si>
  <si>
    <t>獲利超狂不代表股價必漲 五年後的輝達會是什麼樣子？</t>
  </si>
  <si>
    <t>普丁拖延俄、烏停火 打的是什麼算盤？</t>
  </si>
  <si>
    <t>美股瘋狂走勢連頂尖對沖基金也只能認栽 2月回報率整體慘淡</t>
  </si>
  <si>
    <t>陸春季招聘上演「搶人大戰」  哪一門行業人才最受寵？</t>
  </si>
  <si>
    <t>水泥龍頭裝上AI大腦 台泥張安平開高薪要找的數位智能領航師要會什麼？</t>
  </si>
  <si>
    <t>AI 無所不在…顛覆企業組織架構</t>
  </si>
  <si>
    <t>Fed 這次不降息何時降？獲獎預測專家：最快5月</t>
  </si>
  <si>
    <t>科技進步，人體增強時代來臨</t>
  </si>
  <si>
    <t>輝達新機櫃鏈 聚光</t>
  </si>
  <si>
    <t>Fed 降息前景不明  美國長天期公債 ETF 買氣受影響</t>
  </si>
  <si>
    <t>大綜進補台積訂單</t>
  </si>
  <si>
    <t>經濟選書／Google愛用的人才…尋求回饋促進成長</t>
  </si>
  <si>
    <t>美打關稅戰 中小企如臨大敵</t>
  </si>
  <si>
    <t>誰知盤中飧3／養殖魚產量30年增逾三倍 成為人類蛋白質重要來源</t>
  </si>
  <si>
    <t>股價連漲股 短打強棒</t>
  </si>
  <si>
    <t>限制金控非合意併購對價種類，好嗎？</t>
  </si>
  <si>
    <t>無視「同酬日」惡化 還想催出女性勞動力？</t>
  </si>
  <si>
    <t>企業實現AI轉型價值的關鍵策略</t>
  </si>
  <si>
    <t>16檔配息成長 抗震悍將 今年來獲法人及公股買超逾千張</t>
  </si>
  <si>
    <t>鮑爾「遛鷹」還是「放鴿」：聯準會議息聲明及點陣圖比著看</t>
  </si>
  <si>
    <t>台股擂台／周冠軍「學霸分析師」丁彥鈞 本周看好台產、瑞築</t>
  </si>
  <si>
    <t>川普治理下美國經濟成長風險積聚 關稅不過是其中之一</t>
  </si>
  <si>
    <t>台股擂台／挑戰者「學霸分析師」丁彥鈞 本周選新產、永豐金</t>
  </si>
  <si>
    <t>降低壽險業IFRS 17轉換日衝擊</t>
  </si>
  <si>
    <t>陶朱隱園開賣來客數激增 每坪至少300萬元的超級豪宅能一次完銷？</t>
  </si>
  <si>
    <t>讓掃地機器人分類物品、爬樓梯 陸廠將反超龍頭 iRobot 成新一代霸主？</t>
  </si>
  <si>
    <t>有線電視併購大戰再起 中嘉併屏南能解決富邦董事長蔡明忠什麼難題？</t>
  </si>
  <si>
    <t>不找本田與日產 鴻海拉三菱合作今年電動車事業市占5%的目標有望了？</t>
  </si>
  <si>
    <t>金價漲破歷史高點、動搖美元地位 是什麼讓黃金這麼強？還能漲多久？</t>
  </si>
  <si>
    <t>中光電無人機出貨 衝</t>
  </si>
  <si>
    <t>雙主流概念股 市場大支柱 微星、聯策、復盛應用受關注</t>
  </si>
  <si>
    <t>股海自由行／台股進入獲利復甦循環</t>
  </si>
  <si>
    <t>VIP 專屬》什麼風把豐田集團會長吹來台灣飆車？</t>
  </si>
  <si>
    <t>隱形冠軍／漢宗沒業務單位 靠口碑行銷 打造帷幕牆一條龍</t>
  </si>
  <si>
    <t>勤誠訂單滿手 營運衝</t>
  </si>
  <si>
    <t>寧德時代同意投資不超過25億元人民幣 攜手蔚來擴大換電網路</t>
  </si>
  <si>
    <t>高殖利率股資金避風港 精技、凱基金等聚光</t>
  </si>
  <si>
    <t>稅稅唸學堂／未提示CFC財報 虧損未來無法扣抵 十來件申報案「虧」大了</t>
  </si>
  <si>
    <t>循環經濟大商機1／連珠寶也回收再製 投資機會在哪？</t>
  </si>
  <si>
    <t>台股擂台／挑戰者「多空狙擊手」莊佳螢 本周青睞大綜、昶昕</t>
  </si>
  <si>
    <t>大同暌違23年發股利、未來將採半年配 今年還有什麼動能可以讓股東驚喜？</t>
  </si>
  <si>
    <t>美關稅若隱若現之際 陸為「可能的超預期衝擊做了準備」</t>
  </si>
  <si>
    <t>拒賺快錢 DeepSeek 聚焦研究衝刺 AGI  有別矽谷同業</t>
  </si>
  <si>
    <t>文革就成立的「小應材」北方華創 在全球半導體設備業為何愈來愈閃亮？</t>
  </si>
  <si>
    <t>從兩個國家看新興市場的脆弱</t>
  </si>
  <si>
    <t>全聯全支付率先攻進韓國 Line Pay 等也緊跟 遭對手圍攻的林敏雄怎迎戰？</t>
  </si>
  <si>
    <t>顯卡荒又來2／又缺又貴 台股顯卡族群能迎來大行情？專家：沒有無腦上漲這種事</t>
  </si>
  <si>
    <t>川普警告若歐盟和加拿大傷害美國經濟 將對兩者徵收更多關稅</t>
  </si>
  <si>
    <t>經長郭智輝「妙點子」菲律賓種電送回台究竟可不可行？</t>
  </si>
  <si>
    <t>川普政策不確定性衝擊之下 億萬富豪Marc Lasry直言經濟無法倖免</t>
  </si>
  <si>
    <t>美元衝破33.19創近九年新高 現在投資還來得及嗎？</t>
  </si>
  <si>
    <t>VIP 專屬》折疊機都還賣不好 華為推首款超過三折的「闊折疊」手機有市場嗎？</t>
  </si>
  <si>
    <t>美元走勢的兩套腳本</t>
  </si>
  <si>
    <t>全球大宗商品價格何去何從 中國大陸兩會或將起到關鍵作用</t>
  </si>
  <si>
    <t>美國銀行警告中國大陸股票可能重演2015年走勢 不久出現重大回調</t>
  </si>
  <si>
    <t>賓士、寶馬等歐洲知名車企 為何都要與陸企合作？</t>
  </si>
  <si>
    <t>美半導體生產份額35年來降不停 靠台積電「進廠」救援就能逆轉？</t>
  </si>
  <si>
    <t>國泰金去年加碼的三檔金融股  富邦金為何全大砍？</t>
  </si>
  <si>
    <t>關稅「避風港」光環不再 東南亞股市連遭外資撤離凸顯經濟悲觀情緒</t>
  </si>
  <si>
    <t>一支手機能取出0.05克黃金？回收稀有金屬打造都市礦山，10年後創百億商機</t>
  </si>
  <si>
    <t>全球金融市場劇變的背後原因</t>
  </si>
  <si>
    <t>歐洲有能力保全烏克蘭 需要的是意願與行動</t>
  </si>
  <si>
    <t>DeepSeek對中小企業的「深度探索」</t>
  </si>
  <si>
    <t>廣達、英業達 衝 AI 機器人</t>
  </si>
  <si>
    <t>崇越董座潘重良專訪／集團營收 衝刺千億元</t>
  </si>
  <si>
    <t>美國科技七雄靠邊站 大陸「七巨人」時代來臨？</t>
  </si>
  <si>
    <t>台股漲多拉回 16檔「籌碼穩定」概念股具領漲抗跌優勢</t>
  </si>
  <si>
    <t>掛牌半年漲3倍 從車庫起家的竹陞科技如何讓台積電不能沒有他？</t>
  </si>
  <si>
    <t>生技股泰合因新藥大漲 從下興櫃至今的浴火鳳凰之路</t>
  </si>
  <si>
    <t>數據顯示商業服務業景氣復甦已失去原有穩健的動能 發生了什麼事？</t>
  </si>
  <si>
    <t>全球車用、航太巨頭都下單 這家數位手工具製造大廠的成功祕訣是什麼？</t>
  </si>
  <si>
    <t>陸股攻上今年新高 有何底氣成為全球投資者新避難所？</t>
  </si>
  <si>
    <t>省錢省心又能為簡歷增色 美國學生掀留歐熱</t>
  </si>
  <si>
    <t>友達布局車用市場營收大成長 彭双浪如何操盤的？</t>
  </si>
  <si>
    <t>飆股的故事／大江擁抱國際市場 迎轉機</t>
  </si>
  <si>
    <t>印能2024年 EPS 44.53元</t>
  </si>
  <si>
    <t>川普渴望透過烏克蘭資源營利 為什麼可行性其實「很低」？</t>
  </si>
  <si>
    <t>伊爾艾朗：美國經濟展望益發不確定</t>
  </si>
  <si>
    <t>16檔雙金買超強勢股 聚光</t>
  </si>
  <si>
    <t>閎康、汎銓 海外大進擊</t>
  </si>
  <si>
    <t>日本終於擺脫「世界最低利率」 日圓匯率怎麼走？還有可能跌嗎？</t>
  </si>
  <si>
    <t>股海自由行／降低 AI 持股 靜待有利價位</t>
  </si>
  <si>
    <t>VIP 專屬》南港 LaLaport 開幕了 解決北市百貨什麼痛點？</t>
  </si>
  <si>
    <t>曾「風」波不斷的允能風場 如何敗部復活、完成併網發電？</t>
  </si>
  <si>
    <t>衰退擔憂升溫之際 川普將向美國商界領袖發表講話</t>
  </si>
  <si>
    <t>精誠攻資安 再下一城</t>
  </si>
  <si>
    <t>川普：美國要做沒有教育部的國家 他怎麼想的？辦得到嗎？</t>
  </si>
  <si>
    <t>漢唐2024年每股純益32.94元</t>
  </si>
  <si>
    <t>AI 熱潮還在燒 科技大咖鴻海、佳世達為何急著跑去追「星」？</t>
  </si>
  <si>
    <t>經濟選書／八二法則 簡化流程</t>
  </si>
  <si>
    <t>循環經濟大商機3／難以回收再利用的塑膠吸管 在川普手中起死回生</t>
  </si>
  <si>
    <t>英特爾新執行長陳立武上任 IDM2.0 之路何去何從？</t>
  </si>
  <si>
    <t>稅稅唸學堂／賣房設籍差7天  六年自住優惠飛了 還得補罰82.5萬</t>
  </si>
  <si>
    <t>北京瞭望／經濟開門紅 內外大勢不確定</t>
  </si>
  <si>
    <t>台股擂台／衛冕者「低調黑馬」陳奇琛 本周布局中航、保勝</t>
  </si>
  <si>
    <t>美國聯邦政府的AI數位治理革命</t>
  </si>
  <si>
    <t>貝森特：對等關稅將重點關注對不公平商貿行為負有最大責任的國家</t>
  </si>
  <si>
    <t>摩根士丹利策略師Wilson：美股今年上半年不會再創新高了</t>
  </si>
  <si>
    <t>知名投資者 Wood 認為特斯拉股價將達到目前近10倍 對中國大陸也更為看好</t>
  </si>
  <si>
    <t>馬自達大逆襲1／豐田、本田在美銷售全減、只有它大增40% 公司用了什麼秘密武器？</t>
  </si>
  <si>
    <t>美國中學重拾技職課程 藍領職涯成 AI 時代避風港</t>
  </si>
  <si>
    <t>廣達投資量子晶片商</t>
  </si>
  <si>
    <t>12檔籌碼穩定股 撐盤要角</t>
  </si>
  <si>
    <t>欣銓營運拚逐季向上</t>
  </si>
  <si>
    <t>華邦電、群聯 大摩升評</t>
  </si>
  <si>
    <t>2050年的太空 3／揭開「宇宙清道夫」神秘面貌，雷射技術商機有多大？</t>
  </si>
  <si>
    <t>Fed 偏「鴿」或「鷹」？川普2.0把鮑爾變成「鴨」了</t>
  </si>
  <si>
    <t>美國失業率回升 強勢美元將告一段落了嗎？</t>
  </si>
  <si>
    <t>元太攜瑞昱 搶大商機</t>
  </si>
  <si>
    <t>台股擂台／「股市管漲」林柏錦：利空出盡 空襲解除了嗎？</t>
  </si>
  <si>
    <t>美國總統川普希望新一輪關稅措施不要有「太多例外」</t>
  </si>
  <si>
    <t>建算力交易所正是時候</t>
  </si>
  <si>
    <t>台股擂台／挑戰者「股市管漲」林柏錦 本周選新盛力、建準</t>
  </si>
  <si>
    <t>川湖三動能 衝高營運</t>
  </si>
  <si>
    <t>摩根大通策略師認為美國股市可能已經觸底</t>
  </si>
  <si>
    <t>12檔傳產題材股 資金轉進</t>
  </si>
  <si>
    <t>10檔營收急行軍 多頭不墜</t>
  </si>
  <si>
    <t>上櫃十傑 法人追捧</t>
  </si>
  <si>
    <t>英國皇家特許測量師學會：倫敦房價近期料創全國最大跌幅</t>
  </si>
  <si>
    <t>今日最夯股／廣宇重新站回所有均線 成交量翻紅是為什麼？</t>
  </si>
  <si>
    <t>超徵問題大2／超徵代表政府估不準、多拿經濟成長果實 還害人民莫名其妙多繳稅</t>
  </si>
  <si>
    <t>台股擂台／「學霸分析師」丁彥鈞：台產創波段新高 建議區間操作</t>
  </si>
  <si>
    <t>美國經濟到底會走向何方 分化的數據引發激烈辯論</t>
  </si>
  <si>
    <t>美債跑贏美股 創下川普獲勝以來的第一次</t>
  </si>
  <si>
    <t>投信季底作帳股放光芒 南亞、合庫金值得留意</t>
  </si>
  <si>
    <t>今日最夯股／喬山年營收連七年創紀錄 股價來到歷史新高</t>
  </si>
  <si>
    <t>台達電營收寫最強2月</t>
  </si>
  <si>
    <t>北京瞭望／官方兩手抓 國企如何決戰決勝</t>
  </si>
  <si>
    <t>私人銀行助攻亞洲資管中心</t>
  </si>
  <si>
    <t>昇達科2025年獲利拚新高</t>
  </si>
  <si>
    <t>不是特斯拉！現在馬斯克最有價值的資產是它</t>
  </si>
  <si>
    <t>川普稱美國經濟面臨「轉型期」 對衰退說避而不談</t>
  </si>
  <si>
    <t>12檔法人連買股 續航力足</t>
  </si>
  <si>
    <t>馬桶大廠轉型 搶科技創新財</t>
  </si>
  <si>
    <t>台股擂台／挑戰者「多空狙擊手」莊佳螢 本周押慧洋、雲豹能源</t>
  </si>
  <si>
    <t>投信Q2卡位股 贏在起跑點  聯詠、強茂等聚焦</t>
  </si>
  <si>
    <t>VIP 專屬》現在該由誰來穩定全球經濟？恐怕不能指望你想的那兩國</t>
  </si>
  <si>
    <t>高股息族群股 躍資金避風港 聯電、第一金等聚焦</t>
  </si>
  <si>
    <t>台股出現低量後的低價 接下來要注意什麼事？</t>
  </si>
  <si>
    <t>DeepSeek 啟示錄 別小看工程師紅利</t>
  </si>
  <si>
    <t>房市綠風暴2／銀行熱衷綠色貸款 房地產一沾「綠建築」就漲價  綠風暴傷了誰？</t>
  </si>
  <si>
    <t>16檔國家隊概念 出擊</t>
  </si>
  <si>
    <t>川普的新世界秩序將考驗美元地位</t>
  </si>
  <si>
    <t>0050分割來了  但是最近台積電波動這樣大 我該去搶一張嗎？</t>
  </si>
  <si>
    <t>台股擂台／「低調黑馬」陳奇琛：中磊去年 EPS 創歷史次高 股價待量能突破</t>
  </si>
  <si>
    <t>隱形冠軍／她轉換跑道 助夫創業幫大忙</t>
  </si>
  <si>
    <t>聯發科目標價喊1,888</t>
  </si>
  <si>
    <t>不再當「笨水管」呆看別人賺錢 電信業甦醒 靠這招出奇致勝大反攻</t>
  </si>
  <si>
    <t>美實體清單內驚見台灣企業 數字雲端有何來頭？</t>
  </si>
  <si>
    <t>擔心衰退來襲、美股崩？這檔股票經濟愈冷漲勢愈熱</t>
  </si>
  <si>
    <t>台股擂台／挑戰者「股市管漲」林柏錦 本周青睞牧德、材料</t>
  </si>
  <si>
    <t>川普攜馬斯克實行經濟休克療法 財政緊縮力度堪比柴契爾時代</t>
  </si>
  <si>
    <t>中國大陸出口商為加徵關稅犯難 並稱美國消費者也將為此買單</t>
  </si>
  <si>
    <t>台達電兩利器 搶 AI 財</t>
  </si>
  <si>
    <t>中興電滿手單 營收衝</t>
  </si>
  <si>
    <t>六大區域旗艦計畫緊鑼密鼓展開 哪些基礎建設需要衝衝衝？</t>
  </si>
  <si>
    <t>VIP 專屬》AI 熱潮還在燒 科技大咖鴻海、佳世達為何急著跑去追「星」？</t>
  </si>
  <si>
    <t>台股擂台／衛冕者「低調黑馬」陳奇琛 本周看好台船、原相</t>
  </si>
  <si>
    <t>台股擂台／「多空狙擊手」莊佳螢 看好慶騰挑戰新高</t>
  </si>
  <si>
    <t>台股擂台／「學霸分析師」丁彥鈞：新產股價創新高 殖利率優於台股平均值</t>
  </si>
  <si>
    <t>研華衝刺邊緣 AI 商機</t>
  </si>
  <si>
    <t>VIP 專屬》還七天假於民有望？ 各方態度、立場一次看</t>
  </si>
  <si>
    <t>資產管理業是否愈來愈具掠奪性？</t>
  </si>
  <si>
    <t>川普已對1.4兆美元商品徵稅 全球企業苦思對策、做最壞的打算</t>
  </si>
  <si>
    <t>碳交所總座田建中專訪／大布局 迎「碳有價」時代</t>
  </si>
  <si>
    <t>Intuit 研究顯示美國最小型企業2月就業人數急劇下降</t>
  </si>
  <si>
    <t>華泰封測業務 追單來了</t>
  </si>
  <si>
    <t>行員組詐團1／房地產詐騙案正流行 囂張詐團開出百萬月薪拉攏銀行行員</t>
  </si>
  <si>
    <t>新加坡對或涉輝達 AI 晶片的伺服器流向展開調查 中間商可能涉嫌欺詐</t>
  </si>
  <si>
    <t>10檔投信買超中小股 搶鏡</t>
  </si>
  <si>
    <t>大谷翔平如果當日本首相 能改變日本廉價印象嗎？</t>
  </si>
  <si>
    <t>奇鋐董座沈慶行專訪／沒大老闆架子 懂得留才</t>
  </si>
  <si>
    <t>讓人愛上「生吃蔬菜」！營收大增兩成 日本沙拉醬品牌 Kewpie 如何辦到？</t>
  </si>
  <si>
    <t>鈊象2024年賺逾三股本</t>
  </si>
  <si>
    <t>17檔獲利三增股 盤面亮點</t>
  </si>
  <si>
    <t>台股擂台／挑戰者「股市管漲」林柏錦 本周押台光電、昇陽半</t>
  </si>
  <si>
    <t>中國大陸2月份房價跌速加快 雖然政府出台樓市舉措</t>
  </si>
  <si>
    <t>川普2.1行情…乏善可陳</t>
  </si>
  <si>
    <t>川普又攪亂了市場節奏 茫然無措的華爾街擔心再跌20%</t>
  </si>
  <si>
    <t>大同搶美 AI 電力商機</t>
  </si>
  <si>
    <t>威剛：第1季是全年低點</t>
  </si>
  <si>
    <t>智元機器人獲騰訊投資 華為天才少年稚暉君有多厲害？</t>
  </si>
  <si>
    <t>川普全天候使用社交媒體 或是美股盤後交易成長原因之一</t>
  </si>
  <si>
    <t>10檔法人低接股 伺機衝鋒</t>
  </si>
  <si>
    <t>弘塑2024年 EPS 29.07元</t>
  </si>
  <si>
    <t>中國大陸外匯局據悉近期調研進出口企業 摸底關稅和反制措施影響</t>
  </si>
  <si>
    <t>譜瑞2024年賺逾三股本</t>
  </si>
  <si>
    <t>從打工妹到女首富 藍思科技董座周群飛有何能耐穩坐蘋鏈龍頭？</t>
  </si>
  <si>
    <t>美國關稅受惠、資安、戰後重建概念股 法人看好這幾檔</t>
  </si>
  <si>
    <t>人形機器人有影就開「搶」 機器人概念股紅火</t>
  </si>
  <si>
    <t>10檔雙面優勢股 領漲抗跌</t>
  </si>
  <si>
    <t>華爾街對經濟的緊張情緒 也驚醒了美國信用債交易員</t>
  </si>
  <si>
    <t>川普關稅烏雲籠罩 陸太陽能巨頭如何布局因應？</t>
  </si>
  <si>
    <t>相較於去年 GTC 大會的激情 為何今年市場不理黃仁勳了？</t>
  </si>
  <si>
    <t>AES 2024年賺逾2.5個股本</t>
  </si>
  <si>
    <t>川普亂拳打傷美元 歐元區領導人嗅到「可乘之機」</t>
  </si>
  <si>
    <t>中國港澳辦轉載批評長和巴拿馬港協議的評論 文稱「沒有腰骨的跪低」</t>
  </si>
  <si>
    <t>中國大陸宣布反制措施 對美國大豆和其他農產品加徵關稅</t>
  </si>
  <si>
    <t>美俄談烏戰停火 台灣應作為借鏡</t>
  </si>
  <si>
    <t>台灣股市遭遇史上最嚴重的外資拋售 台積電失寵</t>
  </si>
  <si>
    <t>懶人包／大陸兩會政府工作報告 今年提出的十大工作任務一次看</t>
  </si>
  <si>
    <t>飆股的故事／弘憶股算力業務加持 營運靚</t>
  </si>
  <si>
    <t>面對川普關稅威脅的各國 正在觀察以牙還牙的加拿大有何後果</t>
  </si>
  <si>
    <t>川普2.0滿50天：顛覆華爾街年初的美國例外論預測 讓歐股陸股再度偉大</t>
  </si>
  <si>
    <t>阿里巴巴蔡崇信警告人工智能數據中心建設出現「泡沫」</t>
  </si>
  <si>
    <t>解密國際／ 連 GTC 都沒輒 NVIDIA 概念股還能有啥利多？</t>
  </si>
  <si>
    <t>2050年生醫業 3／除了捐血，捐糞便也能救人！什麼是腸內細菌叢移植療法？</t>
  </si>
  <si>
    <t>英特爾新 CEO 走馬上任 考驗矽谷向來執迷的偉人光環</t>
  </si>
  <si>
    <t>VIP 專屬》比拯救英特爾更重要 前台積電董座劉德音退休後最想做的事</t>
  </si>
  <si>
    <t>中國國債殖利率飆升至三個月來高位 分析稱債市進一步調整空間有限</t>
  </si>
  <si>
    <t>幣圈的波克夏？2／名人行銷加密貨幣將納管 川普給台灣的2啟示</t>
  </si>
  <si>
    <t>「美國例外論」光環褪色 越來越多投資者開始看空美元</t>
  </si>
  <si>
    <t>不想一直「硬」下去 鴻海高雄經驗要怎麼幫墨西哥推智慧城市？</t>
  </si>
  <si>
    <t>台股投資價值逐步浮現</t>
  </si>
  <si>
    <t>台積電跌破千元可以買了嗎？</t>
  </si>
  <si>
    <t>VIP 專屬》0050分割來了  但是最近台積電波動這樣大 我該去搶一張嗎？</t>
  </si>
  <si>
    <t>加拿大總理下令國防部重新審核與美國的F-35戰鬥機合同</t>
  </si>
  <si>
    <t>印尼股市暴跌創出2011年來最大跌幅 經濟成長擔憂打擊市場情緒</t>
  </si>
  <si>
    <t>房仲業看房價將逐季緩跌 今年會是好的買房時機點嗎？</t>
  </si>
  <si>
    <t>台股擂台／「多空狙擊手」莊佳螢：華安新藥收案加速 後市可期</t>
  </si>
  <si>
    <t>英業達2024年 EPS 2.03元</t>
  </si>
  <si>
    <t>股海自由行／提防「川普衰退」 錢進防禦類股</t>
  </si>
  <si>
    <t>澳洲將探討中國大陸公司所租用達爾文港的前景</t>
  </si>
  <si>
    <t>營建族群擁股利題材</t>
  </si>
  <si>
    <t>英國首相施凱爾與澤倫斯基會談後將敦促歐洲面對新現實</t>
  </si>
  <si>
    <t>川普威脅徵收「二級關稅」 這是發明了新式貿易武器</t>
  </si>
  <si>
    <t>鈊象2025年業績拚新高</t>
  </si>
  <si>
    <t>12檔量價齊揚股 短多護體</t>
  </si>
  <si>
    <t>多重風險構成拖累 摩根士丹利對美元的預期愈發悲觀</t>
  </si>
  <si>
    <t>精測2025年營收拚新高</t>
  </si>
  <si>
    <t>不能錯過的全球 AI 年度盛會 輝達「2025 GTC」來了！十大亮點搶先看</t>
  </si>
  <si>
    <t>樺漢2024年賺逾兩股本</t>
  </si>
  <si>
    <t>成衣三雄營收衝新高</t>
  </si>
  <si>
    <t>隨著中國大陸重新獲得青睞 一支超熱門新興市場ETF遭遇創紀錄資金外流</t>
  </si>
  <si>
    <t>智邦2024年 EPS 21.49元</t>
  </si>
  <si>
    <t>美晶片法生死未卜 後續可能如何推展？</t>
  </si>
  <si>
    <t>台股擂台／挑戰者「學霸分析師」丁彥鈞 本周選台積、中信金</t>
  </si>
  <si>
    <t>東台董座嚴瑞雄專訪／四路並進 迎起飛元年</t>
  </si>
  <si>
    <t>債務重組不代表塵埃落定 中國大陸房企頻頻「回到原點」</t>
  </si>
  <si>
    <t>循環經濟大商機2／IKEA耕耘循環經濟 將氣候目標融入商業模式</t>
  </si>
  <si>
    <t>台股擂台／挑戰者「股市獲利王」何文高 本周布局世芯、千附</t>
  </si>
  <si>
    <t>日本人口快速老化、勞動力短缺 服務業引進機器人緩解缺工</t>
  </si>
  <si>
    <t>美國調查全球海運堵點問題 擴大全球影響力</t>
  </si>
  <si>
    <t>網路詐騙犯罪猖獗 挑戰全球治安</t>
  </si>
  <si>
    <t>「弱勢美元」要來了？對經濟衰退不安加劇 美元還可以買嗎？</t>
  </si>
  <si>
    <t>川普把TikTok賣掉這件事看比關稅重要 他在謀畫什麼？</t>
  </si>
  <si>
    <t>川普稱拜登發布的赦免令無效 因為使用了自動筆簽名</t>
  </si>
  <si>
    <t>七年內兩度與 Google 交易 宏達電轉型為何要強化非硬體布局？</t>
  </si>
  <si>
    <t>誰知盤中飧2／沒有農地也能生產食物！新加坡著眼室內農場商機</t>
  </si>
  <si>
    <t>川普團隊據悉考慮談判取得進展後放寬對俄羅斯制裁的選項</t>
  </si>
  <si>
    <t>業績獲利雙強股 法人挺</t>
  </si>
  <si>
    <t>退休族商機熱 陸「微銀族俱樂部」瘋狂崛起</t>
  </si>
  <si>
    <t>卡尼贏得自由黨黨魁選舉 勢將成為加拿大下任總理</t>
  </si>
  <si>
    <t>16檔高現金殖利率股 優選</t>
  </si>
  <si>
    <t>貿易戰升溫 大陸對自加拿大進口菜子油和豬肉等產品加徵關稅</t>
  </si>
  <si>
    <t>川普呼籲俄羅斯不要大開殺戒 放過烏克蘭軍隊</t>
  </si>
  <si>
    <t>台股跌深反彈 16檔法人吃貨+中長期技術指標翻多股還有戲</t>
  </si>
  <si>
    <t>VIP 專屬》昔日華人世界童裝龍頭 麗嬰房為何從巔峰跌落？</t>
  </si>
  <si>
    <t>台股擂台／「低調黑馬」陳奇琛：有展望、題材族群逢低留意</t>
  </si>
  <si>
    <t>大成鋼、聯電、長榮航 聚光</t>
  </si>
  <si>
    <t>簡化永續監管 平衡經濟發展</t>
  </si>
  <si>
    <t>第一類接觸／由田營運拚雙位數成長</t>
  </si>
  <si>
    <t>宏碁印度 PC 出貨 放量</t>
  </si>
  <si>
    <t>華擎2024年每股賺10.54元</t>
  </si>
  <si>
    <t>10檔外資逆勢加碼股 聚光</t>
  </si>
  <si>
    <t>Z 世代掀起微退休風潮</t>
  </si>
  <si>
    <t>穎崴2月營收創新高</t>
  </si>
  <si>
    <t>台積中科擴廠卡在高爾夫球場 會員球證補償為何要 320 萬只給 14 萬？</t>
  </si>
  <si>
    <t>振樺電營運雙引擎 熱轉</t>
  </si>
  <si>
    <t>WTO 三十而立 未來挑戰大</t>
  </si>
  <si>
    <t>資金無視利空撐盤 CPO 族群股價真的穩得住嗎？</t>
  </si>
  <si>
    <t>台股擂台／挑戰者「股市管漲」林柏錦 本周選波若威、建準</t>
  </si>
  <si>
    <t>德債暴跌在全球引發漣漪 日、澳及紐西蘭債券殖利率飆升</t>
  </si>
  <si>
    <t>馬斯克認為福利支出是降低費用的重要目標 與川普的承諾背道而馳</t>
  </si>
  <si>
    <t>DOGE 推進聯邦機構「瘦身」行動 美國教育部將裁員近半</t>
  </si>
  <si>
    <t>[MLIV時評] 台灣風電避險需求創造互換利率上行空間 交易員正忙於下注</t>
  </si>
  <si>
    <t>歐洲央行管委 Escriva：經濟預測面臨的下行風險超過上行風險</t>
  </si>
  <si>
    <t>騰訊升級人工智能推理模型混元T1 稱性能可媲美 DeepSeek 的R1</t>
  </si>
  <si>
    <t>[深度] 中國大陸造船業早非吳下阿蒙 美國強行破局將釀外貿業劫難</t>
  </si>
  <si>
    <t>關稅風險及白宮或容忍經濟短期走弱　高盛料美國信用利差將大增</t>
  </si>
  <si>
    <t>卡尼：加拿大對美國新關稅以牙還牙存在局限 兩國經濟規模不匹配</t>
  </si>
  <si>
    <t>電商龍頭拼多多示警增速減緩 電商業的冬天到了？</t>
  </si>
  <si>
    <t>VIP 專屬》英特爾新執行長陳立武上任 IDM2.0 之路何去何從？</t>
  </si>
  <si>
    <t>嘉澤2024年 EPS 82.77元</t>
  </si>
  <si>
    <t>今年以來已經大漲一波的陸港股 還有機會向上攻堅嗎？</t>
  </si>
  <si>
    <t>解密國際／為什麼股市別指望鮑爾來救？</t>
  </si>
  <si>
    <t>今日最夯股／千附精密股價創近一年新高 有何消息？</t>
  </si>
  <si>
    <t>台股擂台／挑戰者「學霸分析師」丁彥鈞 本周押台積、新美齊</t>
  </si>
  <si>
    <t>DeepSeek 達獲利天花板 為何能衝贏競爭對手？</t>
  </si>
  <si>
    <t>高盛：日本薪資增速須進一步加快 才能實現央行的通膨路徑目標</t>
  </si>
  <si>
    <t>川普與澤倫斯基不歡而散 促使台灣重新思考對美策略</t>
  </si>
  <si>
    <t>美股相對強勢消失殆盡  歐股Q2展望更亮麗</t>
  </si>
  <si>
    <t>台股擂台Q2賽前戰報</t>
  </si>
  <si>
    <t>所羅門攻機器人 邁步</t>
  </si>
  <si>
    <t>VIP 專屬》川普對等關稅瓦解WTO秩序 因為這個人 台灣有機會豁免「骯髒15」清單？</t>
  </si>
  <si>
    <t>家登2025年營收挑戰百億</t>
  </si>
  <si>
    <t>台股擂台／「低調黑馬」陳奇琛：GTC 大會在即 相關概念股有起色</t>
  </si>
  <si>
    <t>台灣壽險業減少外匯避險操作 拖累台幣衍生品交易流動性</t>
  </si>
  <si>
    <t>流動性仍成問題 融創中國要重走離岸重組路</t>
  </si>
  <si>
    <t>摩根士丹利策略師 Wilson 警告 標普500指數可能因成長風險下跌5%</t>
  </si>
  <si>
    <t>Millennium 據悉今年已損失9億美元 因市場混亂導致策略失利</t>
  </si>
  <si>
    <t>存股族報稅攻略 選合併計稅還是單一稅率看這篇秒懂</t>
  </si>
  <si>
    <t>葡萄牙政府倒台 在議會信任投票中失利</t>
  </si>
  <si>
    <t>馬斯克 DOGE，重塑或是破壞美國政府？</t>
  </si>
  <si>
    <t>墨西哥將評估對華關稅 川普政府「北美堡壘」計畫料獲加持</t>
  </si>
  <si>
    <t>人民幣6,000元以上高階手機納入「國補」 北京想要達到哪些目的？</t>
  </si>
  <si>
    <t>台股急跌面臨年線保衛戰 16檔法人及大戶進場抄底股還有戲</t>
  </si>
  <si>
    <t>房市綠風暴3／對手不在意ESG還是很賺錢 銀行老總的永續真心話： 每天都在天人交戰中</t>
  </si>
  <si>
    <t>中國石化公布2024年年報 全年淨利潤同比下滑16%</t>
  </si>
  <si>
    <t>法人點名 台積電、記憶體、金融三大題材火熱</t>
  </si>
  <si>
    <t>川普稱對等關稅針對所有國家 但暗示稅率比預期要低</t>
  </si>
  <si>
    <t>中國大陸科技股跑贏美股「七巨頭」的勢頭料遠未結束</t>
  </si>
  <si>
    <t>信驊2025年拚賺七股本</t>
  </si>
  <si>
    <t>川普為經濟政策辯護 坦承關稅生效後會有調整期</t>
  </si>
  <si>
    <t>儒鴻2025年營運拚新高</t>
  </si>
  <si>
    <t>英特爾新 CEO 表明將繼續代工策略 是否拆分代工和晶片設計業務未明朗</t>
  </si>
  <si>
    <t>亞翔去年 EPS 18.73元</t>
  </si>
  <si>
    <t>港股創10月以來最大兩日跌幅 部分科技股業績落地引發獲利了結</t>
  </si>
  <si>
    <t>焦家人經營各有智慧 齊心撐起華新集團</t>
  </si>
  <si>
    <t>中國大陸用出口管制反擊美國關稅措施後 鉍價已飆升500%</t>
  </si>
  <si>
    <t>台股擂台／挑戰者「股市A指標」陳彥蓉 本周青睞台積、鴻海</t>
  </si>
  <si>
    <t>AI 相關質疑持續之際 鴻海第4季度利潤低於預期</t>
  </si>
  <si>
    <t>台灣利率市場：部分拆款利率開價上漲 銀行資金需求回升</t>
  </si>
  <si>
    <t>TPK 躍 Volvo 電動車鏈</t>
  </si>
  <si>
    <t>僑福集團據悉避免貸款違約 並計畫進行再融資</t>
  </si>
  <si>
    <t>川普稱他將同時徵收對等關稅和行業關稅</t>
  </si>
  <si>
    <t>台股擂台／挑戰者「外資王牌」張貽程 本周選八方雲集、合騏</t>
  </si>
  <si>
    <t>法巴資產管理稱日圓或因利率和避險押注大漲15%</t>
  </si>
  <si>
    <t>旺矽2024年 EPS 24.42元</t>
  </si>
  <si>
    <t>全家2024年 EPS 17.04元</t>
  </si>
  <si>
    <t>投機交易員自川普勝選以來首次轉向做空美元</t>
  </si>
  <si>
    <t>人工智能引發的股市狂熱退潮 喚起網際網路時代泡沫破裂的陰影</t>
  </si>
  <si>
    <t>2050年生醫業 2／取出自己的細胞治療癌症！什麼是iPS細胞培養裝置？</t>
  </si>
  <si>
    <t>Google 豪砸320億美元買的資安新創 Wiz 吸引力何在？</t>
  </si>
  <si>
    <t>華為自研 PC 處理器來了 麒麟 X90 搭配鴻蒙作業系統很厲害嗎？</t>
  </si>
  <si>
    <t>台灣利率市場：20年公債標售出乎意料未足額 5年與10年券利率應聲上彈</t>
  </si>
  <si>
    <t>華爾街大行著眼控成本 摩根士丹利據悉本月要裁員約2,000人</t>
  </si>
  <si>
    <t>兩項民調顯示 美國人希望川普多為本國經濟和通膨做些事情</t>
  </si>
  <si>
    <t>美國重要共和黨議員呼籲川普重新談判美墨加貿易協定</t>
  </si>
  <si>
    <t>不愧是股神！台美股市雙雙下殺 波克夏卻逆勢上漲 華倫老師：政經局勢不明 學學巴菲特怎麼投資</t>
  </si>
  <si>
    <t>寧德時代砸大錢與蔚來汽車合作 有何新戰略思維？</t>
  </si>
  <si>
    <t>川普擬再掀關稅戰 法國據悉提議歐盟祭出最強大貿易工具</t>
  </si>
  <si>
    <t>暴跌之下馬斯克忠實粉絲也離場觀望 分析師稱特斯拉股價可能還未見底</t>
  </si>
  <si>
    <t>群聯：業績將逐季攀升</t>
  </si>
  <si>
    <t>川普震撼將盡 清明變盤可期</t>
  </si>
  <si>
    <t>聖暉在手訂單創新高</t>
  </si>
  <si>
    <t>迎高齡化商機 信託業者如何用「可攜式信託」吸客？</t>
  </si>
  <si>
    <t>台股年線附近震盪換手 16檔法人連買強勢股具領漲抗跌優勢</t>
  </si>
  <si>
    <t>還七天假於民有望？ 各方態度、立場一次看</t>
  </si>
  <si>
    <t>飆股的故事／泓格強攻半導體 營運喊衝</t>
  </si>
  <si>
    <t>PC 市況今年「三好一壞」 川普來攪局 筆電市場還有戲？</t>
  </si>
  <si>
    <t>SpaceX 星艦第八次試飛失敗 升空後不久失聯</t>
  </si>
  <si>
    <t>材料半年配息25元</t>
  </si>
  <si>
    <t>川普貿易戰炮火四射 華爾街大銀行遭殃</t>
  </si>
  <si>
    <t>螞蟻集團宣揚 AI 突破 據悉使用中國大陸晶片進行了訓練</t>
  </si>
  <si>
    <t>保險公司專為女性開發專屬特色保單看到了什麼大商機？</t>
  </si>
  <si>
    <t>外資2月份回流中國大陸股債市場 證券項下涉外收款創紀錄新高</t>
  </si>
  <si>
    <t>12檔短多強勢股 買盤進駐</t>
  </si>
  <si>
    <t>技嘉 NB 2025年銷量拚倍增</t>
  </si>
  <si>
    <t>AI大浪潮／黃仁勳贏在態度與抗壓性 人類比AI更強大的是信念</t>
  </si>
  <si>
    <t>大陸央行稱編造降息謠言的兩位網民受到查處</t>
  </si>
  <si>
    <t>VIP 專屬》央行理監事會周四開  總裁楊金龍又會給「Surprise」？</t>
  </si>
  <si>
    <t>大規模驅逐行動遇阻後 川普轉向投放廣告勸無證移民「自我驅逐出境」</t>
  </si>
  <si>
    <t>幣圈的波克夏？3／加密市場怎麼走？川普關愛還不夠 貿易戰和關稅戰是關鍵</t>
  </si>
  <si>
    <t>M31 2025年營收拚新高</t>
  </si>
  <si>
    <t>德意志銀行調查顯示 更多中國大陸消費者感覺自己財務狀況變好</t>
  </si>
  <si>
    <t>南俊要拚進GB300鏈</t>
  </si>
  <si>
    <t>宜鼎搭上邊緣 AI 商機</t>
  </si>
  <si>
    <t>港今年最大 IPO  陸珍珠奶茶巨頭蜜雪集團上市首日大漲</t>
  </si>
  <si>
    <t>中國大陸據悉將安排全球企業 CEO 下周在北京會見習近平</t>
  </si>
  <si>
    <t>志強2024年 EPS 8.15元</t>
  </si>
  <si>
    <t>今日最夯股／上曜量增衝漲停 外資大買近六千張有何利多？</t>
  </si>
  <si>
    <t>川普下令建立比特幣儲備、但不會新購 比特幣下跌5%</t>
  </si>
  <si>
    <t>川普的關稅威脅之下 加拿大輸美油輪紛紛改道前往歐洲</t>
  </si>
  <si>
    <t>長虹2024年 EPS 7.85元</t>
  </si>
  <si>
    <t>Agentic AI 結合 Physical AI 開啟人機協作新紀元</t>
  </si>
  <si>
    <t>來億2024年 EPS 16.13元</t>
  </si>
  <si>
    <t>日本央行總裁植田和男對日本國債殖利率上行泰然處之</t>
  </si>
  <si>
    <t>名人書房／保險事業發展中心總經理詹芳書推薦《夜深人靜的小說家》</t>
  </si>
  <si>
    <t>從安倍到澤倫斯基 解析該怎麼和川普打交道？</t>
  </si>
  <si>
    <t>台積電總裁偕台灣總統舉行記者會稱 投資美國不會影響對台投資</t>
  </si>
  <si>
    <t>中國大陸加大力度批評李嘉誠和貝萊德的港口交易</t>
  </si>
  <si>
    <t>VIP 專屬》台積加碼在美投資並設主要研發中心 路透評「危及台灣優先」</t>
  </si>
  <si>
    <t>虎航2024年 EPS 6.16元</t>
  </si>
  <si>
    <t>小鵬汽車砸巨資拉高研發比重逾50% 董座何小鵬想幹什麼大事？</t>
  </si>
  <si>
    <t>2050年娛樂業 1／AI讓「置入性行銷」變聰明，亞馬遜和多家日企試驗中的VPP是什麼？</t>
  </si>
  <si>
    <t>台股擂台／「股市管漲」林柏錦：台股重挫、台積電跌破千元 危機還是轉機？</t>
  </si>
  <si>
    <t>花旗為億萬富豪提供獨家投資機會的實驗失敗告終 還惹來一場訴訟</t>
  </si>
  <si>
    <t>今日最夯股／台玻成輝達 GB200 救星 外資近期大買一萬餘張</t>
  </si>
  <si>
    <t>今日最夯股／川普帶來軍工業商機 晟田量增漲停創近期新高</t>
  </si>
  <si>
    <t>騰訊AI助手元寶超過DeepSeek 登頂iPhone中國區免費應用下載排行榜</t>
  </si>
  <si>
    <t>擔心美國市場的大跌蔓延 投資者滿世界尋找「掩體」</t>
  </si>
  <si>
    <t>表現打敗97%同行的基金看好陸股的程度為歷來之最 但減持台積電</t>
  </si>
  <si>
    <t>川普鑼鼓喧天的貿易戰打得美元左支右絀 一度匪夷所思的疑慮籠罩市場</t>
  </si>
  <si>
    <t>馬斯克召開特斯拉全員大會 在股價下跌40%後鼓勵繼續持股</t>
  </si>
  <si>
    <t>高爾夫球頭大廠復盛併購手工具廠伯鑫 打什麼算盤？</t>
  </si>
  <si>
    <t>健喬衝營收 三路並進</t>
  </si>
  <si>
    <t>英特爾將俄亥俄兩家半導體工廠投產時間推遲到2030年代</t>
  </si>
  <si>
    <t>美中互掄關稅大棒 南美、歐洲農產品將搶占中國市場</t>
  </si>
  <si>
    <t>寶成2024年 EPS 5.44元</t>
  </si>
  <si>
    <t>第一類接觸／宣德迎轉單 營運季季高</t>
  </si>
  <si>
    <t>歐洲股市下跌 投資者為更多的美國貿易關稅消息做準備</t>
  </si>
  <si>
    <t>貝萊德旗下基金「止贖」的中國大陸寫字樓 據悉或將折價40%賣出</t>
  </si>
  <si>
    <t>金融市場風聲鶴唳 華爾街對川普從額手稱慶變成惴惴不安</t>
  </si>
  <si>
    <t>日本經濟產業大臣請求美國豁免對日關稅 但暫未能如願</t>
  </si>
  <si>
    <t>普亭拒絕停火30天的建議 川普仍然報捷並稱有助達成更大協議</t>
  </si>
  <si>
    <t>聯發科雙多 大摩力挺</t>
  </si>
  <si>
    <t>新普2024年 EPS 28.88元</t>
  </si>
  <si>
    <t>關稅威脅推動搶出口之後 加拿大輸美原油降至兩年來最低</t>
  </si>
  <si>
    <t>交易員料今年降息三次 鮑爾得在讓市場安心與隨時出手間求取平衡</t>
  </si>
  <si>
    <t>陸股回升 陸股是否再度可以投資？</t>
  </si>
  <si>
    <t>泡泡瑪特去年獲利大增1.8倍 北美、東南亞攻城掠地是有何魔力？</t>
  </si>
  <si>
    <t>美國前財長 Rubin：川普播撒不確定性 DOGE 撕裂政府</t>
  </si>
  <si>
    <t>台股擂台／「低調黑馬」陳奇琛：台股基本面仍強 看好元太</t>
  </si>
  <si>
    <t>美債市場變臉 現在的「川普交易」看起來像是押注衰退</t>
  </si>
  <si>
    <t>英國與歐洲分道揚鑣 不立即報復美國關稅</t>
  </si>
  <si>
    <t>中信銀行國際起訴龍光集團 涉及6.52億港元違約貸款本息</t>
  </si>
  <si>
    <t>日本基本工資創32年來最快增速 為央行升息前景提供進一步支撐</t>
  </si>
  <si>
    <t>今日最夯股／元太成交量激增至近2.5萬張 法人大買看見了什麼？</t>
  </si>
  <si>
    <t>VIP 專屬》護國神山台積電赴美大投資成定局 政府還能為台灣產業爭什麼？</t>
  </si>
  <si>
    <t>股本百億元中大型公司要公布財報了 17檔獲利三增股吸睛</t>
  </si>
  <si>
    <t>非核家園之後2／核電廠怎麼處置、核廢料怎麼處理都沒說 非核家園只做半套？</t>
  </si>
  <si>
    <t>威力大、成本低 糧食成為大陸在貿易戰中的武器之選</t>
  </si>
  <si>
    <t>今日最夯股／牧德看好半導體營收占比 股價逆勢衝漲停</t>
  </si>
  <si>
    <t>傳香港考慮降低投資者購買部分最貴股票的門檻</t>
  </si>
  <si>
    <t>川普就對華關稅發出重大信號：願考慮降稅率換取中國大陸同意 TikTok 交易</t>
  </si>
  <si>
    <t>中國大陸玉米進口降至蝸速 全年預測或難以實現</t>
  </si>
  <si>
    <t>美國財長貝森特稱烏克蘭正在評估美國提出的新經濟合作方案</t>
  </si>
  <si>
    <t>台灣利率市場：央行會後公債走強 5年 IRS 創六周以來最低</t>
  </si>
  <si>
    <t>美國尋求海外供應以緩解蛋荒局面 質檢標準及貿易許可或構成阻礙</t>
  </si>
  <si>
    <t>川普對進口鋼鋁的關稅措施正式生效 沒有給予任何國家豁免</t>
  </si>
  <si>
    <t>花旗削減特別獎金計畫中的最後一輪發放金額</t>
  </si>
  <si>
    <t>馬斯克表示政府效率部計劃在5月底前完成1兆美元的節支目標</t>
  </si>
  <si>
    <t>漢翔、零壹 認購帶勁</t>
  </si>
  <si>
    <t>儘管貿易戰開打 但中國大陸經濟預計將展現韌性</t>
  </si>
  <si>
    <t>今日最夯股／漢翔爆量衝漲停 法人齊買、委買七萬餘張有何利多？</t>
  </si>
  <si>
    <t>小米股價超越分析師目標 周二財報料成考驗</t>
  </si>
  <si>
    <t>澳洲國庫部長指責川普的關稅政策是損人害己</t>
  </si>
  <si>
    <t>英國金融時報報導 輝達將斥資數千億美元購買美國製晶片</t>
  </si>
  <si>
    <t>中國大陸今年1-2月出口額創下5,400億美元紀錄高點 關稅引發提前出貨</t>
  </si>
  <si>
    <t>花旗下調美股評級並上調中國大陸市場為超配 稱美國例外論處於暫停狀態</t>
  </si>
  <si>
    <t>股海自由行／網通、金融股 短線聚焦</t>
  </si>
  <si>
    <t>習近平要求軍隊深入查處腐敗問題 加強融合監督和聯合審計</t>
  </si>
  <si>
    <t>大樹藥局衝440家店</t>
  </si>
  <si>
    <t>第一類接觸／法人：由田今年每股純益估8元</t>
  </si>
  <si>
    <t>飆股的故事／偉康兩路進擊 迎轉型商機</t>
  </si>
  <si>
    <t>今日最夯股／保勝光學毛利率站穩四字頭 股價衝漲停</t>
  </si>
  <si>
    <t>瑞銀重返川普勝選前的預測 再度押注美元2025年走弱</t>
  </si>
  <si>
    <t>中國大陸人工智能新創公司 DeepSeek 發布 V3模型更新</t>
  </si>
  <si>
    <t>關稅戰削弱美國經濟前景、OPEC+ 增產 高盛下調原油價格預測</t>
  </si>
  <si>
    <t>南寶雙引擎 帶動營運</t>
  </si>
  <si>
    <t>菲律賓墓地連鎖成功轉型 蓋商業中心</t>
  </si>
  <si>
    <t>印尼盾跌至亞洲金融危機以來的最低水平</t>
  </si>
  <si>
    <t>中國大陸工業利潤萎縮 閃爍經濟警示信號</t>
  </si>
  <si>
    <t>馬斯克呼籲美國退出北約 停止為歐洲防務買單</t>
  </si>
  <si>
    <t>隱形冠軍／漢宗總座紀華學這門技藝 他花不到千元</t>
  </si>
  <si>
    <t>甲骨文盤後股價微漲 雲業務樂觀前景提振營收展望</t>
  </si>
  <si>
    <t>今日最夯股／時碩工業跳空量增衝漲停 有何消息？</t>
  </si>
  <si>
    <t>第一類接觸／博盛將切入南韓車鏈</t>
  </si>
  <si>
    <t>NBC 民調：多數選民開始對川普管理的經濟不滿 對馬斯克看法負面</t>
  </si>
  <si>
    <t>歐巧克力店獲利不甜 吹熄燈號</t>
  </si>
  <si>
    <t>百度發布推理人工智能模型 挑戰 DeepSeek</t>
  </si>
  <si>
    <t>中國大陸製造業活動回升 彰顯經濟韌性</t>
  </si>
  <si>
    <t>中日韓三國再次呼籲自由貿易 並承諾加強聯繫</t>
  </si>
  <si>
    <t>促進文化活動 刺激消費高招</t>
  </si>
  <si>
    <t>哈佛等美國知名大學蜂湧而上 以創紀錄的速度發行債券</t>
  </si>
  <si>
    <t>LME 銅價升破每噸10,000美元 美國買家加大進口</t>
  </si>
  <si>
    <t>歐盟計劃反擊美國 擬對283億美元商品加徵關稅</t>
  </si>
  <si>
    <t>搶滿漢大餐、味味一品與一度贊生意 牛排大王王品也賣泡麵是看到什麼機會？</t>
  </si>
  <si>
    <t>陪伴經濟、情緒經濟正夯 大陸廠商搶當AI界「泡泡瑪特」？</t>
  </si>
  <si>
    <t>中國大陸據悉將收儲鈷和銅等金屬以充實國家戰略儲備</t>
  </si>
  <si>
    <t>光寶擴大投資越南</t>
  </si>
  <si>
    <t>騰訊市值狂飆有機會超車台積電 馬化騰做對了什麼？</t>
  </si>
  <si>
    <t>習近平會見國際工商界代表 中國大陸正力求吸引投資者</t>
  </si>
  <si>
    <t>萬海2024年 EPS 16.89元</t>
  </si>
  <si>
    <t>中國大陸最大智慧手機製造商 Vivo 力爭到2027年海外銷售占比達到70%</t>
  </si>
  <si>
    <t>台股擂台／「多空狙擊手」莊佳螢：觀望氣氛濃厚 資金轉向傳產、特定題材</t>
  </si>
  <si>
    <t>淡馬錫的540億美元資管子公司進駐阿布達比</t>
  </si>
  <si>
    <t>川普汽車關稅鮮有贏家 馬斯克的特斯拉無疑是一個</t>
  </si>
  <si>
    <t>VIP 專屬》大魯閣發史上最貴股東會紀念品卻走跌 行情怎不香了？</t>
  </si>
  <si>
    <t>歐盟推遲發布淘汰俄羅斯能源的路線圖 權衡美國政策轉向的影響</t>
  </si>
  <si>
    <t>比亞迪在香港擴大配股規模 籌資435億港元</t>
  </si>
  <si>
    <t>前聯準會主席柏南奇稱近年來的價格飆升 可能使央行未來控通膨更難</t>
  </si>
  <si>
    <t>股海自由行／重建商機、會展題材股 亮點</t>
  </si>
  <si>
    <t>圓山大飯店舊瓶裝新酒 引入亞洲知名酒吧「Bar Mood」玩啥創意？</t>
  </si>
  <si>
    <t>據悉字節跳動計劃以3,120億美元的估值回購美國員工持股</t>
  </si>
  <si>
    <t>歐洲旅費變貴了 嚇跑美國遊客</t>
  </si>
  <si>
    <t>什麼風把豐田集團會長吹來台灣飆車？</t>
  </si>
  <si>
    <t>王品2024年 EPS 15.66元</t>
  </si>
  <si>
    <t>蘋果發布升級版 MacBook Air 和 Mac Studio 所搭載晶片側重人工智能功能</t>
  </si>
  <si>
    <t>非核家園之後3／台灣重啟核電 核安、核廢料問題真的不能處理嗎？</t>
  </si>
  <si>
    <t>繼 DeepSeek 之後 陸公司發布的 AI 代理再次挑戰美國領先地位</t>
  </si>
  <si>
    <t>股市升溫吸引新資金入場 今年前兩月中國大陸權益基金發行同比大增近五倍</t>
  </si>
  <si>
    <t>路易威登與新世界發展據悉就在 K11 Musea 開設新店正在洽談</t>
  </si>
  <si>
    <t>今日最夯股／網通迭代升級潮將至 來頡衝上漲停、收復年線</t>
  </si>
  <si>
    <t>烏克蘭和美國在利雅德舉行會談 朝著爭取俄烏全面停火努力</t>
  </si>
  <si>
    <t>中資銀行據悉加速清理房地產壞帳 以釋放資源用於提振經濟</t>
  </si>
  <si>
    <t>川普稱將會買一輛全新特斯拉汽車 以示對馬斯克的支持</t>
  </si>
  <si>
    <t>芬蘭再度蟬聯全球最幸福國家 美國排名跌至史上最低</t>
  </si>
  <si>
    <t>吉利獲得24億歐元銀團貸款 為沃爾沃集團相關交易進行再融資</t>
  </si>
  <si>
    <t>土耳其資產創全球最大跌幅 政治清洗的深化引發拋售</t>
  </si>
  <si>
    <t>新光金董座魏寶生專訪／600天回顧…一場奇妙旅程</t>
  </si>
  <si>
    <t>今日最夯股／昇達科量能增加 2024年營收、毛利率、獲利三創新高</t>
  </si>
  <si>
    <t>羅奇對中國大陸經濟著力點轉向促消費存有疑慮 擔心這「更多是口號」</t>
  </si>
  <si>
    <t>華爾街日報報導 川普擬振興美國造船業以抗衡中國大陸</t>
  </si>
  <si>
    <t>中鋼開漲盤 鋼市正向</t>
  </si>
  <si>
    <t>VIP 專屬》NVIDIA 的競爭對手將能爭奪2,000億美元商機？有「推理」開路</t>
  </si>
  <si>
    <t>台灣利率市場：5年殖利率收逾半年高點 標售符預期；資金調度保守不均</t>
  </si>
  <si>
    <t>加拿大與川普正面交鋒之時 墨西哥總統薛恩鮑姆選擇以靜制動</t>
  </si>
  <si>
    <t>台積電、祥碩 認購聚光</t>
  </si>
  <si>
    <t>可選標的難覓、退出路徑寥寥 專注大陸的私募和風投尋求延長投資期</t>
  </si>
  <si>
    <t>今日最夯股／大江逆勢衝漲停 去年 EPS 達7.6元、每股配息10元</t>
  </si>
  <si>
    <t>以色列再除兩名哈馬斯大將 「加薩政治局」已折損過半</t>
  </si>
  <si>
    <t>貿易戰相關疑慮激發避險需求 金價再創紀錄高點</t>
  </si>
  <si>
    <t>陽明、宏普、台耀 資金青睞</t>
  </si>
  <si>
    <t>美國1月份消費者信貸成長放緩 前一個月曾出現飆升</t>
  </si>
  <si>
    <t>澳洲前總理稱川普的混亂形同給習近平送上大禮</t>
  </si>
  <si>
    <t>VIP 專屬》史上最年輕！陳漢銘升華航總經理 帶虎航挺過疫情有功 沒航空背景的他怎做到？</t>
  </si>
  <si>
    <t>今日最夯股／立碁加入「矽光子聯盟」 股價創歷史新高</t>
  </si>
  <si>
    <t>今日最夯股／AI 伺服器需求大增 大綜逆勢收紅創高</t>
  </si>
  <si>
    <t>暴跌過後 土耳其金融市場出現冷靜跡象</t>
  </si>
  <si>
    <t>低油價並非川普政府石油政策的優先目標</t>
  </si>
  <si>
    <t>台積電美國大投資 對大陸半導體業是好還是壞？</t>
  </si>
  <si>
    <t>VIP 專屬》股價5個月飆漲7倍 賣保健食品的世紀民生為何比台積電還貴</t>
  </si>
  <si>
    <t>川普簽署行政令 打擊聘用「通俄門」調查檢察官的律所</t>
  </si>
  <si>
    <t>石破茂料川普課徵汽車關稅對日本經濟的衝擊「非常大」</t>
  </si>
  <si>
    <t>川普稱隨著關稅壓力加劇 聯準會應降息</t>
  </si>
  <si>
    <t>股海自由行／資訊軟體、軍工 短線聚焦</t>
  </si>
  <si>
    <t>金融時報：馬來西亞將收緊對輝達晶片流向的管控</t>
  </si>
  <si>
    <t>川普說「很快」將與烏克蘭簽訂稀土協議</t>
  </si>
  <si>
    <t>川普在國會聯席會議發言：重申對等關稅；擬終止晶片法案；呼籲減稅</t>
  </si>
  <si>
    <t>隱形冠軍／博士門機櫃存數據資料 掌控關鍵濕度</t>
  </si>
  <si>
    <t>恆基兆業旗下大樓逆勢吸引更多租戶進駐 不畏香港寫字樓市場低迷</t>
  </si>
  <si>
    <t>中國大陸將推動鋼鐵產業減量重組 以緩解供應過剩並助力鋼企恢復利潤</t>
  </si>
  <si>
    <t>以色列對黎巴嫩的真主黨目標實施打擊 脆弱的休戰進一步出現裂痕</t>
  </si>
  <si>
    <t>行員組詐團2／銀行行員接連捲入詐騙案 金管會「重罰」卻不夠痛？台銀案凸顯3道監理問題</t>
  </si>
  <si>
    <t>今日最夯股／展達爆量衝漲停 外資大買看見了什麼？</t>
  </si>
  <si>
    <t>內行看門道 工具機展、MWC、GTC 法人看好這幾檔</t>
  </si>
  <si>
    <t>法院文件顯示聯準會幕僚曾會見 DOGE 團隊 與鮑爾所言相左</t>
  </si>
  <si>
    <t>三井住友金融集團預計日本利率將邁向30年高點 對增持國債保持謹慎</t>
  </si>
  <si>
    <t>獨占鰲頭 高盛據悉是安排長和港口交易的唯一一家投銀</t>
  </si>
  <si>
    <t>2050年生醫業 4／拿蜘蛛或蠍子的毒液製藥，可以治風溼還能抗癌？5年後見分曉</t>
  </si>
  <si>
    <t>台灣公債標售逾兩年來首見不足額 川普不確定性令20年券買氣保守</t>
  </si>
  <si>
    <t>今日最夯股／伺服板龍頭金像電看好今年需求 PCB 廠博智股價跳空6.5元衝漲停</t>
  </si>
  <si>
    <t>杭州孕育出 Deepseek 等 AI 公司 到底有什麼優勢能成「中國矽谷」？</t>
  </si>
  <si>
    <t>群電2024年 EPS 8.34元</t>
  </si>
  <si>
    <t>科技股拖累香港股市領跌亞股 小米配股加重市場流動性擔憂</t>
  </si>
  <si>
    <t>奇鋐、雙鴻 認購亮眼</t>
  </si>
  <si>
    <t>晶碩攻美容保養 有斬獲</t>
  </si>
  <si>
    <t>今日最夯股／國精化擴廠外還積極轉型 股價重返所有均線</t>
  </si>
  <si>
    <t>AI 晶片價格戰開打 亞馬遜大降價能挑戰輝達的壟斷地位？</t>
  </si>
  <si>
    <t>資產管理公司的日圓淨多頭頭寸觸及四年高點</t>
  </si>
  <si>
    <t>台灣利率市場：5年與10年公債利率跌 市場預期央行按兵不動；IRS 小彈</t>
  </si>
  <si>
    <t>日本向中國大陸提出抗議 稱中方有關石破茂會見王毅的聲明部分內容失實</t>
  </si>
  <si>
    <t>馬來西亞柔佛州省水 放緩資料中心核准</t>
  </si>
  <si>
    <t>川普關稅「解放日」逼近 各國絞盡腦汁希望手下留情</t>
  </si>
  <si>
    <t>台灣央行料將按兵不動 但升息循環或尚未止的雜音浮現</t>
  </si>
  <si>
    <t>中國大陸1-2月美國大宗商品和汽車的進口暴跌 新貿易戰開打</t>
  </si>
  <si>
    <t>一些全球策略師鼓勇直行 因防務支出增加而看多歐元兌美元</t>
  </si>
  <si>
    <t>微星營運熱 第2季不淡</t>
  </si>
  <si>
    <t>今日最夯股／瑞祺電通逆勢爆量衝漲停 自營商轉賣為買有何利多？</t>
  </si>
  <si>
    <t>Econostream：歐洲央行管委 Stournaras 稱一切都指向4月降息</t>
  </si>
  <si>
    <t>台股擂台／「多空狙擊手」莊佳螢：銘旺科呈多頭排列 股價再創新高</t>
  </si>
  <si>
    <t>今日最夯股／擎亞前兩月營收年增達98% 股價衝漲停、委買破9萬張</t>
  </si>
  <si>
    <t>人工智慧領域萬馬奔騰 李開復預計最終勝出只是少數</t>
  </si>
  <si>
    <t>經濟選書／團體+個人 發想點子流</t>
  </si>
  <si>
    <t>今日最夯股／材料重返千金股 外資大買兩千餘張有何消息？</t>
  </si>
  <si>
    <t>美國副總統范斯將訪問格陵蘭 令當地領導人不滿</t>
  </si>
  <si>
    <t>台股擂台／「學霸分析師」丁彥鈞 看好台產殖利率優於平均值</t>
  </si>
  <si>
    <t>中國大陸銀行間同業存單殖利率居高難下 外資增配助推境內掉期點</t>
  </si>
  <si>
    <t>聖路易斯聯準總裁：若聯準兩大目標發生衝突 則穩定通膨預期將是關鍵</t>
  </si>
  <si>
    <t>第一類接觸／德麥多樣化 做大業績</t>
  </si>
  <si>
    <t>加拿大總理卡尼宣布4月28日大選 民調顯示自由黨與保守黨勢均力敵</t>
  </si>
  <si>
    <t>英國和歐盟將討論如何扣押被凍結的俄羅斯資產</t>
  </si>
  <si>
    <t>安踏體育2024年營收超預期 簽約NBA球星助其開拓海外市場</t>
  </si>
  <si>
    <t>Prada 據悉接近達成以不超過15億歐元收購 Versace 的協議</t>
  </si>
  <si>
    <t>中國大陸政府加碼財政刺激 今年計畫赤字率創新高</t>
  </si>
  <si>
    <t>崇越董座潘重良專訪／精選標的 推進多角化經營</t>
  </si>
  <si>
    <t>殖利率升至多年高點  Pimco 對日本國債的立場轉向「整體中性」</t>
  </si>
  <si>
    <t>台股擂台／「股市管漲」林柏錦：GTC 大會留意兩大族群</t>
  </si>
  <si>
    <t>輝達 CEO 點石成金術失靈 「朋友圈」未能因為他一句話便股價大漲</t>
  </si>
  <si>
    <t>普丁稱川普吞併格陵蘭計畫並非開玩笑 事關北極地區軍事博弈</t>
  </si>
  <si>
    <t>川普抨擊美國對愛爾蘭的貿易逆差 重申對等關稅威脅</t>
  </si>
  <si>
    <t>俄羅斯表示希望平衡與美國和中國大陸的關係</t>
  </si>
  <si>
    <t>美債擴大漲勢 美國經濟放緩擔憂引發避險買盤</t>
  </si>
  <si>
    <t>台灣利率市場：5年券利率創逾兩年新高；部分拆款利率朝區間低檔靠攏</t>
  </si>
  <si>
    <t>全球最大的航運公司警告稱 美國對中國大陸船舶收費可能導致成本飆升</t>
  </si>
  <si>
    <t>今日最夯股／軍工概念股走強 精剛主力產品成要角</t>
  </si>
  <si>
    <t>台灣利率市場：5年公債利率與 IRS 續創高；短期利率大致持平</t>
  </si>
  <si>
    <t>複製粘貼險釀大錯 花旗差點誤將60億美元轉入客戶帳戶</t>
  </si>
  <si>
    <t>百度據悉開始推介5年期和10年期離岸人民幣計價債券</t>
  </si>
  <si>
    <t>東元搶攻 AI 基建商機</t>
  </si>
  <si>
    <t>今日最夯股／聯策獲外資大買衝漲停、委買一萬餘張 AOI 廠近期有何消息？</t>
  </si>
  <si>
    <t>川普認為攻擊特斯拉展廳應視為國內恐怖主義</t>
  </si>
  <si>
    <t>台灣利率市場：5年IRS小跌 本周關注新券標售；央行1年期存單利率止跌</t>
  </si>
  <si>
    <t>新世界發展據悉擬以維港文化匯為抵押 以進一步獲取156億港元貸款</t>
  </si>
  <si>
    <t>加強移民篩查 川普叫停受理部分類別的綠卡申請</t>
  </si>
  <si>
    <t>金寶2025年營收拚增兩位數</t>
  </si>
  <si>
    <t>我的鋼鐵：大陸新疆四家鋼企響應政府號召削減粗鋼產量</t>
  </si>
  <si>
    <t>俄烏終戰商機2／當初撤出俄國的西方品牌 現在想回去可不容易</t>
  </si>
  <si>
    <t>比亞迪牽手大疆 全品牌搭載無人機系統「靈鳶」 有何特別之處？</t>
  </si>
  <si>
    <t>3 月利率不變、下修今年經濟成長率 央行理監事會六大要點總整理</t>
  </si>
  <si>
    <t>第一類接觸／由田董總一條心 海內外搶市</t>
  </si>
  <si>
    <t>比利時稱華為高層或知悉並批准了其游說者涉嫌向歐洲議員行賄一事</t>
  </si>
  <si>
    <t>今日最夯股／迎廣量增漲停突破百元關卡 外資連三日買超有何利多？</t>
  </si>
  <si>
    <t>海悅2024年 EPS 14.43元</t>
  </si>
  <si>
    <t>電玩 CS2 虛擬寶物市場 規模創高</t>
  </si>
  <si>
    <t>台股大跳水！四金融業傳授趨吉避凶操盤法 建議布局這類資產</t>
  </si>
  <si>
    <t>英國疫後50萬勞工 申請精神障礙補助</t>
  </si>
  <si>
    <t>博通盤後股價大漲 人工智能助力公司發布樂觀展望</t>
  </si>
  <si>
    <t>美國30多船大豆運往大陸 儘管中方已加徵報復性關稅</t>
  </si>
  <si>
    <t>川普想去核武贏和平獎</t>
  </si>
  <si>
    <t>全球大宗商品貿易巨頭表示 如果取消對俄制裁他們將重返俄羅斯</t>
  </si>
  <si>
    <t>澳洲就業人數意外大幅下滑 交易員提高央行降息押注</t>
  </si>
  <si>
    <t>川普可能會在數周內實施銅進口關稅</t>
  </si>
  <si>
    <t>川普凍結晶片出口管制機構10%撥款 引發民主黨議員批評</t>
  </si>
  <si>
    <t>人行貨幣政策例會表述對比：強調外部環境嚴峻；宏觀審慎評估債市</t>
  </si>
  <si>
    <t>金價升至紀錄高點 受美國經濟擔憂和中東緊張局勢影響</t>
  </si>
  <si>
    <t>今日最夯股／世芯預計今年營收將下滑 為何外資還在買？</t>
  </si>
  <si>
    <t>日本首相石破茂承認曾向15名議員送禮券 價值10萬日圓</t>
  </si>
  <si>
    <t>落實人才三箭 實現創新繁榮願景</t>
  </si>
  <si>
    <t>川普頻頻發出主權和經濟威脅 加拿大赴美自駕遊銳減</t>
  </si>
  <si>
    <t>中國大陸開始推介其首次在倫敦發行的綠色主權債</t>
  </si>
  <si>
    <t>美國總統川普計畫重振燃煤發電 以抗衡大陸在火力發電方面的經濟優勢</t>
  </si>
  <si>
    <t>投資者湧入 中國大陸可轉債今年在回報和交易量都獨步全球</t>
  </si>
  <si>
    <t>全球投資者對中國大陸市場情緒改善 但大型和多頭基金回歸尚需時日</t>
  </si>
  <si>
    <t>城堡證券從高盛挖角擅長預測美股的 Rubner  服務大型交易員</t>
  </si>
  <si>
    <t>多家機構獲派「DeepSeek 紅包」 避險基金三塔大漲39%</t>
  </si>
  <si>
    <t>英國央行總裁貝利：工黨上調工資稅將推升通膨</t>
  </si>
  <si>
    <t>消費政策和降準預期提振中國大陸股市 上證綜指站上3,400點邁向年內新高</t>
  </si>
  <si>
    <t>中國大陸的反制措施周一生效 對美國農產品徵至多15%關稅</t>
  </si>
  <si>
    <t>DeepSeek 引發的 AI 熱潮為大陸人大會議注入新活力 科技主題引關注</t>
  </si>
  <si>
    <t>第一類接觸／法人：博盛全年每股純益估8.1元</t>
  </si>
  <si>
    <t>年初投資人風險承受度提高 海外股債混合基金人氣旺</t>
  </si>
  <si>
    <t>面對美國關稅壓力 日本和中國大陸將舉行六年來的首次經濟對話</t>
  </si>
  <si>
    <t>事實上的累退稅、沒有確定性——川普前經濟高官對關稅不以為然</t>
  </si>
  <si>
    <t>日本去年第四季度經濟增速被下修 或促使日本央行更加謹慎</t>
  </si>
  <si>
    <t>普發現金可行嗎？真要做的話要過哪幾關？</t>
  </si>
  <si>
    <t>烏克蘭與美國拿出停火提議 現在就看普亭如何答覆了</t>
  </si>
  <si>
    <t>多位交易員離職後 Jefferies重組新興市場部門</t>
  </si>
  <si>
    <t>波若威、華星光 認購靚</t>
  </si>
  <si>
    <t>育碧娛樂拆出一個價值40億歐元的子公司 騰訊將投資占股四分之一</t>
  </si>
  <si>
    <t>遠雄參與指標都更 報捷</t>
  </si>
  <si>
    <t>川普表示將從4月2日起向印度徵收對等關稅</t>
  </si>
  <si>
    <t>在業務大幅調整之後  滙豐控股行政總裁稱將深耕亞洲和中東市場</t>
  </si>
  <si>
    <t>億萬富豪 Reddit 創始人加入 TikTok 的競購者行列</t>
  </si>
  <si>
    <t>新加坡警告美國關稅和貿易戰將影響全球經濟成長</t>
  </si>
  <si>
    <t>川普就任以來 投信鎖碼10檔中小型焦點股</t>
  </si>
  <si>
    <t>川普下令在政府內部共享數據 失業信息是重點</t>
  </si>
  <si>
    <t>今日最夯股／GTC 大會帶動 BBU 族群 金山電跳空量增衝漲停</t>
  </si>
  <si>
    <t>川普關稅變數多 美企業併購市場綠燈變紅燈</t>
  </si>
  <si>
    <t>今日最夯股／台積電擴大在美資本支出 合作廠漢唐聞風一舉站上短天期均線</t>
  </si>
  <si>
    <t>透視川普貿易政策 順應此趨勢的製造類股才是贏家</t>
  </si>
  <si>
    <t>蘋果《人生切割術》影集超叫座 挑戰才正要開始</t>
  </si>
  <si>
    <t>全球動盪強化國防類股魅力 ESG 基金口水直流</t>
  </si>
  <si>
    <t>喬山2024年 EPS 8.02元</t>
  </si>
  <si>
    <t>印尼通過法案允許軍人在政府發揮更大作用 引發對國家發展方向的疑慮</t>
  </si>
  <si>
    <t>今日最夯股／本業迎旺季+跨國防領域雙管齊下 和成漲勢有望延續</t>
  </si>
  <si>
    <t>中鋼2月獲利增2.8倍</t>
  </si>
  <si>
    <t>美國 SEC 鼓勵員工自願離職 主動辭職或退休可得5萬美元獎勵金</t>
  </si>
  <si>
    <t>中資公司美元債發行規模躍升至2022年以來同期最高</t>
  </si>
  <si>
    <t>隱形冠軍／漢宗用最新設備 砸錢沒在客氣</t>
  </si>
  <si>
    <t>大陸三大交易所發審全線啟動 A股 IPO 市場釋放回暖訊號？</t>
  </si>
  <si>
    <t>東台董座嚴瑞雄專訪／他，面對挑戰 先做再說</t>
  </si>
  <si>
    <t>川普稱預計澤倫斯基會與美國簽署礦產協議</t>
  </si>
  <si>
    <t>台灣央行維持政策利率不變 平衡內部通膨壓力與外部經濟逆風</t>
  </si>
  <si>
    <t>今日最夯股／台灣虎航首次配息即為近期同業之最 外資大買兩千餘張</t>
  </si>
  <si>
    <t>大陸債市波動率升至16年高位 外資在 IRS 市場交易繁忙避險</t>
  </si>
  <si>
    <t>中國大陸央行顧問黃益平稱 如果成長放緩大陸將加大刺激力度</t>
  </si>
  <si>
    <t>僑福集團據悉有一周時間來避免北京商業項目相關貸款的潛在違約</t>
  </si>
  <si>
    <t>今日最夯股／安集金屬3D 列印事業開花結果 股價扶搖直上鎖漲停</t>
  </si>
  <si>
    <t>法國下調經濟成長預測 川普貿易戰打壓前景</t>
  </si>
  <si>
    <t>今日最夯股／正新鎖定高端市場、EPS 逐年提高 重返所有均線</t>
  </si>
  <si>
    <t>花旗任命老將 Rob Chan 負責亞洲 ECM 銀團業務</t>
  </si>
  <si>
    <t>美國財政部計劃大規模裁員 響應政府效率部的縮編倡議</t>
  </si>
  <si>
    <t>太平洋島國諾魯人賣護照籌遷居經費 每本463萬元</t>
  </si>
  <si>
    <t>美加貿易戰升溫之際 卡尼宣誓就任加拿大總理</t>
  </si>
  <si>
    <t>今日最夯股／系統電新產品已獲客戶買單 投信、自營商轉賣為買</t>
  </si>
  <si>
    <t>烏克蘭駐美國大使稱基輔方面無條件支持與俄羅斯全面停火的想法</t>
  </si>
  <si>
    <t>台灣利率市場：5年殖利率連兩日回落 下周聚焦美台央行；拆款利率略升</t>
  </si>
  <si>
    <t>今日最夯股／永捷穩步推動市占率成長 重返年均線指日可待？</t>
  </si>
  <si>
    <t>彰銀股利上看0.95元</t>
  </si>
  <si>
    <t>阿里巴巴推出 AI 模型 可在手機上處理視頻和音頻</t>
  </si>
  <si>
    <t>主動式與被動式多資產ETF為何是下一波新亮點？</t>
  </si>
  <si>
    <t>里奇蒙聯準總裁 Barkin：聯準會和企業都將按兵不動 直至政策迷霧散去</t>
  </si>
  <si>
    <t>今日最夯股／電網計畫、銅需求增加添雙利多 華榮未來營運穩健</t>
  </si>
  <si>
    <t>美國政府停擺威脅消退 參議院為權宜開支法案放行已成定局</t>
  </si>
  <si>
    <t>人行稱本月起 MLF 採用多重價位中標方式 周二開展4,500億元操作</t>
  </si>
  <si>
    <t>中華電 AI 應用 遍地開花</t>
  </si>
  <si>
    <t>日本央行升息預期升溫 10年期日債殖利率觸及2008年以來高點</t>
  </si>
  <si>
    <t>全球宏觀交易員為關稅日做準備：尋求避險、保持靈活成為關鍵詞</t>
  </si>
  <si>
    <t>印尼稱有關財政部長辭職的傳言是假消息</t>
  </si>
  <si>
    <t>今日最夯股／BBU 族群受惠 GB300 消息 加百裕衝漲停、委買三萬餘張</t>
  </si>
  <si>
    <t>東方匯理表示投資者認為中國大陸的估值優於美國</t>
  </si>
  <si>
    <t>台灣利率市場：5年 IRS 隨美債利率攀升；台日公債利差縮至逾10年最窄</t>
  </si>
  <si>
    <t>中國大陸煤炭價格可能進一步下跌 高庫存帶來壓力</t>
  </si>
  <si>
    <t>川普接近關閉美國之音 贏得中國大陸和柬埔寨稱讚</t>
  </si>
  <si>
    <t>今日最夯股／漢翔量能增加、站上多條均線 法人齊買有何利多？</t>
  </si>
  <si>
    <t>歐洲財政擴張立場點燃看漲情緒 資管公司增持歐元多頭頭寸</t>
  </si>
  <si>
    <t>烏克蘭盟友同意加大對俄羅斯的施壓以促進停火談判</t>
  </si>
  <si>
    <t>今日最夯股／長虹今年300億案量完工蓄勢待發 股價重返百元大關</t>
  </si>
  <si>
    <t>梅賽德斯-賓士高管：歐洲汽車製造商對美國和中國大陸的技術過度依賴</t>
  </si>
  <si>
    <t>TV 面板價漲幅恐收斂</t>
  </si>
  <si>
    <t>華爾街日報：波音尋求撤銷737 Max 相關認罪協議</t>
  </si>
  <si>
    <t>武器需求「爆炸式」成長 韓國一支軍工股五年飆升3,100%</t>
  </si>
  <si>
    <t>今日最夯股／記憶體市場漸入佳境 威剛股價收高點</t>
  </si>
  <si>
    <t>印尼主權基金以空前力度整合國企資產 政策擔憂令股市投資者倉皇逃離</t>
  </si>
  <si>
    <t>台達電、昇達科 認購熱</t>
  </si>
  <si>
    <t>台灣利率市場：5年短券浮現買盤 IRS跌至逾三個月低點；資金供應增</t>
  </si>
  <si>
    <t>台灣利率市場：台債淡定以對美債殖利率大跌；拆款利率集中於低檔</t>
  </si>
  <si>
    <t>中國大陸駐加拿大大使警告加方 不要把中國大陸用作與美國貿易談判的「籌碼」</t>
  </si>
  <si>
    <t>第一類接觸／博盛董事長孟祥集 他…半導體「三創英雄」</t>
  </si>
  <si>
    <t>南港2024年獲利跳增21倍</t>
  </si>
  <si>
    <t>三菱日聯金融集團預計更多中資企業出海有望提振其在華收入成長</t>
  </si>
  <si>
    <t>中國大陸1季度國債淨融資規模創歷史最大 發行前置助力財政儘早發力</t>
  </si>
  <si>
    <t>00790B 會變壁紙？ETF 面臨下市櫃 股民怎麼辦？</t>
  </si>
  <si>
    <t>墨西哥官員透露 富士康計畫在當地建設人工智能伺服器超級工廠</t>
  </si>
  <si>
    <t>國際結算銀行：全球經濟足夠堅韌 能應對貿易戰威脅</t>
  </si>
  <si>
    <t>台灣利率市場：5年券殖利率收低 長券買盤疑慮漸回穩；短率變化不大</t>
  </si>
  <si>
    <t>微軟據悉開發自研人工智能模型 認為可與OpenAI的產品媲美</t>
  </si>
  <si>
    <t>更多前花旗銷售交易員在香港起訴 指控老東家2019年不公平解雇</t>
  </si>
  <si>
    <t>新漢小金雞 第2季登興櫃</t>
  </si>
  <si>
    <t>美國股指期貨小幅下跌 市場關注通膨數據</t>
  </si>
  <si>
    <t>台灣利率市場：央行淡化通膨隱憂 五年期活絡券利率下跌；短率平穩</t>
  </si>
  <si>
    <t>英國通膨意外放緩 增強降息預期</t>
  </si>
  <si>
    <t>加拿大總理卡尼面臨美國汽車關稅的新考驗 將研究反制措施</t>
  </si>
  <si>
    <t>將與普亭通話的川普暗示談過如何切割烏克蘭資產 或犧牲基輔利益</t>
  </si>
  <si>
    <t>隱形冠軍／桃市經發局：博士門掌握40項專利 打造解決方案</t>
  </si>
  <si>
    <t>富邦媒三路衝業績</t>
  </si>
  <si>
    <t>今日最夯股／信立委買達兩萬餘張 前兩月營收年增364%</t>
  </si>
  <si>
    <t>川普稱普丁有可能在停火問題上故意拖延</t>
  </si>
  <si>
    <t>伊朗最高領袖哈米尼：不會受迫於欺凌者而啟動核談判</t>
  </si>
  <si>
    <t>今日最夯股／能率搶攻 AI 機器人公司商機 股價跳空漲停鎖死</t>
  </si>
  <si>
    <t>紐約聯準調查：美國消費者認為貸款被拒的風險上升</t>
  </si>
  <si>
    <t>今日最夯股／亞矽量增衝漲停、委買萬餘張 股價連三紅有何消息？</t>
  </si>
  <si>
    <t>瑞銀據悉關閉外包交易部門 原本可為避險基金交易員分憂解勞</t>
  </si>
  <si>
    <t>滯留太空九個月後 美國兩名太空人終於回到地球</t>
  </si>
  <si>
    <t>港股配股交易緊隨股價升溫 小米和比亞迪推動月度融資規模邁向新高</t>
  </si>
  <si>
    <t>中美關稅談判據悉卡在較低級別 未就如何更好推進達成一致</t>
  </si>
  <si>
    <t>印度躋身高所得國 每年GDP須增7.8％</t>
  </si>
  <si>
    <t>大銀微、台達電 認購火</t>
  </si>
  <si>
    <t>俄國人口下滑 普丁傷透腦筋</t>
  </si>
  <si>
    <t>面對關稅陰霾 博鰲論壇發布樂觀亞洲經濟展望</t>
  </si>
  <si>
    <t>今日最夯股／新漢將在輝達 GTC 發表新產品 股價衝漲停</t>
  </si>
  <si>
    <t>今日最夯股／驊宏資2月營收年大增555% 外資大力買入</t>
  </si>
  <si>
    <t>美國參議員稱在進行貿易談判前 中國大陸必須先解決芬太尼問題</t>
  </si>
  <si>
    <t>今日最夯股／記憶體市況轉好 品安漲停擺脫短期均線糾結區</t>
  </si>
  <si>
    <t>特斯拉歐洲銷量依然慘淡 2月份同比下降四成</t>
  </si>
  <si>
    <t>川普讓步後 加拿大推遲對更多美國商品加徵關稅的計畫</t>
  </si>
  <si>
    <t>英國金融時報稱中國大陸釋放了被拘押兩年的美思明智員工</t>
  </si>
  <si>
    <t>兩會政策預期和風險情緒升溫助市場信心 中概股大漲後港股料接力上揚</t>
  </si>
  <si>
    <t>緩解人口危機不能光靠發錢 韓國央行總裁建議培育中心城市及改革高考</t>
  </si>
  <si>
    <t>現貨黃金再創新高 此前聯準會對美國經濟成長放緩發出警告</t>
  </si>
  <si>
    <t>聯發科、長榮航 認購靚</t>
  </si>
  <si>
    <t>驅動 IC、網通、生技 吸睛</t>
  </si>
  <si>
    <t>來億、百和 認購拉風</t>
  </si>
  <si>
    <t>大陸2025年經濟成長目標仍在5%左右 貿易戰陰影下料加大政策刺激力度</t>
  </si>
  <si>
    <t>住愈偏鄉愈慘？保單抵債標準一國多制惹議  金管會鬆口了</t>
  </si>
  <si>
    <t>聯準會理事 Waller 仍然預期今年可能會降息兩到三次</t>
  </si>
  <si>
    <t>航空業搶貴客 豪奢體驗大車拚</t>
  </si>
  <si>
    <t>人行連續第四個月擴大黃金儲備</t>
  </si>
  <si>
    <t>基準殖利率勁揚 中國大陸債市似在改變對「日本化」的態度</t>
  </si>
  <si>
    <t>今日最夯股／訊達跳空量增衝漲停 委買6萬餘張有何消息？</t>
  </si>
  <si>
    <t>以色列稱對加薩走廊的哈瑪斯目標發動打擊</t>
  </si>
  <si>
    <t>澳洲1月對美國出口黃金創紀錄 潛在關稅擔憂助推黃金運往紐約金庫</t>
  </si>
  <si>
    <t>川普上任後美股衰港股興 兩市走勢差距或許還將繼續</t>
  </si>
  <si>
    <t>今日最夯股／東陽法說會後股價創新高 前兩月大賺11.47億元</t>
  </si>
  <si>
    <t>川普為降低對華依賴動用戰時法增加關鍵礦物產量 煤炭可能也在其中</t>
  </si>
  <si>
    <t>原糖期貨升至近三周最高水平 因供應前景惡化</t>
  </si>
  <si>
    <t>中國大陸兩會召開在即 貿易戰升溫背景下刺激計畫備受關注</t>
  </si>
  <si>
    <t>印度九大城市住宅銷量下降23% 價格高企、經濟疲軟阻擋了購房者</t>
  </si>
  <si>
    <t>今日最夯股／日勝生突破盤整區間 外資大買有何利多？</t>
  </si>
  <si>
    <t>俄烏終戰商機3／川普想與普丁達成經濟協議 俄羅斯真有利可圖？</t>
  </si>
  <si>
    <t>今日最夯股／長榮即將公布2024年財報 法人看好配息報喜</t>
  </si>
  <si>
    <t>中投老將丁剛建退休 曾為年交易額增至千億美元立下功勞</t>
  </si>
  <si>
    <t>川普否認紐約時報關於馬斯克將聽取美中開戰相關計畫之簡報的報導</t>
  </si>
  <si>
    <t>百度計畫在境外發行約100億元人民幣債券</t>
  </si>
  <si>
    <t>高盛上調年底金價預期至每盎司3,300美元 稱央行的黃金需求強於預期</t>
  </si>
  <si>
    <t>滙豐據悉對部分投資銀行家安排短期留用協議</t>
  </si>
  <si>
    <t>納坦雅胡內閣罷免國內情報主管 無視逾十萬以色列人集會抗議</t>
  </si>
  <si>
    <t>人民幣中間價波動性本月明顯提高 監管或在以可控方式對沖關稅影響</t>
  </si>
  <si>
    <t>地中海避稅天堂摩納哥商機滿滿 Millennium 將在當地開設辦事處</t>
  </si>
  <si>
    <t>股王信驊董座喊今年是更好的一年 股價為何一路下探？</t>
  </si>
  <si>
    <t>Uber 終止收購 Delivery Hero 台灣業務的交易</t>
  </si>
  <si>
    <t>中東砸錢 搶進倫敦優質辦公大樓</t>
  </si>
  <si>
    <t>高盛預計財政立場轉向將推動德國經濟回暖 歐洲央行降息次數料減少</t>
  </si>
  <si>
    <t>今日最夯股／邁達特四大領域布局到位 外資由賣轉買攻漲停</t>
  </si>
  <si>
    <t>Atkins 面臨政治考驗 一旦提名獲確認將成為近幾十年來最富有的 SEC 主席</t>
  </si>
  <si>
    <t>天氣模型師炙手可熱 避險基金爭相延攬 年薪上看百萬美元</t>
  </si>
  <si>
    <t>馬來西亞央行維持關鍵利率不變 警告全球貿易戰將帶來風險</t>
  </si>
  <si>
    <t>中資民企境內發債占比降至十五年低點 破局對策難在落地見效</t>
  </si>
  <si>
    <t>美國經濟擔憂引發市場動盪 歐元和日圓期權交易受宏觀基金熱捧</t>
  </si>
  <si>
    <t>美國即將公布非農就業數據 料顯示勞動力市場依然穩健</t>
  </si>
  <si>
    <t>長和據悉聘請普衡律師事務所為港口出售交易提供服務</t>
  </si>
  <si>
    <t>土耳其警方拘捕總統厄多安的競爭對手伊瑪莫魯</t>
  </si>
  <si>
    <t>今日最夯股／兆赫轉型推五個新產品 股價、營收會繼續衝？</t>
  </si>
  <si>
    <t>高盛稱避險基金轉向平倉亞洲的頭寸</t>
  </si>
  <si>
    <t>AZ CEO 稱讚中國大陸製藥創新潛力 稱歐洲正被超越</t>
  </si>
  <si>
    <t>今日最夯股／弘憶股2024年 EPS 創近期高點 股價爆量衝漲停、委買五萬餘張</t>
  </si>
  <si>
    <t>美國監管機構據悉推進對微軟的大規模反托拉斯調查</t>
  </si>
  <si>
    <t>台灣利率市場：公債利率與IRS走跌 券商稱10年券利率尚有下行空間</t>
  </si>
  <si>
    <t>金卡簽證對社會的影響</t>
  </si>
  <si>
    <t>台股擂台／「股市管漲」林柏錦：大盤出現底部鎚子 K 棒 行情要漲了嗎？</t>
  </si>
  <si>
    <t>台灣利率市場：5年公債利率走跌  IRS 企穩；美銀料央行本周不升息</t>
  </si>
  <si>
    <t>中國大陸據悉考慮取消地方政府收購存量商品房的價格限制</t>
  </si>
  <si>
    <t>天齊鋰業希望能維持澳洲鋰冶煉廠的運營</t>
  </si>
  <si>
    <t>三星重返 XR 市場大秀頭戴式裝置  XR 概念股再獲矚目</t>
  </si>
  <si>
    <t>觀點綜述：中國大陸長端利率仍有調整空間 貨幣寬鬆落地時點或在2季度</t>
  </si>
  <si>
    <t>騰訊營收創一年來最快成長步伐 得益於一系列熱門遊戲</t>
  </si>
  <si>
    <t>黃金價格再創新高 美國經濟擔憂引發避險需求</t>
  </si>
  <si>
    <t>第一類接觸／美喆射四箭 強化競爭</t>
  </si>
  <si>
    <t>阿拉伯領導人將公布加薩重建計畫 以對抗川普接管加薩的設想</t>
  </si>
  <si>
    <t>避險基金 Millennium 的創始人據悉考慮給高管分配股權</t>
  </si>
  <si>
    <t>中國大陸下調通膨目標 但要實現也非易事</t>
  </si>
  <si>
    <t>今日最夯股／台船訂單看到2030年 多筆百張大單看好敲進</t>
  </si>
  <si>
    <t>川普稱對等關稅將從所有國家開始</t>
  </si>
  <si>
    <t>日本財務大臣稱國債殖利率上升並不全是壞事</t>
  </si>
  <si>
    <t>隱形冠軍／台中經發局：漢宗驗證測試 把關品質</t>
  </si>
  <si>
    <t>穩樓市政策料改善預算執行情況 大陸創紀錄赤字率或得以更好穩成長</t>
  </si>
  <si>
    <t>日本央行本周料維持利率不變 對全球經濟前景的擔憂加劇</t>
  </si>
  <si>
    <t>中國大陸 AI 初創公司群核科技致力全球擴張 無懼中美關係緊張</t>
  </si>
  <si>
    <t>日本經濟產業大臣計劃下周訪美 尋求豁免於川普的關稅行動</t>
  </si>
  <si>
    <t>英國1月份經濟萎縮 工黨政府再遇挫折</t>
  </si>
  <si>
    <t>烏克蘭前最高軍事指揮官：美國正在破壞世界秩序</t>
  </si>
  <si>
    <t>高盛認為中國大陸建築活動初現復甦 料提振鋼鐵等大宗商品需求</t>
  </si>
  <si>
    <t>無妥協餘地 川普對中國大陸、加拿大和墨西哥的關稅已箭在弦上蓄勢待發</t>
  </si>
  <si>
    <t>今日最夯股／建準受惠 AI 市場需求成長 成交量增至16,706張</t>
  </si>
  <si>
    <t>外資3月賣超寫歷史單月新高 川普亂流下10檔逆勢加碼股亮相</t>
  </si>
  <si>
    <t>第一財經：潘功勝稱將確保民企融資成本在較長時間中保持在較低水平</t>
  </si>
  <si>
    <t>名創優品潮玩品牌TOP TOY傳將上市 能複製泡泡瑪特的市值奇蹟？</t>
  </si>
  <si>
    <t>中國大陸據悉考慮改革公募基金激勵機制 收益不佳的基金經理恐大幅降薪</t>
  </si>
  <si>
    <t>股價破年線、法人買盤力挺 10檔「年線保衛戰有望勝出」股吸睛</t>
  </si>
  <si>
    <t>川普稱美國不願俄羅斯和大陸走近</t>
  </si>
  <si>
    <t>今日最夯股／持續衝刺矽光子商機 環宇股價有望挑戰前高？</t>
  </si>
  <si>
    <t>德意志銀行將獎金池擴大至25億歐元 為2014年以來最高</t>
  </si>
  <si>
    <t>今日最夯股／BBU 題材持續火熱 天宇不畏大盤逆勢收紅</t>
  </si>
  <si>
    <t>川普提名鮑曼擔任聯儲會負責監管的副主席 華爾街對此歡欣鼓舞</t>
  </si>
  <si>
    <t>今日最夯股／預期波音增加產能 駐龍連兩日拉長紅 K 棒</t>
  </si>
  <si>
    <t>美國名校 MBA 證書 燙金招牌褪色</t>
  </si>
  <si>
    <t>台股擂台／「學霸分析師」丁彥鈞：金融、營建股受關稅影響小 前景明朗</t>
  </si>
  <si>
    <t>美國銅價飆升 受川普對進口銅加徵25%關稅的講話影響</t>
  </si>
  <si>
    <t>[深度] 黃金高歌猛進衝破3,000美元大關 華爾街大行看漲聲浪此起彼伏</t>
  </si>
  <si>
    <t>阿里巴巴將與 BMW 合作 為其中國大陸市場新車型開發人工智能引擎</t>
  </si>
  <si>
    <t>人民幣隔夜下跌後盤初反彈 川普關稅加倍短期內料難撼動匯率走勢</t>
  </si>
  <si>
    <t>德國外送集團轉盈 將在亞洲展拳腳</t>
  </si>
  <si>
    <t>德國市場脫疲翻醒 小型股和這3類股看漲</t>
  </si>
  <si>
    <t>馬斯克突然造訪美國國家安全局 曾表示該機構需徹底整改</t>
  </si>
  <si>
    <t>今日最夯股／台新金股利「絕對比去年好」！ 外資終止連18賣 領金融逆勢上攻</t>
  </si>
  <si>
    <t>日本零售商 Seven &amp; i 管理層收購計畫泡湯後 執行長井阪隆一據報導將卸任</t>
  </si>
  <si>
    <t>新加坡散戶轉買美股 衝擊在地成交量</t>
  </si>
  <si>
    <t>今日最夯股／春源去年全年獲利年增22% 外資近期大力買</t>
  </si>
  <si>
    <t>台灣利率市場：IRS 跟進美債利率下行 冷券漲跌互見；部份拆款利率走低</t>
  </si>
  <si>
    <t>第一類接觸／宣德董座蔡鎮隆 唱旺 AI 商機</t>
  </si>
  <si>
    <t>美國眾議院通過權宜支出法案 交由參議院審議</t>
  </si>
  <si>
    <t>福斯汽車計劃裁員數萬人 但縮編後的員工總數仍將遠超主要競爭對手</t>
  </si>
  <si>
    <t>歐盟外交政策負責人稱中國大陸在「笑看」美歐貿易戰</t>
  </si>
  <si>
    <t>小米集團據悉計畫擴大第二座電動汽車工廠規模 以滿足不斷成長的需求</t>
  </si>
  <si>
    <t>中國大陸暗示擁有足夠的政策空間來應對關稅影響</t>
  </si>
  <si>
    <t>今日最夯股／力新爆逾三萬多張大量 站上30元大關鎖漲停</t>
  </si>
  <si>
    <t>紐西蘭稱自己是「全球風暴」中的避風港 欲藉此吸引外資提振經濟</t>
  </si>
  <si>
    <t>智邦、國巨 認購耀眼</t>
  </si>
  <si>
    <t>科技新貴搶購 矽谷房價飆</t>
  </si>
  <si>
    <t>烏克蘭和俄羅斯互相發動大規模無人機攻擊 正值美烏將在沙烏地會談</t>
  </si>
  <si>
    <t>表現超過99%同行的基金預計 消費者信心改善將拉動中資股票進一步上漲</t>
  </si>
  <si>
    <t>緬甸中部發生強烈地震 泰國和越南也有震感</t>
  </si>
  <si>
    <t>北京將推出中小學人工智能課程 推動人工智能行業發展</t>
  </si>
  <si>
    <t>吉利汽車2024年利潤超預期 得益於銷量成長且成本降低</t>
  </si>
  <si>
    <t>台灣利率市場：5年公債利率小升 交易員稱債券殖利率或「易上難下」</t>
  </si>
  <si>
    <t>韓國擬簡化外匯監管規則以遏制市場失衡問題</t>
  </si>
  <si>
    <t>今日最夯股／英業達淡季不淡 股價開場跳空、量能大增</t>
  </si>
  <si>
    <t>貴金屬 ETF 認購火熱</t>
  </si>
  <si>
    <t>第一類接觸／德麥總座吳文欽 瞄準爆品風潮</t>
  </si>
  <si>
    <t>英法緊鑼密鼓商議烏克蘭維和方案 尋求獲得川普認可</t>
  </si>
  <si>
    <t>中國大陸據悉暫停國有企業與李嘉誠相關公司新增合作</t>
  </si>
  <si>
    <t>中證轉債指數創十年新高 市場期待更多標的以提升活躍度</t>
  </si>
  <si>
    <t>川普2.0政策可能觸動 LNG 價格大跌</t>
  </si>
  <si>
    <t>ETF大盤點 去年第四季新發行有哪些？這檔漲近一成奪冠</t>
  </si>
  <si>
    <t>菲律賓前總統杜特蒂被捕 此前國際刑事法院發出逮捕令</t>
  </si>
  <si>
    <t>英國監管機構調查顯示私人市場估值普遍不完善</t>
  </si>
  <si>
    <t>聯合利華新CEO 催速重振品牌</t>
  </si>
  <si>
    <t>美國副總統范斯訪問格陵蘭之後 丹麥指責美方言論語氣不善</t>
  </si>
  <si>
    <t>歐洲央行管委 Simkus 稱利率之旅的方向沒有改變</t>
  </si>
  <si>
    <t>貝萊德稱聯準會的降息次數可能少於市場預期</t>
  </si>
  <si>
    <t>加國擴建輸油管 降低依賴美國</t>
  </si>
  <si>
    <t>美國防長訪問菲律賓和日本 是上任以來首次踏足亞洲</t>
  </si>
  <si>
    <t>在川普關稅來襲之前企業增加訂單 日本 2 月出口加速成長</t>
  </si>
  <si>
    <t>韓國投資者上月買入港股規模創三年來最高水準</t>
  </si>
  <si>
    <t>今日最夯股／國際銅價上漲 可望助攻榮星未來營運</t>
  </si>
  <si>
    <t>加拿大工業部長表示新總理有望「重置」與美國的緊張關係</t>
  </si>
  <si>
    <t>今日最夯股／黃仁勳 GTC 演講炒熱機器人題材 凌華量增衝漲停</t>
  </si>
  <si>
    <t>今日最夯股／國喬量能大增 外資轉賣為買是為什麼？</t>
  </si>
  <si>
    <t>美中關稅戰陰雲籠罩 經濟學家下調新加坡和香港下半年經濟預期</t>
  </si>
  <si>
    <t>德國通膨率下修至2.6% 為歐洲央行提供更多價格壓力減緩跡象</t>
  </si>
  <si>
    <t>加拿大阿爾伯塔省將停購美國酒類產品 報復美國關稅舉措</t>
  </si>
  <si>
    <t>百度計劃發行不超20億美元的可交換債券</t>
  </si>
  <si>
    <t>碳交所總座田建中專訪／帶領團隊 深化產業交流</t>
  </si>
  <si>
    <t>川普政策反覆 重塑石油貿易</t>
  </si>
  <si>
    <t>今日最夯股／重建概念股南亞獲外資轉賣為買 股價突破多條均線</t>
  </si>
  <si>
    <t>聯準會利率決策公布在即 交易員削減降息押注</t>
  </si>
  <si>
    <t>中俄伊強調終止制裁的必要性 此前伊朗拒絕了川普對談判的呼籲</t>
  </si>
  <si>
    <t>經濟學視角看單身歧視</t>
  </si>
  <si>
    <t>以色列開始在加薩進行有限地面行動 停火協議已盪然無存</t>
  </si>
  <si>
    <t>川普凍結援外 引發海內外大亂</t>
  </si>
  <si>
    <t>川普關稅逐漸成形之際 中日韓經貿高官將舉行會晤</t>
  </si>
  <si>
    <t>美中貿易戰續燒 大陸兩產業退出美國 台廠誰受惠？</t>
  </si>
  <si>
    <t>歐洲央行再次降息幾無懸念 但未來利率路徑分歧或加劇</t>
  </si>
  <si>
    <t>亞德客2月營收年增67%</t>
  </si>
  <si>
    <t>今日最夯股／鋼筋需求殷切 海光逆風漲逾5%</t>
  </si>
  <si>
    <t>川普的貿易戰打得雲山霧罩 各國央行只能匍匐前進</t>
  </si>
  <si>
    <t>日本債券過去一年寫全球最差表現 日本央行政策轉向顛覆市場</t>
  </si>
  <si>
    <t>紐西蘭央行總裁 Adrian Orr 辭職 將於月底卸任</t>
  </si>
  <si>
    <t>日本央行總裁植田和男重申政策立場 希望保持政策選項的靈活性</t>
  </si>
  <si>
    <t>川普下周初擬會見美國科技界大佬 惠普、英特爾、高通等CEO據悉出席</t>
  </si>
  <si>
    <t>美國稱努力加快軍事設備向台灣的交貨期程</t>
  </si>
  <si>
    <t>前員工起訴德意志銀行索賠1.65億美元 稱一起訴訟損害其職業生涯</t>
  </si>
  <si>
    <t>美咖啡族換口味 冷萃商機飄香</t>
  </si>
  <si>
    <t>今日最夯股／新建1月開紅盤以來漲不停 今年營運有望贏去年</t>
  </si>
  <si>
    <t>蘋果 CEO 庫克到訪杭州 向浙大捐贈3,000萬元人民幣</t>
  </si>
  <si>
    <t>從手機、家電到電動車 雷軍如何帶領小米成為各界的主宰者？</t>
  </si>
  <si>
    <t>台灣利率市場：5年公債持平 川普關稅公布前交投氛圍謹慎</t>
  </si>
  <si>
    <t>上銀、羅昇 認購發燙</t>
  </si>
  <si>
    <t>第一類接觸／美喆董座陳本源 把事業當志業</t>
  </si>
  <si>
    <t>今日最夯股／博通財報亮眼、供應商眾達受惠 股價一舉站回短天期均線</t>
  </si>
  <si>
    <t>印度搶AI人才 祭矽谷等級福利</t>
  </si>
  <si>
    <t>期權交易員看漲歐元 持續時間可能不會太久</t>
  </si>
  <si>
    <t>高盛預計聯準會今年將降息三次 關稅措施令美國經濟成長承壓</t>
  </si>
  <si>
    <t>日本通膨四個月來首次放緩 受能源補貼恢復影響</t>
  </si>
  <si>
    <t>今日最夯股／台積電合作廠商漢唐手握700億元訂單 反彈行情將啟動？</t>
  </si>
  <si>
    <t>今日最夯股／潤隆今年起大量交屋+現金減資 有望成為高殖利率營建股</t>
  </si>
  <si>
    <t>液晶面板製造商視源股份據悉考慮赴香港第二上市</t>
  </si>
  <si>
    <t>巴西製造商：中國大陸廉價鋼鐵氾濫比美國關稅更具威脅性</t>
  </si>
  <si>
    <t>電力解決方案供應商 XP Power 將退出中國大陸半導體製造設備市場</t>
  </si>
  <si>
    <t>中美貿易緊張局勢加劇 中國大陸禁止美國因美納公司對華出口基因測序儀</t>
  </si>
  <si>
    <t>今日最夯股／預期光通訊業務翻倍再翻倍 大眾控短、中期均線擺脫糾結區</t>
  </si>
  <si>
    <t>今日最夯股／北美與歐洲進入鈑金業旺季 耿鼎跳空大漲2元收復所有均線</t>
  </si>
  <si>
    <t>鼎基、材料 認購聚光</t>
  </si>
  <si>
    <t>歐洲股市上漲且整周跌幅收窄 受德國財政協議影響</t>
  </si>
  <si>
    <t>德國綠黨預計本周結束前有望達成國防支出協議</t>
  </si>
  <si>
    <t>萬國數據據悉尋求創紀錄的34億美元貸款</t>
  </si>
  <si>
    <t>中國大陸繼續提高國防支出預算 顯示建設強大軍隊決心</t>
  </si>
  <si>
    <t>群聯、穎崴 認購有戲</t>
  </si>
  <si>
    <t>日本米荒原因成謎 陰謀論四起</t>
  </si>
  <si>
    <t>今日最夯股／台股大跌仍收紅 欣銓獲投信大買近6千張</t>
  </si>
  <si>
    <t>在推動達成停火協議之際 美國悄悄收緊對俄羅斯的制裁</t>
  </si>
  <si>
    <t>美國航空一架波音客機在丹佛機場起火 乘客緊急撤離</t>
  </si>
  <si>
    <t>今日最夯股／塑料傳統需求旺季將至 台塑價量齊揚</t>
  </si>
  <si>
    <t>川普警告哈瑪斯需釋放人質 否則將付出「慘痛代價」</t>
  </si>
  <si>
    <t>今日最夯股／陽明2024年稅後純益大增 每股配7.5元</t>
  </si>
  <si>
    <t>煉油廠遇逆風 一家一家倒閉</t>
  </si>
  <si>
    <t>第一類接觸／法人：美喆泰國建廠 助攻營運</t>
  </si>
  <si>
    <t>川普對延長 TikTok「不賣就禁」的寬限期持開放態度</t>
  </si>
  <si>
    <t>卡尼周五將宣誓就任加拿大總理 據悉將縮減內閣規模</t>
  </si>
  <si>
    <t>經歷糟糕表現後德債暫時企穩 策略師認為殖利率接近3%位置具有吸引力</t>
  </si>
  <si>
    <t>日本央行據悉傾向於在3月會議上維持關鍵利率不變</t>
  </si>
  <si>
    <t>澳洲央行不認同市場對降息路徑的看法 副總裁稱戰勝通膨還需時日</t>
  </si>
  <si>
    <t>Brevan 前交易員押注地緣政治、關稅戰 2月報酬率高達40%</t>
  </si>
  <si>
    <t>中鋼、中鴻 認購帶勁</t>
  </si>
  <si>
    <t>佳兆業離岸重組計畫據悉獲得香港法院批准</t>
  </si>
  <si>
    <t>俄羅斯富豪資金紛回國 炒熱豪宅市場</t>
  </si>
  <si>
    <t>今日最夯股／寶一機台產能將陸續開出 爆近3.8萬張大量</t>
  </si>
  <si>
    <t>歐洲央行總裁拉加德警告 貿易戰將給全球帶來嚴重後果</t>
  </si>
  <si>
    <t>美國女星創辦嬰兒食品公司 有望 IPO</t>
  </si>
  <si>
    <t>歐洲央行批准裕信最多可持有德國商業銀行29.9%的股份</t>
  </si>
  <si>
    <t>比特幣波動高？金控科技長破迷思 這樣給投資建議</t>
  </si>
  <si>
    <t>倫敦希思羅機場周五全天關閉 附近一座變電站起火造成大面積停電</t>
  </si>
  <si>
    <t>福斯汽車預計今年營業利潤率持平 貿易戰風險令前景蒙陰</t>
  </si>
  <si>
    <t>在川普重塑世界秩序之際 中國大陸誓言維護世界和平穩定</t>
  </si>
  <si>
    <t>第一類接觸／法人：德麥全年每股估賺22.3元</t>
  </si>
  <si>
    <t>川普不排除尋求第三個美國總統任期 稱有辦法這樣做</t>
  </si>
  <si>
    <t>日本2月工業生產創11個月最大增幅 車企趕在美國關稅生效前加大生產</t>
  </si>
  <si>
    <t>澳洲央行料按兵不動 川普關稅戰和勢均力敵的國內大選加劇風險</t>
  </si>
  <si>
    <t>各國央行瘋IG行銷 拉攏年輕人</t>
  </si>
  <si>
    <t>經濟選書／善用社群媒體 拒絕衝動消費</t>
  </si>
  <si>
    <t>軍工、運動休閒 Q2可期</t>
  </si>
  <si>
    <t>今日最夯股／鄉林啟動北市最大都更案計畫 股價站回所有均線</t>
  </si>
  <si>
    <t>川普叫停對烏軍援之際 歐盟提出1,500億歐元國防貸款計畫</t>
  </si>
  <si>
    <t>高盛本月第二次下調標普500指數目標位 稱經濟放緩風險加劇</t>
  </si>
  <si>
    <t>台股擂台／「低調黑馬」陳奇琛：資金快速輪動 中長期基本面仍強</t>
  </si>
  <si>
    <t>今日最夯股／遠百董事會拍板發股利1.35元 股價突破半年線反壓</t>
  </si>
  <si>
    <t>大陸3月製造業活動保持擴張 略高於經濟學家預期</t>
  </si>
  <si>
    <t>澳洲2月份通膨降溫 增強央行未來幾個月的降息預期</t>
  </si>
  <si>
    <t>美食品業警告 減重藥成營收大敵</t>
  </si>
  <si>
    <t>政壇新星 為加密幣政策搭橋</t>
  </si>
  <si>
    <t>貿聯、優群 認購聚光</t>
  </si>
  <si>
    <t>中國大陸 MLF 利率政策屬性退出 新招標方式有望降低銀行資金成本</t>
  </si>
  <si>
    <t>川普稱與四組潛在買家洽商 短期內或可達成收購 TikTok 美國業務的交易</t>
  </si>
  <si>
    <t>美國據悉有興趣與俄氣進行合作 或牽扯中俄關係和北溪管道</t>
  </si>
  <si>
    <t>百威亞太據悉將裁員數千人 計劃削減成本約15%</t>
  </si>
  <si>
    <t>英國石油CEO 面臨營運大挑戰</t>
  </si>
  <si>
    <t>法國通膨率意外持穩 遠低於歐洲央行目標水平</t>
  </si>
  <si>
    <t>今日最夯股／邑錡切入軍工、AI 領域有斬獲 月線連兩月拉紅 K 棒</t>
  </si>
  <si>
    <t>川普汽車關稅大幅降低日本央行5月升息可能性</t>
  </si>
  <si>
    <t>南華早報稱習近平將於4月訪問越南、馬來西亞和柬埔寨</t>
  </si>
  <si>
    <t>華紙產品4月漲價5%</t>
  </si>
  <si>
    <t>名創優品據悉考慮將潮玩品牌Top Toy在香港上市</t>
  </si>
  <si>
    <t>川普下令暫停美國對烏克蘭的軍事援助</t>
  </si>
  <si>
    <t>今日最夯股／櫻花建2024年營收創新高 跳空4元量能大增、有望續漲</t>
  </si>
  <si>
    <t>大陸暫停進口美國液化天然氣 受貿易戰影響</t>
  </si>
  <si>
    <t>神祕避險基金 默默躋身上流</t>
  </si>
  <si>
    <t>土耳其違約交換、里拉離岸利率均保持在近期高點附近</t>
  </si>
  <si>
    <t>野村的證券業務主管將加大招募力度 料年度營收將創紀錄</t>
  </si>
  <si>
    <t>歐洲央行管委 Villeroy 稱抗通膨之戰「很快」就會取得勝利</t>
  </si>
  <si>
    <t>川普對關稅談判持開放態度 稱「很快」要瞄準藥品進口</t>
  </si>
  <si>
    <t>川普稱對於汽車廠商因關稅而提高價格「一點兒也不在乎」</t>
  </si>
  <si>
    <t>聯準會官員Bostic稱春末之前經濟形勢不太可能明朗</t>
  </si>
  <si>
    <t>川普考慮減免對加拿大和墨西哥部分農產品的關稅</t>
  </si>
  <si>
    <t>今日最夯股／體溫量測產品需求增 易威股價連三紅</t>
  </si>
  <si>
    <t>寶馬對今年造車利潤率不樂觀 關稅和中國大陸銷量下滑將構成拖累</t>
  </si>
  <si>
    <t>加拿大開放機場營運 鼓勵國內資金投資</t>
  </si>
  <si>
    <t>歐洲央行總裁拉加德稱 控制通膨是場「持久戰」</t>
  </si>
  <si>
    <t>全球最大乳製品出口商結盟美國零食巨擘 推牧場減碳</t>
  </si>
  <si>
    <t>阿聯房價漲勢不止 建商賺得盆滿缽滿</t>
  </si>
  <si>
    <t>台灣利率市場：5年殖利率大跌 電價意外不漲；季底日調度平靜</t>
  </si>
  <si>
    <t>10檔獲利躍進法人按讚 陽明、長榮等有望帶頭反彈</t>
  </si>
  <si>
    <t>華邦電、富喬、燿華 轉虧為盈</t>
  </si>
  <si>
    <t>法國跨國業務流程外包公司靠 AI 改善印度員工口音</t>
  </si>
  <si>
    <t>Adobe平價AI產品 主打影片生成</t>
  </si>
  <si>
    <t>今日最夯股／富邦金2月 EPS 2.2元蟬聯金控獲利王 外資轉賣為買</t>
  </si>
  <si>
    <t>BBC：歐洲央行管委 Nagel 稱通膨將在年底回到2%的目標</t>
  </si>
  <si>
    <t>勞斯萊斯CEO 扭轉公司頹勢</t>
  </si>
  <si>
    <t>百度旗下蘿蔔快跑出海接單 美國 Waymo「領導」地位不保了嗎？</t>
  </si>
  <si>
    <t>澳洲社群平台限制用戶年齡 挑戰大</t>
  </si>
  <si>
    <t>個人體重問題首納國家核心議程 大陸減肥營如何盈利、真的有效嗎？</t>
  </si>
  <si>
    <t>川普對加拿大、墨西哥和中國大陸的關稅生效 中方立即還以顏色</t>
  </si>
  <si>
    <t>緯穎、材料、台積 EPS 創高</t>
  </si>
  <si>
    <t>澳洲央行會議紀要顯示2月降息後決策者謹慎看待未來寬鬆路徑</t>
  </si>
  <si>
    <t>Airbnb創辦人 捐助野火受災戶</t>
  </si>
  <si>
    <t>台灣互換利率邁向逾一年最大月跌幅 升息擔憂減退且關稅影響短線情緒</t>
  </si>
  <si>
    <t>西班牙發展風電 社會溝通日益受重視</t>
  </si>
  <si>
    <t>高房價高成本 沙烏地房市面臨新挑戰</t>
  </si>
  <si>
    <t>今日最夯股／有成精密日、周、月線拉長紅 有何利多？</t>
  </si>
  <si>
    <t>北京華聯集團據悉接近向博裕出售SKP豪華商場管理業務</t>
  </si>
  <si>
    <t>美國 川普喊廢1美分硬幣 引發購買潮</t>
  </si>
  <si>
    <t>Deepseek 掀戰火一發不可收拾 陸 AI 模型大打價格戰誰能「卷」出頭？</t>
  </si>
  <si>
    <t>日本股市重挫 美國關稅擔憂打擊出口商股票</t>
  </si>
  <si>
    <t>羅賓漢投資平台瞄準加密幣 插旗新加坡</t>
  </si>
  <si>
    <t>第一類接觸／法人：宣德全年每股純益估3.8元</t>
  </si>
  <si>
    <t>印尼礦業原料短缺 衝擊冶煉廠營運</t>
  </si>
  <si>
    <t>Adobe 股價盤後下挫 營收展望未能帶來驚喜</t>
  </si>
  <si>
    <t>法國百年足球俱樂部 淪落1歐元求售</t>
  </si>
  <si>
    <t>對等關稅前繫好安全帶 聚焦軍工、高股息這幾檔</t>
  </si>
  <si>
    <t>金價刷新紀錄高位 貿易戰擔憂推動避險需求升溫</t>
  </si>
  <si>
    <t>ETF 交易量續衝 投資人買 ETF 好 還是續當存股族好？</t>
  </si>
  <si>
    <t>大立光目標價 喊3,200</t>
  </si>
  <si>
    <t>生成式 AI 改變人際互動</t>
  </si>
  <si>
    <t>陸股 ETF 認購聚光</t>
  </si>
  <si>
    <t>喬山Q1營收 挑戰百億</t>
  </si>
  <si>
    <t>VIP 專屬》美中貿易戰續燒 這兩產業陸廠退出美國、台廠可望受惠</t>
  </si>
  <si>
    <t>川普拉美政策引發爭議</t>
  </si>
  <si>
    <t>聯發科、世芯、京元電 聚光</t>
  </si>
  <si>
    <t>大立光、聯發科 認購夯</t>
  </si>
  <si>
    <t>美商務部長之子 接手金融王國</t>
  </si>
  <si>
    <t>聯準會青睞的通膨指標加速 支出弱於預期</t>
  </si>
  <si>
    <t>巴基斯坦 股市強彈 經理人押注今年續旺</t>
  </si>
  <si>
    <t>印尼推動黃金銀行 國營業者打頭陣</t>
  </si>
  <si>
    <t>泛歐交易所出擊 推迷你債券期貨</t>
  </si>
  <si>
    <t>佳必琪打入輝達GB300鏈</t>
  </si>
  <si>
    <t>美生產力革命 工時短效率變高</t>
  </si>
  <si>
    <t>樺漢今年營運拚雙高</t>
  </si>
  <si>
    <t>英購屋印花稅效應 房屋掀交易熱潮</t>
  </si>
  <si>
    <t>川普展現彈性 台灣將閃過晶片關稅 對等關稅目標也「更精準」</t>
  </si>
  <si>
    <t>英特爾任命陳立武出任新執行長 盤後股價飆升11%</t>
  </si>
  <si>
    <t>安靜世代慢工作1／25-29歲勞參率五年減逾2個百分點 他們不急著工作 都去哪兒了？</t>
  </si>
  <si>
    <t>傳川普政府開出1條件！要求澤倫斯基照做修復美烏關係</t>
  </si>
  <si>
    <t>阿里示警 AI 泡沫 蔡崇信：建設超出需求 已有盲目發展跡象</t>
  </si>
  <si>
    <t>新一波 AI 大商機來了 輝達GB300晶片效能躍增1.5倍</t>
  </si>
  <si>
    <t>消失的矽盾1／台積電千億赴美大投資 護國神山只剩半屏山？台灣經濟何去何從</t>
  </si>
  <si>
    <t>輝達、博通、超微擬採用18A製程 英特爾尬台積爆搶單大戰</t>
  </si>
  <si>
    <t>打紅鏈！貨櫃海運掀完美風暴 長榮、陽明、萬海躲過暴風圈</t>
  </si>
  <si>
    <t>對等關稅風暴1／台積電千億美元投資還不夠 川普一碼歸一碼 台灣難逃「骯髒15清單」？</t>
  </si>
  <si>
    <t>外資瘋傳 台積接英特爾工廠 後段封裝由美商安克爾負責</t>
  </si>
  <si>
    <t>川普澤倫斯基談崩 歐洲懷疑恐事先設局</t>
  </si>
  <si>
    <t>黃仁勳霸氣捐2,250萬美元  成為這所學校的救星</t>
  </si>
  <si>
    <t>美股收盤／道瓊跌近900點 那斯達克崩落4% 市場擔心經濟衰退成真</t>
  </si>
  <si>
    <t>高盛看淡 AI 伺服器出貨 11檔台鏈目標價調降</t>
  </si>
  <si>
    <t>華碩印度踩雷吞呆帳53億 上季獲利大減87%</t>
  </si>
  <si>
    <t>GB300來了 掀二次冷革命 雙鴻、奇鋐、富世達等成大贏家</t>
  </si>
  <si>
    <t>CNN 評：澤倫斯基誤入川普禁區 沒做1舉動釀大錯</t>
  </si>
  <si>
    <t>雲端四強資料中心統統來了 引爆新一波伺服器拉貨潮</t>
  </si>
  <si>
    <t>賴總統召開國安高層會議 下午1點召開記者會</t>
  </si>
  <si>
    <t>買不如租？1／千禧世代買房少、租屋多 單身不離巢 自購屋比率只剩25%</t>
  </si>
  <si>
    <t>殺紅眼！印尼股市突然暴跌7% 一度暫停交易仍賣壓難止</t>
  </si>
  <si>
    <t>輝達黃仁勳推史上最大基建 供應鏈將迎千億美元商機</t>
  </si>
  <si>
    <t>輝達攜台廠迎 AI 光通訊時代 推 CPO 網路交換器</t>
  </si>
  <si>
    <t>血腥星期六 美國之音等媒體逾千名員工遭停職</t>
  </si>
  <si>
    <t>2025經濟關鍵字</t>
  </si>
  <si>
    <t>0800-1200</t>
  </si>
  <si>
    <t>1201-1600</t>
  </si>
  <si>
    <t>1601-2000</t>
  </si>
  <si>
    <t>2001-2400</t>
  </si>
  <si>
    <t>2401-2800</t>
  </si>
  <si>
    <t>2801-3200</t>
  </si>
  <si>
    <t>above_3200</t>
  </si>
  <si>
    <t>中位數</t>
    <phoneticPr fontId="13" type="noConversion"/>
  </si>
  <si>
    <t>解密國際／為什麼台積電救了大家 卻救不了台灣？</t>
    <phoneticPr fontId="13" type="noConversion"/>
  </si>
  <si>
    <t>全台獨居老人暴增 不想住偏僻的養生村 都會區這三種宅受歡迎</t>
    <phoneticPr fontId="13" type="noConversion"/>
  </si>
  <si>
    <t>拉姜：「川普經濟學」的難以承受之重</t>
    <phoneticPr fontId="13" type="noConversion"/>
  </si>
  <si>
    <t>台積擴大投資美國 是利？是弊？</t>
    <phoneticPr fontId="13" type="noConversion"/>
  </si>
  <si>
    <t>15檔「隱藏高手」大戶押寶 高殖利率股攻守兼備</t>
    <phoneticPr fontId="13" type="noConversion"/>
  </si>
  <si>
    <t>比拯救英特爾更重要 前台積電董座劉德音退休後最想做的事</t>
    <phoneticPr fontId="13" type="noConversion"/>
  </si>
  <si>
    <t>引發美股下跌的...並不是貿易戰</t>
    <phoneticPr fontId="13" type="noConversion"/>
  </si>
  <si>
    <t>薑是老的辣！巴菲特低調賺 打敗華而不實、愛搞政治的馬斯克</t>
    <phoneticPr fontId="13" type="noConversion"/>
  </si>
  <si>
    <t>salesproject</t>
  </si>
  <si>
    <t>view_1</t>
  </si>
  <si>
    <t>優質會員 年訂方案</t>
  </si>
  <si>
    <t>優質會員年訂方案</t>
  </si>
  <si>
    <t>數位訂閱 聯賣方案</t>
  </si>
  <si>
    <t>數位訂閱聯賣方案</t>
  </si>
  <si>
    <t>經濟數位年訂方案</t>
  </si>
  <si>
    <t>經濟數位月訂方案</t>
  </si>
  <si>
    <t>限時優惠 - 月訂方案</t>
  </si>
  <si>
    <t>數位訂閱 - 年訂方案</t>
  </si>
  <si>
    <t>數位訂閱─年訂方案</t>
  </si>
  <si>
    <t>數位訂閱 - 月訂方案</t>
  </si>
  <si>
    <t>年訂方案</t>
    <phoneticPr fontId="13" type="noConversion"/>
  </si>
  <si>
    <t>聯賣方案</t>
    <phoneticPr fontId="13" type="noConversion"/>
  </si>
  <si>
    <t>加購方案</t>
    <phoneticPr fontId="13" type="noConversion"/>
  </si>
  <si>
    <t>percentage</t>
    <phoneticPr fontId="13" type="noConversion"/>
  </si>
  <si>
    <t>num</t>
    <phoneticPr fontId="13" type="noConversion"/>
  </si>
  <si>
    <t>new_sub_num</t>
    <phoneticPr fontId="13" type="noConversion"/>
  </si>
  <si>
    <t>new_f_sub_num</t>
    <phoneticPr fontId="13" type="noConversion"/>
  </si>
  <si>
    <t>new_b_sub_num</t>
    <phoneticPr fontId="13" type="noConversion"/>
  </si>
  <si>
    <t>首購訂單數</t>
    <phoneticPr fontId="13" type="noConversion"/>
  </si>
  <si>
    <t>回購訂單數</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</si>
</sst>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76" formatCode="#,##0_ "/>
    <numFmt numFmtId="177" formatCode="0.0%"/>
    <numFmt numFmtId="178" formatCode="0.00_ "/>
    <numFmt numFmtId="179" formatCode="m/d;@"/>
    <numFmt numFmtId="180" formatCode="#,##0.00_ "/>
    <numFmt numFmtId="181" formatCode="0.0_ "/>
    <numFmt numFmtId="182" formatCode="0.0"/>
    <numFmt numFmtId="183" formatCode="#,##0.0_ "/>
    <numFmt numFmtId="184" formatCode="_-* #,##0_-;\-* #,##0_-;_-* &quot;-&quot;??_-;_-@_-"/>
    <numFmt numFmtId="185" formatCode="0_ "/>
    <numFmt numFmtId="186" formatCode="yyyy"/>
    <numFmt numFmtId="187" formatCode="yyyy&quot;年&quot;m&quot;月&quot;"/>
    <numFmt numFmtId="188" formatCode="_-* #,##0.0_-;\-* #,##0.0_-;_-* &quot;-&quot;??_-;_-@_-"/>
  </numFmts>
  <fonts count="56" x14ac:knownFonts="1">
    <font>
      <sz val="12"/>
      <color theme="1"/>
      <name val="微軟正黑體"/>
      <family val="2"/>
      <charset val="136"/>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scheme val="minor"/>
    </font>
    <font>
      <sz val="12"/>
      <color theme="1"/>
      <name val="微軟正黑體"/>
      <family val="2"/>
      <charset val="136"/>
    </font>
    <font>
      <sz val="9"/>
      <name val="微軟正黑體"/>
      <family val="2"/>
      <charset val="136"/>
    </font>
    <font>
      <sz val="12"/>
      <color theme="5"/>
      <name val="微軟正黑體"/>
      <family val="2"/>
      <charset val="136"/>
      <scheme val="minor"/>
    </font>
    <font>
      <sz val="9"/>
      <name val="微軟正黑體"/>
      <family val="2"/>
      <charset val="136"/>
      <scheme val="minor"/>
    </font>
    <font>
      <sz val="12"/>
      <color theme="5"/>
      <name val="微軟正黑體"/>
      <family val="1"/>
      <charset val="136"/>
      <scheme val="minor"/>
    </font>
    <font>
      <sz val="12"/>
      <color theme="1"/>
      <name val="微軟正黑體"/>
      <family val="2"/>
      <charset val="136"/>
      <scheme val="minor"/>
    </font>
    <font>
      <sz val="12"/>
      <color rgb="FF212529"/>
      <name val="Microsoft YaHei"/>
      <family val="2"/>
      <charset val="134"/>
    </font>
    <font>
      <sz val="12"/>
      <color theme="4"/>
      <name val="微軟正黑體"/>
      <family val="2"/>
      <charset val="136"/>
      <scheme val="minor"/>
    </font>
    <font>
      <sz val="10"/>
      <name val="Arial"/>
      <family val="2"/>
    </font>
    <font>
      <sz val="12"/>
      <color theme="5"/>
      <name val="微軟正黑體"/>
      <family val="2"/>
      <charset val="136"/>
    </font>
    <font>
      <sz val="12"/>
      <color theme="4"/>
      <name val="微軟正黑體"/>
      <family val="1"/>
      <charset val="136"/>
      <scheme val="minor"/>
    </font>
    <font>
      <sz val="12"/>
      <color theme="9" tint="-0.249977111117893"/>
      <name val="微軟正黑體"/>
      <family val="2"/>
      <charset val="136"/>
      <scheme val="minor"/>
    </font>
    <font>
      <sz val="12"/>
      <color theme="7"/>
      <name val="微軟正黑體"/>
      <family val="1"/>
      <charset val="136"/>
      <scheme val="minor"/>
    </font>
    <font>
      <sz val="12"/>
      <color theme="9" tint="-0.249977111117893"/>
      <name val="微軟正黑體"/>
      <family val="2"/>
      <charset val="136"/>
    </font>
    <font>
      <sz val="12"/>
      <color rgb="FF212529"/>
      <name val="微軟正黑體"/>
      <family val="2"/>
      <charset val="136"/>
    </font>
    <font>
      <sz val="12"/>
      <color theme="4"/>
      <name val="微軟正黑體"/>
      <family val="2"/>
      <charset val="136"/>
    </font>
    <font>
      <sz val="12"/>
      <color theme="7"/>
      <name val="微軟正黑體"/>
      <family val="2"/>
      <charset val="136"/>
    </font>
    <font>
      <sz val="12"/>
      <name val="微軟正黑體"/>
      <family val="2"/>
      <charset val="136"/>
    </font>
    <font>
      <sz val="12"/>
      <color theme="8"/>
      <name val="微軟正黑體"/>
      <family val="2"/>
      <charset val="136"/>
      <scheme val="minor"/>
    </font>
    <font>
      <sz val="12"/>
      <color theme="8"/>
      <name val="微軟正黑體"/>
      <family val="1"/>
      <charset val="136"/>
      <scheme val="minor"/>
    </font>
    <font>
      <sz val="12"/>
      <color theme="1"/>
      <name val="微軟正黑體"/>
      <family val="1"/>
      <charset val="136"/>
      <scheme val="minor"/>
    </font>
    <font>
      <sz val="12"/>
      <color theme="8"/>
      <name val="微軟正黑體"/>
      <family val="2"/>
      <charset val="136"/>
    </font>
    <font>
      <sz val="18"/>
      <color theme="1"/>
      <name val="微軟正黑體"/>
      <family val="2"/>
      <charset val="136"/>
    </font>
    <font>
      <b/>
      <sz val="16"/>
      <color theme="1"/>
      <name val="微軟正黑體"/>
      <family val="2"/>
      <charset val="136"/>
    </font>
    <font>
      <sz val="12"/>
      <name val="微軟正黑體"/>
      <family val="2"/>
      <charset val="136"/>
      <scheme val="minor"/>
    </font>
    <font>
      <sz val="11"/>
      <name val="Arial"/>
      <family val="2"/>
    </font>
    <font>
      <sz val="16"/>
      <color theme="1"/>
      <name val="微軟正黑體"/>
      <family val="2"/>
      <charset val="136"/>
    </font>
    <font>
      <sz val="16"/>
      <color rgb="FFFF0000"/>
      <name val="微軟正黑體"/>
      <family val="2"/>
      <charset val="136"/>
    </font>
    <font>
      <b/>
      <sz val="18"/>
      <color rgb="FF3366FF"/>
      <name val="微軟正黑體"/>
      <family val="2"/>
      <charset val="136"/>
    </font>
    <font>
      <sz val="12"/>
      <color rgb="FFFF0000"/>
      <name val="微軟正黑體"/>
      <family val="2"/>
      <charset val="136"/>
    </font>
    <font>
      <sz val="11"/>
      <color theme="1"/>
      <name val="微軟正黑體"/>
      <family val="2"/>
      <scheme val="minor"/>
    </font>
    <font>
      <sz val="9"/>
      <name val="微軟正黑體"/>
      <family val="3"/>
      <charset val="136"/>
      <scheme val="minor"/>
    </font>
    <font>
      <sz val="16"/>
      <name val="微軟正黑體"/>
      <family val="2"/>
      <charset val="136"/>
    </font>
    <font>
      <u/>
      <sz val="12"/>
      <color theme="10"/>
      <name val="微軟正黑體"/>
      <family val="2"/>
      <charset val="136"/>
    </font>
    <font>
      <sz val="12"/>
      <color rgb="FFFF0000"/>
      <name val="微軟正黑體"/>
      <family val="2"/>
      <charset val="136"/>
      <scheme val="minor"/>
    </font>
    <font>
      <sz val="16"/>
      <name val="Century Gothic"/>
      <family val="2"/>
    </font>
    <font>
      <sz val="16"/>
      <color theme="1"/>
      <name val="Century Gothic"/>
      <family val="2"/>
    </font>
    <font>
      <sz val="16"/>
      <color rgb="FFFF0000"/>
      <name val="Century Gothic"/>
      <family val="2"/>
    </font>
    <font>
      <b/>
      <sz val="16"/>
      <color theme="1"/>
      <name val="Century Gothic"/>
      <family val="2"/>
    </font>
    <font>
      <sz val="16"/>
      <color theme="1"/>
      <name val="Century Gothic"/>
      <family val="2"/>
      <charset val="136"/>
    </font>
    <font>
      <sz val="16"/>
      <color rgb="FFFF0000"/>
      <name val="Century Gothic"/>
      <family val="2"/>
      <charset val="136"/>
    </font>
    <font>
      <sz val="16"/>
      <name val="Century Gothic"/>
      <family val="2"/>
      <charset val="136"/>
    </font>
    <font>
      <sz val="12"/>
      <name val="Century Gothic"/>
      <family val="2"/>
    </font>
    <font>
      <sz val="12"/>
      <color theme="1"/>
      <name val="Century Gothic"/>
      <family val="2"/>
    </font>
  </fonts>
  <fills count="21">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theme="0" tint="-0.249977111117893"/>
        <bgColor indexed="64"/>
      </patternFill>
    </fill>
    <fill>
      <patternFill patternType="solid">
        <fgColor rgb="FFFF7C80"/>
        <bgColor indexed="64"/>
      </patternFill>
    </fill>
    <fill>
      <patternFill patternType="solid">
        <fgColor theme="5" tint="0.79998168889431442"/>
        <bgColor theme="4" tint="0.79998168889431442"/>
      </patternFill>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CE4D6"/>
        <bgColor indexed="64"/>
      </patternFill>
    </fill>
    <fill>
      <patternFill patternType="solid">
        <fgColor rgb="FFDDEBF7"/>
        <bgColor indexed="64"/>
      </patternFill>
    </fill>
    <fill>
      <patternFill patternType="solid">
        <fgColor theme="7" tint="0.79998168889431442"/>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138">
    <xf numFmtId="0" fontId="0" fillId="0" borderId="0">
      <alignment vertical="center"/>
    </xf>
    <xf numFmtId="9" fontId="12" fillId="0" borderId="0" applyFont="0" applyFill="0" applyBorder="0" applyAlignment="0" applyProtection="0">
      <alignment vertical="center"/>
    </xf>
    <xf numFmtId="0" fontId="17" fillId="0" borderId="0">
      <alignment vertical="center"/>
    </xf>
    <xf numFmtId="0" fontId="20" fillId="0" borderId="0"/>
    <xf numFmtId="9" fontId="20" fillId="0" borderId="0" applyFont="0" applyFill="0" applyBorder="0" applyAlignment="0" applyProtection="0"/>
    <xf numFmtId="0" fontId="20" fillId="0" borderId="0"/>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9"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2" fillId="0" borderId="0">
      <alignment vertical="center"/>
    </xf>
    <xf numFmtId="0" fontId="17" fillId="0" borderId="0">
      <alignment vertical="center"/>
    </xf>
    <xf numFmtId="9"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2" fillId="0" borderId="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7" fillId="0" borderId="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2" fillId="0" borderId="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9" fontId="12" fillId="0" borderId="0" applyFont="0" applyFill="0" applyBorder="0" applyAlignment="0" applyProtection="0">
      <alignment vertical="center"/>
    </xf>
    <xf numFmtId="43" fontId="17" fillId="0" borderId="0" applyFont="0" applyFill="0" applyBorder="0" applyAlignment="0" applyProtection="0">
      <alignment vertical="center"/>
    </xf>
    <xf numFmtId="9"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0" fontId="11" fillId="0" borderId="0">
      <alignment vertical="center"/>
    </xf>
    <xf numFmtId="9" fontId="11" fillId="0" borderId="0" applyFont="0" applyFill="0" applyBorder="0" applyAlignment="0" applyProtection="0">
      <alignment vertical="center"/>
    </xf>
    <xf numFmtId="0" fontId="10" fillId="0" borderId="0">
      <alignment vertical="center"/>
    </xf>
    <xf numFmtId="9" fontId="10" fillId="0" borderId="0" applyFont="0" applyFill="0" applyBorder="0" applyAlignment="0" applyProtection="0">
      <alignment vertical="center"/>
    </xf>
    <xf numFmtId="0" fontId="10" fillId="0" borderId="0">
      <alignment vertical="center"/>
    </xf>
    <xf numFmtId="9" fontId="10" fillId="0" borderId="0" applyFont="0" applyFill="0" applyBorder="0" applyAlignment="0" applyProtection="0">
      <alignment vertical="center"/>
    </xf>
    <xf numFmtId="43" fontId="12" fillId="0" borderId="0" applyFont="0" applyFill="0" applyBorder="0" applyAlignment="0" applyProtection="0">
      <alignment vertical="center"/>
    </xf>
    <xf numFmtId="0" fontId="42" fillId="0" borderId="0"/>
    <xf numFmtId="43" fontId="42" fillId="0" borderId="0" applyFont="0" applyFill="0" applyBorder="0" applyAlignment="0" applyProtection="0">
      <alignment vertical="center"/>
    </xf>
    <xf numFmtId="0" fontId="45" fillId="0" borderId="0" applyNumberFormat="0" applyFill="0" applyBorder="0" applyAlignment="0" applyProtection="0">
      <alignment vertical="center"/>
    </xf>
    <xf numFmtId="9" fontId="42" fillId="0" borderId="0" applyFont="0" applyFill="0" applyBorder="0" applyAlignment="0" applyProtection="0">
      <alignment vertical="center"/>
    </xf>
  </cellStyleXfs>
  <cellXfs count="546">
    <xf numFmtId="0" fontId="0" fillId="0" borderId="0" xfId="0">
      <alignment vertical="center"/>
    </xf>
    <xf numFmtId="0" fontId="0" fillId="0" borderId="0" xfId="0" applyAlignment="1">
      <alignment horizontal="center" vertical="center"/>
    </xf>
    <xf numFmtId="0" fontId="19" fillId="0" borderId="9" xfId="0" applyFont="1" applyBorder="1">
      <alignment vertical="center"/>
    </xf>
    <xf numFmtId="0" fontId="19" fillId="0" borderId="0" xfId="0" applyFont="1">
      <alignment vertical="center"/>
    </xf>
    <xf numFmtId="0" fontId="19" fillId="0" borderId="10" xfId="0" applyFont="1" applyBorder="1">
      <alignment vertical="center"/>
    </xf>
    <xf numFmtId="0" fontId="0" fillId="5" borderId="9" xfId="0" applyFill="1" applyBorder="1">
      <alignment vertical="center"/>
    </xf>
    <xf numFmtId="0" fontId="0" fillId="0" borderId="10" xfId="0" applyBorder="1">
      <alignment vertical="center"/>
    </xf>
    <xf numFmtId="176" fontId="0" fillId="0" borderId="11" xfId="0" applyNumberFormat="1" applyBorder="1">
      <alignment vertical="center"/>
    </xf>
    <xf numFmtId="14" fontId="0" fillId="0" borderId="0" xfId="0" applyNumberFormat="1">
      <alignment vertical="center"/>
    </xf>
    <xf numFmtId="176" fontId="0" fillId="0" borderId="0" xfId="0" applyNumberFormat="1">
      <alignment vertical="center"/>
    </xf>
    <xf numFmtId="177" fontId="0" fillId="0" borderId="0" xfId="1" applyNumberFormat="1" applyFont="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9" fontId="0" fillId="0" borderId="0" xfId="1" applyFont="1">
      <alignment vertical="center"/>
    </xf>
    <xf numFmtId="38" fontId="12" fillId="0" borderId="0" xfId="2" applyNumberFormat="1" applyFont="1">
      <alignment vertical="center"/>
    </xf>
    <xf numFmtId="177" fontId="12" fillId="0" borderId="0" xfId="8" applyNumberFormat="1" applyFont="1" applyBorder="1">
      <alignment vertical="center"/>
    </xf>
    <xf numFmtId="38" fontId="21" fillId="0" borderId="0" xfId="14" applyNumberFormat="1" applyFont="1">
      <alignment vertical="center"/>
    </xf>
    <xf numFmtId="0" fontId="21" fillId="0" borderId="0" xfId="0" applyFont="1">
      <alignment vertical="center"/>
    </xf>
    <xf numFmtId="38" fontId="12" fillId="0" borderId="0" xfId="14" applyNumberFormat="1" applyFont="1">
      <alignment vertical="center"/>
    </xf>
    <xf numFmtId="0" fontId="12" fillId="0" borderId="0" xfId="14" applyFont="1">
      <alignment vertical="center"/>
    </xf>
    <xf numFmtId="9" fontId="0" fillId="0" borderId="0" xfId="0" applyNumberFormat="1">
      <alignment vertical="center"/>
    </xf>
    <xf numFmtId="21" fontId="0" fillId="0" borderId="12" xfId="0" applyNumberFormat="1" applyBorder="1">
      <alignment vertical="center"/>
    </xf>
    <xf numFmtId="21" fontId="0" fillId="0" borderId="0" xfId="0" applyNumberFormat="1">
      <alignment vertical="center"/>
    </xf>
    <xf numFmtId="176" fontId="0" fillId="0" borderId="0" xfId="0" applyNumberFormat="1" applyAlignment="1">
      <alignment horizontal="center" vertical="center"/>
    </xf>
    <xf numFmtId="177" fontId="0" fillId="0" borderId="0" xfId="1" applyNumberFormat="1" applyFont="1" applyAlignment="1">
      <alignment horizontal="center" vertical="center"/>
    </xf>
    <xf numFmtId="0" fontId="0" fillId="11" borderId="0" xfId="0" applyFill="1" applyAlignment="1">
      <alignment horizontal="center" vertical="center"/>
    </xf>
    <xf numFmtId="0" fontId="0" fillId="8" borderId="0" xfId="0" applyFill="1" applyAlignment="1">
      <alignment horizontal="center" vertical="center"/>
    </xf>
    <xf numFmtId="14" fontId="0" fillId="0" borderId="9" xfId="0" applyNumberFormat="1" applyBorder="1">
      <alignment vertical="center"/>
    </xf>
    <xf numFmtId="14" fontId="0" fillId="0" borderId="11" xfId="0" applyNumberFormat="1" applyBorder="1">
      <alignment vertical="center"/>
    </xf>
    <xf numFmtId="0" fontId="23" fillId="0" borderId="0" xfId="0" applyFont="1">
      <alignment vertical="center"/>
    </xf>
    <xf numFmtId="0" fontId="23" fillId="0" borderId="9" xfId="0" applyFont="1" applyBorder="1">
      <alignment vertical="center"/>
    </xf>
    <xf numFmtId="0" fontId="23" fillId="0" borderId="10" xfId="0" applyFont="1" applyBorder="1">
      <alignment vertical="center"/>
    </xf>
    <xf numFmtId="177" fontId="0" fillId="0" borderId="0" xfId="1" applyNumberFormat="1" applyFont="1" applyBorder="1">
      <alignment vertical="center"/>
    </xf>
    <xf numFmtId="14" fontId="0" fillId="7" borderId="9" xfId="0" applyNumberFormat="1" applyFill="1" applyBorder="1">
      <alignment vertical="center"/>
    </xf>
    <xf numFmtId="0" fontId="0" fillId="7" borderId="0" xfId="0" applyFill="1">
      <alignment vertical="center"/>
    </xf>
    <xf numFmtId="38" fontId="21" fillId="0" borderId="3" xfId="14" applyNumberFormat="1" applyFont="1" applyBorder="1">
      <alignment vertical="center"/>
    </xf>
    <xf numFmtId="0" fontId="0" fillId="0" borderId="3" xfId="0" applyBorder="1">
      <alignment vertical="center"/>
    </xf>
    <xf numFmtId="0" fontId="0" fillId="0" borderId="15" xfId="0" applyBorder="1">
      <alignment vertical="center"/>
    </xf>
    <xf numFmtId="0" fontId="21" fillId="0" borderId="0" xfId="14" applyFont="1">
      <alignment vertical="center"/>
    </xf>
    <xf numFmtId="0" fontId="21" fillId="0" borderId="15" xfId="14" applyFont="1" applyBorder="1">
      <alignment vertical="center"/>
    </xf>
    <xf numFmtId="177" fontId="0" fillId="0" borderId="15" xfId="1" applyNumberFormat="1" applyFont="1" applyBorder="1">
      <alignment vertical="center"/>
    </xf>
    <xf numFmtId="177" fontId="0" fillId="0" borderId="5" xfId="1" applyNumberFormat="1" applyFont="1" applyBorder="1">
      <alignment vertical="center"/>
    </xf>
    <xf numFmtId="177" fontId="0" fillId="0" borderId="16" xfId="1" applyNumberFormat="1" applyFont="1" applyBorder="1">
      <alignment vertical="center"/>
    </xf>
    <xf numFmtId="177" fontId="12" fillId="0" borderId="0" xfId="1" applyNumberFormat="1" applyFont="1">
      <alignment vertical="center"/>
    </xf>
    <xf numFmtId="9" fontId="12" fillId="0" borderId="0" xfId="1" applyFont="1">
      <alignment vertical="center"/>
    </xf>
    <xf numFmtId="176" fontId="12" fillId="0" borderId="0" xfId="14" applyNumberFormat="1" applyFont="1">
      <alignment vertical="center"/>
    </xf>
    <xf numFmtId="10" fontId="12" fillId="0" borderId="0" xfId="15" applyNumberFormat="1" applyFont="1">
      <alignment vertical="center"/>
    </xf>
    <xf numFmtId="10" fontId="12" fillId="0" borderId="0" xfId="14" applyNumberFormat="1" applyFont="1">
      <alignment vertical="center"/>
    </xf>
    <xf numFmtId="38" fontId="12" fillId="0" borderId="0" xfId="39" applyNumberFormat="1">
      <alignment vertical="center"/>
    </xf>
    <xf numFmtId="0" fontId="16" fillId="0" borderId="15" xfId="0" applyFont="1" applyBorder="1">
      <alignment vertical="center"/>
    </xf>
    <xf numFmtId="9" fontId="0" fillId="0" borderId="15" xfId="1" applyFont="1" applyBorder="1">
      <alignment vertical="center"/>
    </xf>
    <xf numFmtId="0" fontId="0" fillId="0" borderId="4" xfId="0" applyBorder="1">
      <alignment vertical="center"/>
    </xf>
    <xf numFmtId="9" fontId="0" fillId="0" borderId="16" xfId="1" applyFont="1" applyBorder="1">
      <alignment vertical="center"/>
    </xf>
    <xf numFmtId="9" fontId="0" fillId="0" borderId="0" xfId="1" applyFont="1" applyBorder="1">
      <alignment vertical="center"/>
    </xf>
    <xf numFmtId="0" fontId="21" fillId="0" borderId="3" xfId="0" applyFont="1" applyBorder="1">
      <alignment vertical="center"/>
    </xf>
    <xf numFmtId="0" fontId="21" fillId="0" borderId="15" xfId="0" applyFont="1" applyBorder="1">
      <alignment vertical="center"/>
    </xf>
    <xf numFmtId="9" fontId="0" fillId="0" borderId="5" xfId="1" applyFont="1" applyBorder="1">
      <alignment vertical="center"/>
    </xf>
    <xf numFmtId="0" fontId="25" fillId="0" borderId="0" xfId="0" applyFont="1" applyAlignment="1">
      <alignment horizontal="center" vertical="center"/>
    </xf>
    <xf numFmtId="0" fontId="25" fillId="0" borderId="10" xfId="0" applyFont="1" applyBorder="1" applyAlignment="1">
      <alignment horizontal="center" vertical="center"/>
    </xf>
    <xf numFmtId="0" fontId="25" fillId="0" borderId="9" xfId="0" applyFont="1" applyBorder="1" applyAlignment="1">
      <alignment horizontal="center" vertical="center"/>
    </xf>
    <xf numFmtId="0" fontId="27" fillId="0" borderId="9" xfId="0" applyFont="1" applyBorder="1">
      <alignment vertical="center"/>
    </xf>
    <xf numFmtId="0" fontId="21" fillId="0" borderId="0" xfId="0" applyFont="1" applyAlignment="1">
      <alignment horizontal="center" vertical="center"/>
    </xf>
    <xf numFmtId="0" fontId="21" fillId="0" borderId="3" xfId="0" applyFont="1" applyBorder="1" applyAlignment="1">
      <alignment horizontal="center" vertical="center"/>
    </xf>
    <xf numFmtId="0" fontId="21" fillId="0" borderId="15" xfId="0" applyFont="1" applyBorder="1" applyAlignment="1">
      <alignment horizontal="center" vertical="center"/>
    </xf>
    <xf numFmtId="10" fontId="0" fillId="0" borderId="0" xfId="1" applyNumberFormat="1" applyFont="1" applyAlignment="1">
      <alignment horizontal="center" vertical="center"/>
    </xf>
    <xf numFmtId="0" fontId="0" fillId="2" borderId="0" xfId="0" applyFill="1" applyAlignment="1">
      <alignment horizontal="center" vertical="center"/>
    </xf>
    <xf numFmtId="0" fontId="12" fillId="0" borderId="0" xfId="14" applyFont="1" applyAlignment="1">
      <alignment horizontal="center" vertical="center"/>
    </xf>
    <xf numFmtId="0" fontId="22" fillId="0" borderId="0" xfId="0" applyFont="1" applyAlignment="1">
      <alignment horizontal="center" vertical="center"/>
    </xf>
    <xf numFmtId="0" fontId="22" fillId="0" borderId="10" xfId="0" applyFont="1" applyBorder="1" applyAlignment="1">
      <alignment horizontal="center" vertical="center"/>
    </xf>
    <xf numFmtId="10" fontId="0" fillId="0" borderId="0" xfId="0" applyNumberFormat="1">
      <alignment vertical="center"/>
    </xf>
    <xf numFmtId="0" fontId="0" fillId="0" borderId="0" xfId="14" applyFont="1" applyAlignment="1">
      <alignment horizontal="center" vertical="center"/>
    </xf>
    <xf numFmtId="0" fontId="0" fillId="0" borderId="5" xfId="0" applyBorder="1">
      <alignment vertical="center"/>
    </xf>
    <xf numFmtId="0" fontId="0" fillId="0" borderId="16" xfId="0" applyBorder="1">
      <alignment vertical="center"/>
    </xf>
    <xf numFmtId="0" fontId="14" fillId="0" borderId="10" xfId="0" applyFont="1" applyBorder="1">
      <alignment vertical="center"/>
    </xf>
    <xf numFmtId="10" fontId="0" fillId="3" borderId="10" xfId="0" applyNumberFormat="1" applyFill="1" applyBorder="1">
      <alignment vertical="center"/>
    </xf>
    <xf numFmtId="10" fontId="0" fillId="3" borderId="13" xfId="0" applyNumberFormat="1" applyFill="1" applyBorder="1">
      <alignment vertical="center"/>
    </xf>
    <xf numFmtId="177" fontId="0" fillId="3" borderId="15" xfId="128" applyNumberFormat="1" applyFont="1" applyFill="1" applyBorder="1">
      <alignment vertical="center"/>
    </xf>
    <xf numFmtId="177" fontId="0" fillId="3" borderId="16" xfId="128" applyNumberFormat="1" applyFont="1" applyFill="1" applyBorder="1">
      <alignment vertical="center"/>
    </xf>
    <xf numFmtId="177" fontId="0" fillId="0" borderId="0" xfId="0" applyNumberFormat="1">
      <alignment vertical="center"/>
    </xf>
    <xf numFmtId="0" fontId="16" fillId="0" borderId="3" xfId="0" applyFont="1" applyBorder="1">
      <alignment vertical="center"/>
    </xf>
    <xf numFmtId="177" fontId="0" fillId="3" borderId="3" xfId="128" applyNumberFormat="1" applyFont="1" applyFill="1" applyBorder="1">
      <alignment vertical="center"/>
    </xf>
    <xf numFmtId="177" fontId="0" fillId="3" borderId="4" xfId="128" applyNumberFormat="1" applyFont="1" applyFill="1" applyBorder="1">
      <alignment vertical="center"/>
    </xf>
    <xf numFmtId="177" fontId="0" fillId="3" borderId="5" xfId="128" applyNumberFormat="1" applyFont="1" applyFill="1" applyBorder="1">
      <alignment vertical="center"/>
    </xf>
    <xf numFmtId="38" fontId="0" fillId="0" borderId="0" xfId="0" applyNumberFormat="1">
      <alignment vertical="center"/>
    </xf>
    <xf numFmtId="0" fontId="0" fillId="3" borderId="12" xfId="0" applyFill="1" applyBorder="1">
      <alignment vertical="center"/>
    </xf>
    <xf numFmtId="0" fontId="14" fillId="0" borderId="11" xfId="0" applyFont="1" applyBorder="1">
      <alignment vertical="center"/>
    </xf>
    <xf numFmtId="10" fontId="0" fillId="3" borderId="12" xfId="128" applyNumberFormat="1" applyFont="1" applyFill="1" applyBorder="1">
      <alignment vertical="center"/>
    </xf>
    <xf numFmtId="10" fontId="0" fillId="3" borderId="13" xfId="128" applyNumberFormat="1" applyFont="1" applyFill="1" applyBorder="1">
      <alignment vertical="center"/>
    </xf>
    <xf numFmtId="0" fontId="16" fillId="0" borderId="10" xfId="0" applyFont="1" applyBorder="1">
      <alignment vertical="center"/>
    </xf>
    <xf numFmtId="10" fontId="0" fillId="3" borderId="10" xfId="128" applyNumberFormat="1" applyFont="1" applyFill="1" applyBorder="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21" fontId="0" fillId="0" borderId="10" xfId="0" applyNumberFormat="1" applyBorder="1">
      <alignment vertical="center"/>
    </xf>
    <xf numFmtId="21" fontId="0" fillId="0" borderId="13" xfId="0" applyNumberFormat="1" applyBorder="1">
      <alignment vertical="center"/>
    </xf>
    <xf numFmtId="14" fontId="0" fillId="0" borderId="12" xfId="0" applyNumberFormat="1" applyBorder="1">
      <alignment vertical="center"/>
    </xf>
    <xf numFmtId="179" fontId="0" fillId="0" borderId="0" xfId="0" applyNumberFormat="1">
      <alignment vertical="center"/>
    </xf>
    <xf numFmtId="0" fontId="20" fillId="0" borderId="9" xfId="3" applyBorder="1" applyAlignment="1">
      <alignment horizontal="center" vertical="center"/>
    </xf>
    <xf numFmtId="0" fontId="20" fillId="0" borderId="9" xfId="3" applyBorder="1" applyAlignment="1">
      <alignment vertical="center"/>
    </xf>
    <xf numFmtId="0" fontId="14" fillId="0" borderId="0" xfId="3" applyFont="1" applyAlignment="1">
      <alignment horizontal="center" vertical="center"/>
    </xf>
    <xf numFmtId="0" fontId="16" fillId="0" borderId="0" xfId="3" applyFont="1" applyAlignment="1">
      <alignment horizontal="center" vertical="center"/>
    </xf>
    <xf numFmtId="0" fontId="16" fillId="0" borderId="10" xfId="3" applyFont="1" applyBorder="1" applyAlignment="1">
      <alignment horizontal="center" vertical="center"/>
    </xf>
    <xf numFmtId="0" fontId="20" fillId="5" borderId="9" xfId="3" applyFill="1" applyBorder="1" applyAlignment="1">
      <alignment vertical="center"/>
    </xf>
    <xf numFmtId="0" fontId="20" fillId="0" borderId="10" xfId="3" applyBorder="1" applyAlignment="1">
      <alignment vertical="center"/>
    </xf>
    <xf numFmtId="10" fontId="0" fillId="3" borderId="0" xfId="4" applyNumberFormat="1" applyFont="1" applyFill="1" applyBorder="1" applyAlignment="1">
      <alignment vertical="center"/>
    </xf>
    <xf numFmtId="10" fontId="0" fillId="3" borderId="10" xfId="4" applyNumberFormat="1" applyFont="1" applyFill="1" applyBorder="1" applyAlignment="1">
      <alignment vertical="center"/>
    </xf>
    <xf numFmtId="0" fontId="14" fillId="0" borderId="11" xfId="3" applyFont="1" applyBorder="1" applyAlignment="1">
      <alignment vertical="center"/>
    </xf>
    <xf numFmtId="0" fontId="20" fillId="3" borderId="12" xfId="3" applyFill="1" applyBorder="1" applyAlignment="1">
      <alignment vertical="center"/>
    </xf>
    <xf numFmtId="10" fontId="0" fillId="3" borderId="12" xfId="4" applyNumberFormat="1" applyFont="1" applyFill="1" applyBorder="1" applyAlignment="1">
      <alignment vertical="center"/>
    </xf>
    <xf numFmtId="10" fontId="0" fillId="3" borderId="13" xfId="4" applyNumberFormat="1" applyFont="1" applyFill="1" applyBorder="1" applyAlignment="1">
      <alignment vertical="center"/>
    </xf>
    <xf numFmtId="0" fontId="20" fillId="0" borderId="3" xfId="3" applyBorder="1" applyAlignment="1">
      <alignment vertical="center"/>
    </xf>
    <xf numFmtId="0" fontId="16" fillId="0" borderId="15" xfId="3" applyFont="1" applyBorder="1" applyAlignment="1">
      <alignment horizontal="center" vertical="center"/>
    </xf>
    <xf numFmtId="0" fontId="16" fillId="0" borderId="3" xfId="3" applyFont="1" applyBorder="1" applyAlignment="1">
      <alignment horizontal="center" vertical="center"/>
    </xf>
    <xf numFmtId="177" fontId="20" fillId="3" borderId="0" xfId="3" applyNumberFormat="1" applyFill="1" applyAlignment="1">
      <alignment vertical="center"/>
    </xf>
    <xf numFmtId="177" fontId="20" fillId="3" borderId="15" xfId="3" applyNumberFormat="1" applyFill="1" applyBorder="1" applyAlignment="1">
      <alignment vertical="center"/>
    </xf>
    <xf numFmtId="0" fontId="16" fillId="0" borderId="4" xfId="3" applyFont="1" applyBorder="1" applyAlignment="1">
      <alignment horizontal="center" vertical="center"/>
    </xf>
    <xf numFmtId="177" fontId="20" fillId="3" borderId="5" xfId="3" applyNumberFormat="1" applyFill="1" applyBorder="1" applyAlignment="1">
      <alignment vertical="center"/>
    </xf>
    <xf numFmtId="177" fontId="20" fillId="3" borderId="16" xfId="3" applyNumberFormat="1" applyFill="1" applyBorder="1" applyAlignment="1">
      <alignment vertical="center"/>
    </xf>
    <xf numFmtId="0" fontId="14" fillId="0" borderId="0" xfId="3" applyFont="1" applyAlignment="1">
      <alignment vertical="center"/>
    </xf>
    <xf numFmtId="0" fontId="14" fillId="0" borderId="15" xfId="3" applyFont="1" applyBorder="1" applyAlignment="1">
      <alignment vertical="center"/>
    </xf>
    <xf numFmtId="0" fontId="10" fillId="0" borderId="0" xfId="131">
      <alignment vertical="center"/>
    </xf>
    <xf numFmtId="0" fontId="10" fillId="0" borderId="0" xfId="131" applyAlignment="1">
      <alignment horizontal="center" vertical="center"/>
    </xf>
    <xf numFmtId="0" fontId="14" fillId="0" borderId="9" xfId="131" applyFont="1" applyBorder="1" applyAlignment="1">
      <alignment horizontal="center" vertical="center"/>
    </xf>
    <xf numFmtId="0" fontId="30" fillId="0" borderId="0" xfId="131" applyFont="1" applyAlignment="1">
      <alignment horizontal="center" vertical="center"/>
    </xf>
    <xf numFmtId="0" fontId="31" fillId="0" borderId="0" xfId="131" applyFont="1" applyAlignment="1">
      <alignment horizontal="center" vertical="center"/>
    </xf>
    <xf numFmtId="0" fontId="14" fillId="0" borderId="10" xfId="131" applyFont="1" applyBorder="1">
      <alignment vertical="center"/>
    </xf>
    <xf numFmtId="0" fontId="10" fillId="0" borderId="9" xfId="131" applyBorder="1">
      <alignment vertical="center"/>
    </xf>
    <xf numFmtId="0" fontId="10" fillId="0" borderId="10" xfId="131" applyBorder="1">
      <alignment vertical="center"/>
    </xf>
    <xf numFmtId="0" fontId="10" fillId="3" borderId="9" xfId="131" applyFill="1" applyBorder="1">
      <alignment vertical="center"/>
    </xf>
    <xf numFmtId="177" fontId="10" fillId="3" borderId="10" xfId="131" applyNumberFormat="1" applyFill="1" applyBorder="1">
      <alignment vertical="center"/>
    </xf>
    <xf numFmtId="0" fontId="14" fillId="0" borderId="3" xfId="131" applyFont="1" applyBorder="1">
      <alignment vertical="center"/>
    </xf>
    <xf numFmtId="0" fontId="14" fillId="0" borderId="0" xfId="131" applyFont="1" applyAlignment="1">
      <alignment horizontal="center" vertical="center"/>
    </xf>
    <xf numFmtId="0" fontId="16" fillId="0" borderId="0" xfId="131" applyFont="1" applyAlignment="1">
      <alignment horizontal="center" vertical="center"/>
    </xf>
    <xf numFmtId="0" fontId="16" fillId="0" borderId="15" xfId="131" applyFont="1" applyBorder="1" applyAlignment="1">
      <alignment horizontal="center" vertical="center"/>
    </xf>
    <xf numFmtId="177" fontId="10" fillId="0" borderId="0" xfId="131" applyNumberFormat="1">
      <alignment vertical="center"/>
    </xf>
    <xf numFmtId="0" fontId="16" fillId="0" borderId="3" xfId="131" applyFont="1" applyBorder="1">
      <alignment vertical="center"/>
    </xf>
    <xf numFmtId="0" fontId="14" fillId="0" borderId="0" xfId="131" applyFont="1">
      <alignment vertical="center"/>
    </xf>
    <xf numFmtId="0" fontId="16" fillId="0" borderId="15" xfId="131" applyFont="1" applyBorder="1">
      <alignment vertical="center"/>
    </xf>
    <xf numFmtId="176" fontId="10" fillId="3" borderId="0" xfId="131" applyNumberFormat="1" applyFill="1">
      <alignment vertical="center"/>
    </xf>
    <xf numFmtId="176" fontId="10" fillId="3" borderId="15" xfId="131" applyNumberFormat="1" applyFill="1" applyBorder="1">
      <alignment vertical="center"/>
    </xf>
    <xf numFmtId="177" fontId="10" fillId="3" borderId="0" xfId="131" applyNumberFormat="1" applyFill="1">
      <alignment vertical="center"/>
    </xf>
    <xf numFmtId="177" fontId="10" fillId="3" borderId="15" xfId="131" applyNumberFormat="1" applyFill="1" applyBorder="1">
      <alignment vertical="center"/>
    </xf>
    <xf numFmtId="0" fontId="16" fillId="0" borderId="4" xfId="131" applyFont="1" applyBorder="1">
      <alignment vertical="center"/>
    </xf>
    <xf numFmtId="0" fontId="14" fillId="0" borderId="11" xfId="131" applyFont="1" applyBorder="1">
      <alignment vertical="center"/>
    </xf>
    <xf numFmtId="0" fontId="10" fillId="0" borderId="12" xfId="131" applyBorder="1">
      <alignment vertical="center"/>
    </xf>
    <xf numFmtId="0" fontId="10" fillId="3" borderId="12" xfId="131" applyFill="1" applyBorder="1">
      <alignment vertical="center"/>
    </xf>
    <xf numFmtId="177" fontId="10" fillId="0" borderId="13" xfId="131" applyNumberFormat="1" applyBorder="1">
      <alignment vertical="center"/>
    </xf>
    <xf numFmtId="0" fontId="10" fillId="0" borderId="3" xfId="131" applyBorder="1">
      <alignment vertical="center"/>
    </xf>
    <xf numFmtId="0" fontId="10" fillId="0" borderId="4" xfId="131" applyBorder="1">
      <alignment vertical="center"/>
    </xf>
    <xf numFmtId="0" fontId="10" fillId="0" borderId="11" xfId="131" applyBorder="1">
      <alignment vertical="center"/>
    </xf>
    <xf numFmtId="0" fontId="16" fillId="0" borderId="0" xfId="131" applyFont="1">
      <alignment vertical="center"/>
    </xf>
    <xf numFmtId="38" fontId="10" fillId="3" borderId="5" xfId="131" applyNumberFormat="1" applyFill="1" applyBorder="1">
      <alignment vertical="center"/>
    </xf>
    <xf numFmtId="38" fontId="10" fillId="3" borderId="16" xfId="131" applyNumberFormat="1" applyFill="1" applyBorder="1">
      <alignment vertical="center"/>
    </xf>
    <xf numFmtId="0" fontId="31" fillId="0" borderId="10" xfId="131" applyFont="1" applyBorder="1" applyAlignment="1">
      <alignment horizontal="center" vertical="center"/>
    </xf>
    <xf numFmtId="0" fontId="10" fillId="3" borderId="11" xfId="131" applyFill="1" applyBorder="1">
      <alignment vertical="center"/>
    </xf>
    <xf numFmtId="0" fontId="22" fillId="0" borderId="3" xfId="131" applyFont="1" applyBorder="1" applyAlignment="1">
      <alignment horizontal="center" vertical="center"/>
    </xf>
    <xf numFmtId="38" fontId="10" fillId="3" borderId="3" xfId="131" applyNumberFormat="1" applyFill="1" applyBorder="1">
      <alignment vertical="center"/>
    </xf>
    <xf numFmtId="10" fontId="10" fillId="3" borderId="0" xfId="131" applyNumberFormat="1" applyFill="1">
      <alignment vertical="center"/>
    </xf>
    <xf numFmtId="180" fontId="10" fillId="3" borderId="0" xfId="131" applyNumberFormat="1" applyFill="1">
      <alignment vertical="center"/>
    </xf>
    <xf numFmtId="180" fontId="10" fillId="3" borderId="15" xfId="131" applyNumberFormat="1" applyFill="1" applyBorder="1">
      <alignment vertical="center"/>
    </xf>
    <xf numFmtId="38" fontId="10" fillId="3" borderId="4" xfId="131" applyNumberFormat="1" applyFill="1" applyBorder="1">
      <alignment vertical="center"/>
    </xf>
    <xf numFmtId="10" fontId="10" fillId="3" borderId="5" xfId="131" applyNumberFormat="1" applyFill="1" applyBorder="1">
      <alignment vertical="center"/>
    </xf>
    <xf numFmtId="180" fontId="10" fillId="3" borderId="5" xfId="131" applyNumberFormat="1" applyFill="1" applyBorder="1">
      <alignment vertical="center"/>
    </xf>
    <xf numFmtId="180" fontId="10" fillId="3" borderId="16" xfId="131" applyNumberFormat="1" applyFill="1" applyBorder="1">
      <alignment vertical="center"/>
    </xf>
    <xf numFmtId="181" fontId="0" fillId="0" borderId="0" xfId="0" applyNumberFormat="1">
      <alignment vertical="center"/>
    </xf>
    <xf numFmtId="0" fontId="22" fillId="0" borderId="10" xfId="131" applyFont="1" applyBorder="1">
      <alignment vertical="center"/>
    </xf>
    <xf numFmtId="177" fontId="0" fillId="3" borderId="0" xfId="132" applyNumberFormat="1" applyFont="1" applyFill="1" applyBorder="1">
      <alignment vertical="center"/>
    </xf>
    <xf numFmtId="177" fontId="0" fillId="3" borderId="5" xfId="132" applyNumberFormat="1" applyFont="1" applyFill="1" applyBorder="1">
      <alignment vertical="center"/>
    </xf>
    <xf numFmtId="180" fontId="0" fillId="0" borderId="0" xfId="0" applyNumberFormat="1">
      <alignment vertical="center"/>
    </xf>
    <xf numFmtId="177" fontId="0" fillId="0" borderId="0" xfId="1" applyNumberFormat="1" applyFont="1" applyBorder="1" applyAlignment="1">
      <alignment vertical="center"/>
    </xf>
    <xf numFmtId="182" fontId="0" fillId="0" borderId="15" xfId="0" applyNumberFormat="1" applyBorder="1">
      <alignment vertical="center"/>
    </xf>
    <xf numFmtId="177" fontId="0" fillId="0" borderId="5" xfId="1" applyNumberFormat="1" applyFont="1" applyBorder="1" applyAlignment="1">
      <alignment vertical="center"/>
    </xf>
    <xf numFmtId="182" fontId="0" fillId="0" borderId="5" xfId="0" applyNumberFormat="1" applyBorder="1">
      <alignment vertical="center"/>
    </xf>
    <xf numFmtId="182" fontId="0" fillId="0" borderId="16" xfId="0" applyNumberFormat="1" applyBorder="1">
      <alignment vertical="center"/>
    </xf>
    <xf numFmtId="182" fontId="0" fillId="0" borderId="0" xfId="0" applyNumberFormat="1">
      <alignment vertical="center"/>
    </xf>
    <xf numFmtId="0" fontId="10" fillId="0" borderId="3" xfId="131" applyBorder="1" applyAlignment="1">
      <alignment horizontal="center" vertical="center"/>
    </xf>
    <xf numFmtId="0" fontId="14" fillId="0" borderId="3" xfId="131" applyFont="1" applyBorder="1" applyAlignment="1">
      <alignment horizontal="center" vertical="center"/>
    </xf>
    <xf numFmtId="2" fontId="10" fillId="0" borderId="15" xfId="131" applyNumberFormat="1" applyBorder="1" applyAlignment="1">
      <alignment horizontal="center" vertical="center"/>
    </xf>
    <xf numFmtId="0" fontId="16" fillId="0" borderId="4" xfId="131" applyFont="1" applyBorder="1" applyAlignment="1">
      <alignment horizontal="center" vertical="center"/>
    </xf>
    <xf numFmtId="0" fontId="10" fillId="0" borderId="5" xfId="131" applyBorder="1" applyAlignment="1">
      <alignment horizontal="center" vertical="center"/>
    </xf>
    <xf numFmtId="2" fontId="10" fillId="0" borderId="16" xfId="131" applyNumberFormat="1" applyBorder="1" applyAlignment="1">
      <alignment horizontal="center" vertical="center"/>
    </xf>
    <xf numFmtId="178" fontId="10" fillId="0" borderId="10" xfId="131" applyNumberFormat="1" applyBorder="1">
      <alignment vertical="center"/>
    </xf>
    <xf numFmtId="178" fontId="10" fillId="0" borderId="13" xfId="131" applyNumberFormat="1" applyBorder="1">
      <alignment vertical="center"/>
    </xf>
    <xf numFmtId="178" fontId="10" fillId="0" borderId="0" xfId="131" applyNumberFormat="1">
      <alignment vertical="center"/>
    </xf>
    <xf numFmtId="0" fontId="19" fillId="0" borderId="9" xfId="0" applyFont="1" applyBorder="1" applyAlignment="1">
      <alignment horizontal="center" vertical="center"/>
    </xf>
    <xf numFmtId="0" fontId="14" fillId="0" borderId="0" xfId="0" applyFont="1">
      <alignment vertical="center"/>
    </xf>
    <xf numFmtId="10" fontId="0" fillId="0" borderId="0" xfId="1" applyNumberFormat="1" applyFont="1">
      <alignment vertical="center"/>
    </xf>
    <xf numFmtId="177" fontId="0" fillId="0" borderId="0" xfId="0" applyNumberFormat="1" applyAlignment="1">
      <alignment horizontal="center" vertical="center"/>
    </xf>
    <xf numFmtId="1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177" fontId="0" fillId="0" borderId="0" xfId="1" applyNumberFormat="1" applyFont="1" applyBorder="1" applyAlignment="1">
      <alignment horizontal="center" vertical="center"/>
    </xf>
    <xf numFmtId="177" fontId="0" fillId="0" borderId="10" xfId="1" applyNumberFormat="1" applyFont="1" applyBorder="1" applyAlignment="1">
      <alignment horizontal="center" vertical="center"/>
    </xf>
    <xf numFmtId="177" fontId="0" fillId="0" borderId="12" xfId="1" applyNumberFormat="1" applyFont="1" applyBorder="1" applyAlignment="1">
      <alignment horizontal="center" vertical="center"/>
    </xf>
    <xf numFmtId="177" fontId="0" fillId="0" borderId="13" xfId="1" applyNumberFormat="1" applyFont="1" applyBorder="1" applyAlignment="1">
      <alignment horizontal="center" vertical="center"/>
    </xf>
    <xf numFmtId="0" fontId="0" fillId="14" borderId="3" xfId="0" applyFill="1" applyBorder="1">
      <alignment vertical="center"/>
    </xf>
    <xf numFmtId="0" fontId="0" fillId="14" borderId="15" xfId="0" applyFill="1" applyBorder="1">
      <alignment vertical="center"/>
    </xf>
    <xf numFmtId="0" fontId="0" fillId="14" borderId="4" xfId="0" applyFill="1" applyBorder="1">
      <alignment vertical="center"/>
    </xf>
    <xf numFmtId="10" fontId="0" fillId="14" borderId="5" xfId="0" applyNumberFormat="1" applyFill="1" applyBorder="1">
      <alignment vertical="center"/>
    </xf>
    <xf numFmtId="0" fontId="0" fillId="14" borderId="16" xfId="0" applyFill="1" applyBorder="1">
      <alignment vertical="center"/>
    </xf>
    <xf numFmtId="14" fontId="12" fillId="0" borderId="0" xfId="0" applyNumberFormat="1" applyFont="1" applyAlignment="1">
      <alignment horizontal="center" vertical="center"/>
    </xf>
    <xf numFmtId="176" fontId="29" fillId="0" borderId="0" xfId="0" applyNumberFormat="1" applyFont="1" applyAlignment="1">
      <alignment horizontal="center" vertical="center"/>
    </xf>
    <xf numFmtId="176" fontId="12" fillId="0" borderId="0" xfId="14" applyNumberFormat="1" applyFont="1" applyAlignment="1">
      <alignment horizontal="center" vertical="center"/>
    </xf>
    <xf numFmtId="183" fontId="0" fillId="0" borderId="0" xfId="0" applyNumberFormat="1">
      <alignment vertical="center"/>
    </xf>
    <xf numFmtId="183" fontId="10" fillId="3" borderId="15" xfId="131" applyNumberFormat="1" applyFill="1" applyBorder="1">
      <alignment vertical="center"/>
    </xf>
    <xf numFmtId="183" fontId="10" fillId="3" borderId="5" xfId="131" applyNumberFormat="1" applyFill="1" applyBorder="1">
      <alignment vertical="center"/>
    </xf>
    <xf numFmtId="183" fontId="10" fillId="3" borderId="16" xfId="131" applyNumberFormat="1" applyFill="1" applyBorder="1">
      <alignment vertical="center"/>
    </xf>
    <xf numFmtId="10" fontId="0" fillId="14" borderId="0" xfId="0" applyNumberFormat="1" applyFill="1">
      <alignment vertical="center"/>
    </xf>
    <xf numFmtId="177" fontId="34" fillId="0" borderId="0" xfId="1" applyNumberFormat="1" applyFont="1" applyAlignment="1">
      <alignment horizontal="center" vertical="center"/>
    </xf>
    <xf numFmtId="176" fontId="34" fillId="0" borderId="0" xfId="14" applyNumberFormat="1" applyFont="1" applyAlignment="1">
      <alignment horizontal="center" vertical="center"/>
    </xf>
    <xf numFmtId="0" fontId="27" fillId="0" borderId="0" xfId="0" applyFont="1" applyAlignment="1">
      <alignment horizontal="center" vertical="center"/>
    </xf>
    <xf numFmtId="0" fontId="35" fillId="0" borderId="0" xfId="14" applyFont="1" applyAlignment="1">
      <alignment horizontal="center" vertical="center"/>
    </xf>
    <xf numFmtId="38" fontId="12" fillId="0" borderId="0" xfId="14" applyNumberFormat="1" applyFont="1" applyAlignment="1">
      <alignment horizontal="center" vertical="center"/>
    </xf>
    <xf numFmtId="0" fontId="27" fillId="0" borderId="10" xfId="0" applyFont="1" applyBorder="1" applyAlignment="1">
      <alignment horizontal="center" vertical="center"/>
    </xf>
    <xf numFmtId="0" fontId="16" fillId="0" borderId="3" xfId="131" applyFont="1" applyBorder="1" applyAlignment="1">
      <alignment horizontal="center" vertical="center"/>
    </xf>
    <xf numFmtId="0" fontId="19" fillId="0" borderId="0" xfId="131" applyFont="1" applyAlignment="1">
      <alignment horizontal="center" vertical="center"/>
    </xf>
    <xf numFmtId="0" fontId="22" fillId="0" borderId="0" xfId="131" applyFont="1" applyAlignment="1">
      <alignment horizontal="center" vertical="center"/>
    </xf>
    <xf numFmtId="0" fontId="22" fillId="0" borderId="10" xfId="131" applyFont="1" applyBorder="1" applyAlignment="1">
      <alignment horizontal="center" vertical="center"/>
    </xf>
    <xf numFmtId="0" fontId="0" fillId="5" borderId="0" xfId="0" applyFill="1">
      <alignment vertical="center"/>
    </xf>
    <xf numFmtId="0" fontId="0" fillId="5" borderId="10" xfId="0" applyFill="1" applyBorder="1">
      <alignment vertical="center"/>
    </xf>
    <xf numFmtId="0" fontId="0" fillId="16" borderId="9" xfId="0" applyFill="1" applyBorder="1">
      <alignment vertical="center"/>
    </xf>
    <xf numFmtId="0" fontId="0" fillId="16" borderId="0" xfId="0" applyFill="1">
      <alignment vertical="center"/>
    </xf>
    <xf numFmtId="0" fontId="0" fillId="16" borderId="10" xfId="0" applyFill="1" applyBorder="1">
      <alignment vertical="center"/>
    </xf>
    <xf numFmtId="38" fontId="0" fillId="0" borderId="3" xfId="0" applyNumberFormat="1" applyBorder="1">
      <alignment vertical="center"/>
    </xf>
    <xf numFmtId="177" fontId="0" fillId="3" borderId="0" xfId="128" applyNumberFormat="1" applyFont="1" applyFill="1" applyBorder="1">
      <alignment vertical="center"/>
    </xf>
    <xf numFmtId="0" fontId="0" fillId="3" borderId="0" xfId="0" applyFill="1">
      <alignment vertical="center"/>
    </xf>
    <xf numFmtId="21" fontId="0" fillId="0" borderId="0" xfId="0" applyNumberFormat="1" applyAlignment="1">
      <alignment horizontal="center" vertical="center"/>
    </xf>
    <xf numFmtId="0" fontId="8" fillId="0" borderId="9" xfId="0" applyFont="1" applyBorder="1" applyAlignment="1">
      <alignment horizontal="center" vertical="center"/>
    </xf>
    <xf numFmtId="0" fontId="8" fillId="0" borderId="0" xfId="0" applyFont="1" applyAlignment="1">
      <alignment horizontal="center" vertical="center"/>
    </xf>
    <xf numFmtId="0" fontId="27" fillId="0" borderId="9" xfId="0" applyFont="1" applyBorder="1" applyAlignment="1">
      <alignment horizontal="center" vertical="center"/>
    </xf>
    <xf numFmtId="176" fontId="10" fillId="0" borderId="0" xfId="131" applyNumberFormat="1" applyAlignment="1">
      <alignment horizontal="center" vertical="center"/>
    </xf>
    <xf numFmtId="0" fontId="32" fillId="5" borderId="10" xfId="131" applyFont="1" applyFill="1" applyBorder="1">
      <alignment vertical="center"/>
    </xf>
    <xf numFmtId="0" fontId="10" fillId="5" borderId="10" xfId="131" applyFill="1" applyBorder="1">
      <alignment vertical="center"/>
    </xf>
    <xf numFmtId="0" fontId="10" fillId="5" borderId="9" xfId="131" applyFill="1" applyBorder="1" applyAlignment="1">
      <alignment horizontal="center" vertical="center"/>
    </xf>
    <xf numFmtId="0" fontId="10" fillId="5" borderId="0" xfId="131" applyFill="1" applyAlignment="1">
      <alignment horizontal="center" vertical="center"/>
    </xf>
    <xf numFmtId="0" fontId="10" fillId="5" borderId="10" xfId="131" applyFill="1" applyBorder="1" applyAlignment="1">
      <alignment horizontal="center" vertical="center"/>
    </xf>
    <xf numFmtId="0" fontId="10" fillId="0" borderId="9" xfId="131" applyBorder="1" applyAlignment="1">
      <alignment horizontal="center" vertical="center"/>
    </xf>
    <xf numFmtId="0" fontId="19" fillId="0" borderId="9" xfId="131" applyFont="1" applyBorder="1" applyAlignment="1">
      <alignment horizontal="center" vertical="center"/>
    </xf>
    <xf numFmtId="0" fontId="16" fillId="0" borderId="10" xfId="131" applyFont="1" applyBorder="1" applyAlignment="1">
      <alignment horizontal="center" vertical="center"/>
    </xf>
    <xf numFmtId="0" fontId="14" fillId="3" borderId="10" xfId="131" applyFont="1" applyFill="1" applyBorder="1" applyAlignment="1">
      <alignment horizontal="center" vertical="center"/>
    </xf>
    <xf numFmtId="0" fontId="0" fillId="5" borderId="9" xfId="0" applyFill="1" applyBorder="1" applyAlignment="1">
      <alignment horizontal="center" vertical="center"/>
    </xf>
    <xf numFmtId="0" fontId="0" fillId="5" borderId="0" xfId="0" applyFill="1" applyAlignment="1">
      <alignment horizontal="center" vertical="center"/>
    </xf>
    <xf numFmtId="0" fontId="0" fillId="5" borderId="10" xfId="0" applyFill="1" applyBorder="1" applyAlignment="1">
      <alignment horizontal="center" vertical="center"/>
    </xf>
    <xf numFmtId="0" fontId="22" fillId="0" borderId="9"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16" borderId="9" xfId="0" applyFill="1" applyBorder="1" applyAlignment="1">
      <alignment horizontal="center" vertical="center"/>
    </xf>
    <xf numFmtId="0" fontId="0" fillId="16" borderId="10" xfId="0" applyFill="1" applyBorder="1" applyAlignment="1">
      <alignment horizontal="center" vertical="center"/>
    </xf>
    <xf numFmtId="0" fontId="0" fillId="0" borderId="7" xfId="0" applyBorder="1">
      <alignment vertical="center"/>
    </xf>
    <xf numFmtId="183" fontId="10" fillId="3" borderId="0" xfId="131" applyNumberFormat="1" applyFill="1">
      <alignment vertical="center"/>
    </xf>
    <xf numFmtId="0" fontId="33" fillId="0" borderId="9" xfId="0" applyFont="1" applyBorder="1" applyAlignment="1">
      <alignment horizontal="center" vertical="center"/>
    </xf>
    <xf numFmtId="0" fontId="33" fillId="0" borderId="10" xfId="0" applyFont="1" applyBorder="1" applyAlignment="1">
      <alignment horizontal="center" vertical="center"/>
    </xf>
    <xf numFmtId="0" fontId="12" fillId="0" borderId="9" xfId="14" applyFont="1" applyBorder="1" applyAlignment="1">
      <alignment horizontal="center" vertical="center"/>
    </xf>
    <xf numFmtId="0" fontId="12" fillId="0" borderId="10" xfId="14" applyFont="1" applyBorder="1" applyAlignment="1">
      <alignment horizontal="center" vertical="center"/>
    </xf>
    <xf numFmtId="0" fontId="12" fillId="16" borderId="9" xfId="0" applyFont="1" applyFill="1" applyBorder="1" applyAlignment="1">
      <alignment horizontal="center" vertical="center"/>
    </xf>
    <xf numFmtId="0" fontId="12" fillId="16" borderId="10" xfId="0" applyFont="1" applyFill="1" applyBorder="1" applyAlignment="1">
      <alignment horizontal="center" vertical="center"/>
    </xf>
    <xf numFmtId="14" fontId="12" fillId="0" borderId="9" xfId="0" applyNumberFormat="1" applyFont="1" applyBorder="1" applyAlignment="1">
      <alignment horizontal="center" vertical="center"/>
    </xf>
    <xf numFmtId="176" fontId="29" fillId="0" borderId="10" xfId="0" applyNumberFormat="1" applyFont="1" applyBorder="1" applyAlignment="1">
      <alignment horizontal="center" vertical="center"/>
    </xf>
    <xf numFmtId="14" fontId="12" fillId="0" borderId="11" xfId="0" applyNumberFormat="1" applyFont="1" applyBorder="1" applyAlignment="1">
      <alignment horizontal="center" vertical="center"/>
    </xf>
    <xf numFmtId="0" fontId="7" fillId="5" borderId="9" xfId="131" applyFont="1" applyFill="1" applyBorder="1">
      <alignment vertical="center"/>
    </xf>
    <xf numFmtId="14" fontId="0" fillId="16" borderId="9" xfId="0" applyNumberFormat="1" applyFill="1" applyBorder="1">
      <alignment vertical="center"/>
    </xf>
    <xf numFmtId="0" fontId="36" fillId="5" borderId="9" xfId="0" applyFont="1" applyFill="1" applyBorder="1" applyAlignment="1">
      <alignment horizontal="center" vertical="center"/>
    </xf>
    <xf numFmtId="0" fontId="9" fillId="5" borderId="9" xfId="0" applyFont="1" applyFill="1" applyBorder="1" applyAlignment="1">
      <alignment horizontal="center" vertical="center"/>
    </xf>
    <xf numFmtId="0" fontId="7" fillId="5" borderId="9" xfId="131" applyFont="1"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3" fontId="0" fillId="0" borderId="0" xfId="0" applyNumberFormat="1" applyAlignment="1"/>
    <xf numFmtId="177" fontId="10" fillId="0" borderId="0" xfId="1" applyNumberFormat="1" applyFont="1" applyBorder="1" applyAlignment="1">
      <alignment horizontal="center" vertical="center"/>
    </xf>
    <xf numFmtId="177" fontId="10" fillId="0" borderId="15" xfId="1" applyNumberFormat="1" applyFont="1" applyBorder="1" applyAlignment="1">
      <alignment horizontal="center" vertical="center"/>
    </xf>
    <xf numFmtId="182" fontId="10" fillId="3" borderId="0" xfId="131" applyNumberFormat="1" applyFill="1">
      <alignment vertical="center"/>
    </xf>
    <xf numFmtId="182" fontId="10" fillId="3" borderId="15" xfId="131" applyNumberFormat="1" applyFill="1" applyBorder="1">
      <alignment vertical="center"/>
    </xf>
    <xf numFmtId="0" fontId="12" fillId="16" borderId="0" xfId="0" applyFont="1" applyFill="1" applyAlignment="1">
      <alignment horizontal="center" vertical="center"/>
    </xf>
    <xf numFmtId="176" fontId="29" fillId="16" borderId="0" xfId="0" applyNumberFormat="1" applyFont="1" applyFill="1" applyAlignment="1">
      <alignment horizontal="center" vertical="center"/>
    </xf>
    <xf numFmtId="0" fontId="40" fillId="0" borderId="0" xfId="14" applyFont="1">
      <alignment vertical="center"/>
    </xf>
    <xf numFmtId="3" fontId="0" fillId="0" borderId="0" xfId="0" applyNumberFormat="1">
      <alignment vertical="center"/>
    </xf>
    <xf numFmtId="0" fontId="41" fillId="0" borderId="0" xfId="0" applyFont="1">
      <alignment vertical="center"/>
    </xf>
    <xf numFmtId="14" fontId="12" fillId="0" borderId="9" xfId="14" applyNumberFormat="1" applyFont="1" applyBorder="1" applyAlignment="1">
      <alignment horizontal="center" vertical="center"/>
    </xf>
    <xf numFmtId="0" fontId="41" fillId="0" borderId="0" xfId="14" quotePrefix="1" applyFont="1">
      <alignment vertical="center"/>
    </xf>
    <xf numFmtId="14" fontId="12" fillId="0" borderId="11" xfId="14" applyNumberFormat="1" applyFont="1" applyBorder="1" applyAlignment="1">
      <alignment horizontal="center" vertical="center"/>
    </xf>
    <xf numFmtId="177" fontId="34" fillId="0" borderId="0" xfId="1" applyNumberFormat="1" applyFont="1" applyFill="1" applyAlignment="1">
      <alignment horizontal="center" vertical="center"/>
    </xf>
    <xf numFmtId="49" fontId="27" fillId="0" borderId="0" xfId="0" applyNumberFormat="1" applyFont="1" applyAlignment="1">
      <alignment horizontal="center" vertical="center"/>
    </xf>
    <xf numFmtId="49" fontId="0" fillId="5" borderId="12" xfId="0" applyNumberFormat="1" applyFill="1" applyBorder="1" applyAlignment="1">
      <alignment horizontal="center" vertical="center"/>
    </xf>
    <xf numFmtId="0" fontId="12" fillId="2" borderId="21" xfId="14" applyFont="1" applyFill="1" applyBorder="1">
      <alignment vertical="center"/>
    </xf>
    <xf numFmtId="0" fontId="12" fillId="0" borderId="22" xfId="14" applyFont="1" applyBorder="1">
      <alignment vertical="center"/>
    </xf>
    <xf numFmtId="0" fontId="12" fillId="18" borderId="22" xfId="14" applyFont="1" applyFill="1" applyBorder="1">
      <alignment vertical="center"/>
    </xf>
    <xf numFmtId="0" fontId="29" fillId="0" borderId="22" xfId="14" applyFont="1" applyBorder="1">
      <alignment vertical="center"/>
    </xf>
    <xf numFmtId="0" fontId="29" fillId="0" borderId="23" xfId="14" applyFont="1" applyBorder="1">
      <alignment vertical="center"/>
    </xf>
    <xf numFmtId="14" fontId="0" fillId="0" borderId="9" xfId="0" applyNumberFormat="1" applyBorder="1" applyAlignment="1">
      <alignment horizontal="center" vertical="center"/>
    </xf>
    <xf numFmtId="14" fontId="0" fillId="0" borderId="11" xfId="0" applyNumberFormat="1" applyBorder="1" applyAlignment="1">
      <alignment horizontal="center" vertical="center"/>
    </xf>
    <xf numFmtId="0" fontId="27" fillId="0" borderId="9" xfId="0" applyFont="1" applyBorder="1" applyAlignment="1">
      <alignment horizontal="left" vertical="center"/>
    </xf>
    <xf numFmtId="38" fontId="0" fillId="0" borderId="5" xfId="0" applyNumberFormat="1" applyBorder="1">
      <alignment vertical="center"/>
    </xf>
    <xf numFmtId="0" fontId="22" fillId="0" borderId="0" xfId="0" applyFont="1">
      <alignment vertical="center"/>
    </xf>
    <xf numFmtId="0" fontId="36" fillId="5" borderId="0" xfId="0" applyFont="1" applyFill="1" applyAlignment="1">
      <alignment horizontal="center" vertical="center"/>
    </xf>
    <xf numFmtId="0" fontId="0" fillId="6" borderId="6" xfId="14" applyFont="1" applyFill="1" applyBorder="1" applyAlignment="1">
      <alignment horizontal="left" vertical="center"/>
    </xf>
    <xf numFmtId="0" fontId="12" fillId="6" borderId="7" xfId="14" applyFont="1" applyFill="1" applyBorder="1" applyAlignment="1">
      <alignment horizontal="center" vertical="center"/>
    </xf>
    <xf numFmtId="0" fontId="12" fillId="6" borderId="8" xfId="14" applyFont="1" applyFill="1" applyBorder="1" applyAlignment="1">
      <alignment horizontal="center" vertical="center"/>
    </xf>
    <xf numFmtId="0" fontId="45" fillId="0" borderId="0" xfId="136">
      <alignment vertical="center"/>
    </xf>
    <xf numFmtId="0" fontId="22" fillId="0" borderId="0" xfId="3" applyFont="1" applyAlignment="1">
      <alignment horizontal="center" vertical="center"/>
    </xf>
    <xf numFmtId="0" fontId="19" fillId="0" borderId="0" xfId="3" applyFont="1" applyAlignment="1">
      <alignment horizontal="center" vertical="center"/>
    </xf>
    <xf numFmtId="0" fontId="20" fillId="5" borderId="0" xfId="3" applyFill="1" applyAlignment="1">
      <alignment vertical="center"/>
    </xf>
    <xf numFmtId="0" fontId="20" fillId="0" borderId="0" xfId="3" applyAlignment="1">
      <alignment vertical="center"/>
    </xf>
    <xf numFmtId="49" fontId="0" fillId="0" borderId="0" xfId="0" applyNumberFormat="1" applyAlignment="1">
      <alignment horizontal="center" vertical="center"/>
    </xf>
    <xf numFmtId="0" fontId="32" fillId="5" borderId="0" xfId="131" applyFont="1" applyFill="1">
      <alignment vertical="center"/>
    </xf>
    <xf numFmtId="0" fontId="10" fillId="5" borderId="0" xfId="131" applyFill="1">
      <alignment vertical="center"/>
    </xf>
    <xf numFmtId="0" fontId="19" fillId="0" borderId="0" xfId="131" applyFont="1">
      <alignment vertical="center"/>
    </xf>
    <xf numFmtId="0" fontId="22" fillId="0" borderId="0" xfId="131" applyFont="1">
      <alignment vertical="center"/>
    </xf>
    <xf numFmtId="0" fontId="0" fillId="16" borderId="0" xfId="0" applyFill="1" applyAlignment="1">
      <alignment horizontal="center" vertical="center"/>
    </xf>
    <xf numFmtId="0" fontId="0" fillId="19" borderId="0" xfId="0" applyFill="1" applyAlignment="1">
      <alignment horizontal="center" vertical="center"/>
    </xf>
    <xf numFmtId="0" fontId="6" fillId="5" borderId="0" xfId="131" applyFont="1" applyFill="1" applyAlignment="1">
      <alignment horizontal="center" vertical="center"/>
    </xf>
    <xf numFmtId="3" fontId="0" fillId="0" borderId="12" xfId="0" applyNumberFormat="1" applyBorder="1" applyAlignment="1">
      <alignment horizontal="center" vertical="center"/>
    </xf>
    <xf numFmtId="0" fontId="33" fillId="0" borderId="0" xfId="0" applyFont="1" applyAlignment="1">
      <alignment horizontal="center" vertical="center"/>
    </xf>
    <xf numFmtId="0" fontId="48" fillId="0" borderId="17" xfId="0" applyFont="1" applyBorder="1" applyAlignment="1">
      <alignment horizontal="left" vertical="center"/>
    </xf>
    <xf numFmtId="0" fontId="48" fillId="0" borderId="17" xfId="0" applyFont="1" applyBorder="1" applyAlignment="1">
      <alignment horizontal="center" vertical="center"/>
    </xf>
    <xf numFmtId="0" fontId="48" fillId="0" borderId="17" xfId="0" applyFont="1" applyBorder="1">
      <alignment vertical="center"/>
    </xf>
    <xf numFmtId="0" fontId="48" fillId="0" borderId="20" xfId="0" applyFont="1" applyBorder="1">
      <alignment vertical="center"/>
    </xf>
    <xf numFmtId="0" fontId="48" fillId="0" borderId="0" xfId="0" applyFont="1">
      <alignment vertical="center"/>
    </xf>
    <xf numFmtId="0" fontId="48" fillId="0" borderId="0" xfId="0" applyFont="1" applyAlignment="1">
      <alignment horizontal="center" vertical="center"/>
    </xf>
    <xf numFmtId="0" fontId="50" fillId="15" borderId="18" xfId="0" applyFont="1" applyFill="1" applyBorder="1" applyAlignment="1">
      <alignment horizontal="center" vertical="center" wrapText="1"/>
    </xf>
    <xf numFmtId="0" fontId="50" fillId="15" borderId="18" xfId="0" applyFont="1" applyFill="1" applyBorder="1" applyAlignment="1">
      <alignment horizontal="center" vertical="center"/>
    </xf>
    <xf numFmtId="0" fontId="48" fillId="4" borderId="0" xfId="0" applyFont="1" applyFill="1">
      <alignment vertical="center"/>
    </xf>
    <xf numFmtId="0" fontId="48" fillId="6" borderId="0" xfId="0" applyFont="1" applyFill="1">
      <alignment vertical="center"/>
    </xf>
    <xf numFmtId="0" fontId="48" fillId="2" borderId="0" xfId="0" applyFont="1" applyFill="1">
      <alignment vertical="center"/>
    </xf>
    <xf numFmtId="0" fontId="47" fillId="0" borderId="17" xfId="0" applyFont="1" applyBorder="1">
      <alignment vertical="center"/>
    </xf>
    <xf numFmtId="0" fontId="47" fillId="0" borderId="17" xfId="0" applyFont="1" applyBorder="1" applyAlignment="1">
      <alignment horizontal="center" vertical="center"/>
    </xf>
    <xf numFmtId="0" fontId="52" fillId="0" borderId="17" xfId="0" applyFont="1" applyBorder="1" applyAlignment="1">
      <alignment horizontal="center" vertical="center" wrapText="1"/>
    </xf>
    <xf numFmtId="0" fontId="53" fillId="0" borderId="17" xfId="0" applyFont="1" applyBorder="1" applyAlignment="1">
      <alignment horizontal="center" vertical="center" wrapText="1"/>
    </xf>
    <xf numFmtId="0" fontId="35" fillId="15" borderId="18" xfId="0" applyFont="1" applyFill="1" applyBorder="1" applyAlignment="1">
      <alignment horizontal="center" vertical="center"/>
    </xf>
    <xf numFmtId="3" fontId="12" fillId="0" borderId="0" xfId="14" applyNumberFormat="1" applyFont="1" applyAlignment="1">
      <alignment horizontal="center" vertical="center"/>
    </xf>
    <xf numFmtId="0" fontId="0" fillId="0" borderId="10" xfId="14" applyFont="1" applyBorder="1" applyAlignment="1">
      <alignment horizontal="center" vertical="center"/>
    </xf>
    <xf numFmtId="0" fontId="12" fillId="17" borderId="0" xfId="14" applyFont="1" applyFill="1">
      <alignment vertical="center"/>
    </xf>
    <xf numFmtId="14" fontId="41" fillId="17" borderId="0" xfId="14" quotePrefix="1" applyNumberFormat="1" applyFont="1" applyFill="1">
      <alignment vertical="center"/>
    </xf>
    <xf numFmtId="177" fontId="41" fillId="17" borderId="0" xfId="14" quotePrefix="1" applyNumberFormat="1" applyFont="1" applyFill="1">
      <alignment vertical="center"/>
    </xf>
    <xf numFmtId="0" fontId="41" fillId="17" borderId="0" xfId="14" quotePrefix="1" applyFont="1" applyFill="1">
      <alignment vertical="center"/>
    </xf>
    <xf numFmtId="0" fontId="12" fillId="0" borderId="0" xfId="14" applyFont="1" applyAlignment="1">
      <alignment horizontal="left" vertical="center"/>
    </xf>
    <xf numFmtId="0" fontId="12" fillId="0" borderId="0" xfId="0" applyFont="1" applyAlignment="1">
      <alignment horizontal="center" vertical="center"/>
    </xf>
    <xf numFmtId="184" fontId="12" fillId="0" borderId="0" xfId="133" applyNumberFormat="1" applyFont="1" applyFill="1" applyBorder="1" applyAlignment="1">
      <alignment horizontal="left" vertical="center"/>
    </xf>
    <xf numFmtId="38" fontId="21" fillId="0" borderId="10" xfId="14" applyNumberFormat="1" applyFont="1" applyBorder="1">
      <alignment vertical="center"/>
    </xf>
    <xf numFmtId="38" fontId="0" fillId="0" borderId="10" xfId="0" applyNumberFormat="1" applyBorder="1">
      <alignment vertical="center"/>
    </xf>
    <xf numFmtId="38" fontId="0" fillId="0" borderId="25" xfId="0" applyNumberFormat="1" applyBorder="1">
      <alignment vertical="center"/>
    </xf>
    <xf numFmtId="38" fontId="0" fillId="0" borderId="13" xfId="0" applyNumberFormat="1" applyBorder="1">
      <alignment vertical="center"/>
    </xf>
    <xf numFmtId="0" fontId="16" fillId="0" borderId="0" xfId="0" applyFont="1">
      <alignment vertical="center"/>
    </xf>
    <xf numFmtId="185" fontId="0" fillId="0" borderId="0" xfId="0" applyNumberFormat="1">
      <alignment vertical="center"/>
    </xf>
    <xf numFmtId="0" fontId="0" fillId="2" borderId="1" xfId="0" applyFill="1" applyBorder="1">
      <alignment vertical="center"/>
    </xf>
    <xf numFmtId="186" fontId="0" fillId="0" borderId="0" xfId="0" applyNumberFormat="1">
      <alignment vertical="center"/>
    </xf>
    <xf numFmtId="0" fontId="0" fillId="3" borderId="0" xfId="0" applyFill="1" applyAlignment="1">
      <alignment horizontal="center" vertical="center"/>
    </xf>
    <xf numFmtId="0" fontId="22" fillId="0" borderId="3" xfId="0" applyFont="1" applyBorder="1" applyAlignment="1">
      <alignment horizontal="center" vertical="center"/>
    </xf>
    <xf numFmtId="0" fontId="0" fillId="3" borderId="3" xfId="0" applyFill="1" applyBorder="1" applyAlignment="1">
      <alignment horizontal="center" vertical="center"/>
    </xf>
    <xf numFmtId="186" fontId="0" fillId="0" borderId="3" xfId="0" applyNumberFormat="1" applyBorder="1">
      <alignment vertical="center"/>
    </xf>
    <xf numFmtId="186" fontId="0" fillId="0" borderId="4" xfId="0" applyNumberFormat="1" applyBorder="1">
      <alignment vertical="center"/>
    </xf>
    <xf numFmtId="3" fontId="0" fillId="0" borderId="5" xfId="0" applyNumberFormat="1" applyBorder="1" applyAlignment="1"/>
    <xf numFmtId="177" fontId="0" fillId="3" borderId="0" xfId="128" applyNumberFormat="1" applyFont="1" applyFill="1" applyBorder="1" applyAlignment="1">
      <alignment horizontal="right" vertical="center"/>
    </xf>
    <xf numFmtId="177" fontId="0" fillId="3" borderId="15" xfId="128" applyNumberFormat="1" applyFont="1" applyFill="1" applyBorder="1" applyAlignment="1">
      <alignment horizontal="right" vertical="center"/>
    </xf>
    <xf numFmtId="177" fontId="0" fillId="3" borderId="5" xfId="128" applyNumberFormat="1" applyFont="1" applyFill="1" applyBorder="1" applyAlignment="1">
      <alignment horizontal="right" vertical="center"/>
    </xf>
    <xf numFmtId="177" fontId="0" fillId="3" borderId="16" xfId="128" applyNumberFormat="1" applyFont="1" applyFill="1" applyBorder="1" applyAlignment="1">
      <alignment horizontal="right" vertical="center"/>
    </xf>
    <xf numFmtId="0" fontId="12" fillId="2" borderId="6" xfId="134" applyFont="1" applyFill="1" applyBorder="1"/>
    <xf numFmtId="0" fontId="0" fillId="2" borderId="7" xfId="134" applyFont="1" applyFill="1" applyBorder="1"/>
    <xf numFmtId="0" fontId="12" fillId="2" borderId="7" xfId="134" applyFont="1" applyFill="1" applyBorder="1"/>
    <xf numFmtId="0" fontId="12" fillId="2" borderId="8" xfId="134" applyFont="1" applyFill="1" applyBorder="1"/>
    <xf numFmtId="0" fontId="21" fillId="0" borderId="9" xfId="134" applyFont="1" applyBorder="1" applyAlignment="1">
      <alignment horizontal="center" vertical="center"/>
    </xf>
    <xf numFmtId="0" fontId="21" fillId="0" borderId="0" xfId="134" applyFont="1" applyAlignment="1">
      <alignment horizontal="center" vertical="center"/>
    </xf>
    <xf numFmtId="0" fontId="21" fillId="0" borderId="0" xfId="134" applyFont="1" applyAlignment="1">
      <alignment horizontal="center" vertical="center" wrapText="1"/>
    </xf>
    <xf numFmtId="0" fontId="21" fillId="0" borderId="10" xfId="134" applyFont="1" applyBorder="1" applyAlignment="1">
      <alignment horizontal="center" vertical="center" wrapText="1"/>
    </xf>
    <xf numFmtId="0" fontId="12" fillId="0" borderId="9" xfId="134" applyFont="1" applyBorder="1" applyAlignment="1">
      <alignment horizontal="center"/>
    </xf>
    <xf numFmtId="0" fontId="12" fillId="0" borderId="0" xfId="134" applyFont="1" applyAlignment="1">
      <alignment horizontal="center"/>
    </xf>
    <xf numFmtId="0" fontId="12" fillId="0" borderId="0" xfId="134" applyFont="1" applyAlignment="1">
      <alignment horizontal="center" wrapText="1"/>
    </xf>
    <xf numFmtId="0" fontId="12" fillId="0" borderId="10" xfId="134" applyFont="1" applyBorder="1" applyAlignment="1">
      <alignment horizontal="center" wrapText="1"/>
    </xf>
    <xf numFmtId="187" fontId="12" fillId="0" borderId="9" xfId="134" applyNumberFormat="1" applyFont="1" applyBorder="1" applyAlignment="1">
      <alignment horizontal="center"/>
    </xf>
    <xf numFmtId="0" fontId="12" fillId="0" borderId="0" xfId="134" applyFont="1"/>
    <xf numFmtId="188" fontId="12" fillId="0" borderId="0" xfId="134" applyNumberFormat="1" applyFont="1"/>
    <xf numFmtId="184" fontId="12" fillId="0" borderId="0" xfId="135" applyNumberFormat="1" applyFont="1" applyFill="1" applyBorder="1" applyAlignment="1"/>
    <xf numFmtId="177" fontId="12" fillId="0" borderId="0" xfId="137" applyNumberFormat="1" applyFont="1" applyFill="1" applyBorder="1" applyAlignment="1">
      <alignment horizontal="right"/>
    </xf>
    <xf numFmtId="177" fontId="12" fillId="0" borderId="10" xfId="137" applyNumberFormat="1" applyFont="1" applyFill="1" applyBorder="1" applyAlignment="1">
      <alignment horizontal="right"/>
    </xf>
    <xf numFmtId="187" fontId="12" fillId="20" borderId="11" xfId="134" applyNumberFormat="1" applyFont="1" applyFill="1" applyBorder="1" applyAlignment="1">
      <alignment horizontal="center"/>
    </xf>
    <xf numFmtId="184" fontId="12" fillId="20" borderId="12" xfId="135" applyNumberFormat="1" applyFont="1" applyFill="1" applyBorder="1" applyAlignment="1"/>
    <xf numFmtId="0" fontId="12" fillId="20" borderId="12" xfId="134" applyFont="1" applyFill="1" applyBorder="1"/>
    <xf numFmtId="188" fontId="12" fillId="20" borderId="12" xfId="134" applyNumberFormat="1" applyFont="1" applyFill="1" applyBorder="1"/>
    <xf numFmtId="177" fontId="12" fillId="20" borderId="12" xfId="137" applyNumberFormat="1" applyFont="1" applyFill="1" applyBorder="1" applyAlignment="1">
      <alignment horizontal="right"/>
    </xf>
    <xf numFmtId="177" fontId="12" fillId="20" borderId="13" xfId="137" applyNumberFormat="1" applyFont="1" applyFill="1" applyBorder="1" applyAlignment="1">
      <alignment horizontal="right"/>
    </xf>
    <xf numFmtId="14" fontId="12" fillId="0" borderId="0" xfId="134" applyNumberFormat="1" applyFont="1"/>
    <xf numFmtId="0" fontId="12" fillId="0" borderId="0" xfId="134" applyFont="1" applyAlignment="1">
      <alignment horizontal="center" vertical="center"/>
    </xf>
    <xf numFmtId="0" fontId="12" fillId="5" borderId="0" xfId="134" applyFont="1" applyFill="1" applyAlignment="1">
      <alignment horizontal="center"/>
    </xf>
    <xf numFmtId="0" fontId="12" fillId="4" borderId="7" xfId="134" applyFont="1" applyFill="1" applyBorder="1"/>
    <xf numFmtId="0" fontId="48" fillId="3" borderId="0" xfId="0" applyFont="1" applyFill="1" applyAlignment="1">
      <alignment horizontal="center" vertical="center"/>
    </xf>
    <xf numFmtId="0" fontId="4" fillId="5" borderId="9" xfId="131" applyFont="1" applyFill="1" applyBorder="1" applyAlignment="1">
      <alignment horizontal="center" vertical="center"/>
    </xf>
    <xf numFmtId="14" fontId="0" fillId="0" borderId="6" xfId="0" applyNumberFormat="1" applyBorder="1">
      <alignment vertical="center"/>
    </xf>
    <xf numFmtId="21" fontId="0" fillId="0" borderId="7" xfId="0" applyNumberFormat="1" applyBorder="1">
      <alignment vertical="center"/>
    </xf>
    <xf numFmtId="21" fontId="0" fillId="0" borderId="8" xfId="0" applyNumberFormat="1" applyBorder="1">
      <alignment vertical="center"/>
    </xf>
    <xf numFmtId="3" fontId="10" fillId="0" borderId="0" xfId="131" applyNumberFormat="1" applyAlignment="1">
      <alignment horizontal="center" vertical="center"/>
    </xf>
    <xf numFmtId="49" fontId="0" fillId="0" borderId="9" xfId="0" applyNumberFormat="1" applyBorder="1">
      <alignment vertical="center"/>
    </xf>
    <xf numFmtId="49" fontId="0" fillId="0" borderId="11" xfId="0" applyNumberFormat="1" applyBorder="1">
      <alignment vertical="center"/>
    </xf>
    <xf numFmtId="0" fontId="2" fillId="5" borderId="9" xfId="131" applyFont="1" applyFill="1" applyBorder="1" applyAlignment="1">
      <alignment horizontal="center" vertical="center"/>
    </xf>
    <xf numFmtId="0" fontId="45" fillId="0" borderId="0" xfId="136" applyNumberFormat="1">
      <alignment vertical="center"/>
    </xf>
    <xf numFmtId="0" fontId="5" fillId="0" borderId="0" xfId="131" applyFont="1">
      <alignment vertical="center"/>
    </xf>
    <xf numFmtId="0" fontId="0" fillId="20" borderId="0" xfId="0" applyFill="1">
      <alignment vertical="center"/>
    </xf>
    <xf numFmtId="0" fontId="10" fillId="20" borderId="0" xfId="131" applyFill="1">
      <alignment vertical="center"/>
    </xf>
    <xf numFmtId="178" fontId="0" fillId="20" borderId="0" xfId="0" applyNumberFormat="1" applyFill="1">
      <alignment vertical="center"/>
    </xf>
    <xf numFmtId="0" fontId="5" fillId="20" borderId="0" xfId="131" applyFont="1" applyFill="1">
      <alignment vertical="center"/>
    </xf>
    <xf numFmtId="178" fontId="10" fillId="20" borderId="0" xfId="131" applyNumberFormat="1" applyFill="1">
      <alignment vertical="center"/>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51" fillId="0" borderId="18" xfId="0" applyFont="1" applyBorder="1" applyAlignment="1">
      <alignment horizontal="center" vertical="center" wrapText="1"/>
    </xf>
    <xf numFmtId="0" fontId="48" fillId="0" borderId="19" xfId="0" applyFont="1" applyBorder="1" applyAlignment="1">
      <alignment horizontal="center" vertical="center" wrapText="1"/>
    </xf>
    <xf numFmtId="0" fontId="48" fillId="0" borderId="20" xfId="0" applyFont="1" applyBorder="1" applyAlignment="1">
      <alignment horizontal="center" vertical="center" wrapText="1"/>
    </xf>
    <xf numFmtId="0" fontId="48" fillId="0" borderId="18" xfId="0" applyFont="1" applyBorder="1" applyAlignment="1">
      <alignment horizontal="left" vertical="center"/>
    </xf>
    <xf numFmtId="0" fontId="48" fillId="0" borderId="19" xfId="0" applyFont="1" applyBorder="1" applyAlignment="1">
      <alignment horizontal="left" vertical="center"/>
    </xf>
    <xf numFmtId="0" fontId="48" fillId="0" borderId="20" xfId="0" applyFont="1" applyBorder="1" applyAlignment="1">
      <alignment horizontal="left" vertical="center"/>
    </xf>
    <xf numFmtId="0" fontId="48" fillId="0" borderId="17" xfId="0" applyFont="1" applyBorder="1" applyAlignment="1">
      <alignment horizontal="left" vertical="center"/>
    </xf>
    <xf numFmtId="0" fontId="51" fillId="0" borderId="17" xfId="0" applyFont="1" applyBorder="1" applyAlignment="1">
      <alignment horizontal="center" vertical="center" wrapText="1"/>
    </xf>
    <xf numFmtId="0" fontId="48" fillId="0" borderId="17" xfId="0" applyFont="1" applyBorder="1" applyAlignment="1">
      <alignment horizontal="center" vertical="center" wrapText="1"/>
    </xf>
    <xf numFmtId="0" fontId="47" fillId="0" borderId="18" xfId="136" applyFont="1" applyFill="1" applyBorder="1" applyAlignment="1">
      <alignment horizontal="center" vertical="center"/>
    </xf>
    <xf numFmtId="0" fontId="47" fillId="0" borderId="19" xfId="136" applyFont="1" applyFill="1" applyBorder="1" applyAlignment="1">
      <alignment horizontal="center" vertical="center"/>
    </xf>
    <xf numFmtId="0" fontId="47" fillId="0" borderId="20" xfId="136" applyFont="1" applyFill="1" applyBorder="1" applyAlignment="1">
      <alignment horizontal="center" vertical="center"/>
    </xf>
    <xf numFmtId="0" fontId="53" fillId="0" borderId="18"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20" xfId="0" applyFont="1" applyBorder="1" applyAlignment="1">
      <alignment horizontal="center" vertical="center" wrapText="1"/>
    </xf>
    <xf numFmtId="0" fontId="47" fillId="0" borderId="14" xfId="136" applyFont="1" applyFill="1" applyBorder="1" applyAlignment="1">
      <alignment horizontal="center" vertical="center"/>
    </xf>
    <xf numFmtId="0" fontId="47" fillId="0" borderId="15" xfId="136" applyFont="1" applyFill="1" applyBorder="1" applyAlignment="1">
      <alignment horizontal="center" vertical="center"/>
    </xf>
    <xf numFmtId="0" fontId="47" fillId="0" borderId="16" xfId="136" applyFont="1" applyFill="1" applyBorder="1" applyAlignment="1">
      <alignment horizontal="center" vertical="center"/>
    </xf>
    <xf numFmtId="0" fontId="47" fillId="0" borderId="17" xfId="136" applyFont="1" applyBorder="1" applyAlignment="1">
      <alignment horizontal="center" vertical="center"/>
    </xf>
    <xf numFmtId="0" fontId="47" fillId="0" borderId="18" xfId="136" applyFont="1" applyBorder="1" applyAlignment="1">
      <alignment horizontal="center" vertical="center"/>
    </xf>
    <xf numFmtId="0" fontId="47" fillId="0" borderId="19" xfId="136" applyFont="1" applyBorder="1" applyAlignment="1">
      <alignment horizontal="center" vertical="center"/>
    </xf>
    <xf numFmtId="0" fontId="47" fillId="0" borderId="20" xfId="136" applyFont="1" applyBorder="1" applyAlignment="1">
      <alignment horizontal="center" vertical="center"/>
    </xf>
    <xf numFmtId="0" fontId="47" fillId="0" borderId="0" xfId="136" applyFont="1" applyFill="1" applyAlignment="1">
      <alignment horizontal="center" vertical="center"/>
    </xf>
    <xf numFmtId="0" fontId="48" fillId="8" borderId="0" xfId="0" applyFont="1" applyFill="1" applyAlignment="1">
      <alignment horizontal="center" vertical="center"/>
    </xf>
    <xf numFmtId="0" fontId="52" fillId="0" borderId="17" xfId="0" applyFont="1" applyBorder="1" applyAlignment="1">
      <alignment horizontal="center" vertical="center" wrapText="1"/>
    </xf>
    <xf numFmtId="0" fontId="49" fillId="0" borderId="17" xfId="0" applyFont="1" applyBorder="1" applyAlignment="1">
      <alignment horizontal="center" vertical="center" wrapText="1"/>
    </xf>
    <xf numFmtId="0" fontId="47" fillId="0" borderId="18" xfId="0" applyFont="1" applyBorder="1" applyAlignment="1">
      <alignment horizontal="left" vertical="center"/>
    </xf>
    <xf numFmtId="0" fontId="47" fillId="0" borderId="20" xfId="0" applyFont="1" applyBorder="1" applyAlignment="1">
      <alignment horizontal="left" vertical="center"/>
    </xf>
    <xf numFmtId="0" fontId="47" fillId="0" borderId="20" xfId="0" applyFont="1" applyBorder="1" applyAlignment="1">
      <alignment horizontal="center" vertical="center"/>
    </xf>
    <xf numFmtId="0" fontId="47" fillId="0" borderId="18" xfId="0" applyFont="1" applyBorder="1" applyAlignment="1">
      <alignment horizontal="center" vertical="center"/>
    </xf>
    <xf numFmtId="0" fontId="47" fillId="0" borderId="19" xfId="0" applyFont="1" applyBorder="1" applyAlignment="1">
      <alignment horizontal="center" vertical="center"/>
    </xf>
    <xf numFmtId="0" fontId="12" fillId="2" borderId="0" xfId="14" applyFont="1" applyFill="1" applyAlignment="1">
      <alignment horizontal="center" vertical="center"/>
    </xf>
    <xf numFmtId="0" fontId="0" fillId="6" borderId="6" xfId="14" applyFont="1" applyFill="1" applyBorder="1" applyAlignment="1">
      <alignment horizontal="left" vertical="center"/>
    </xf>
    <xf numFmtId="0" fontId="0" fillId="6" borderId="7" xfId="14" applyFont="1" applyFill="1" applyBorder="1" applyAlignment="1">
      <alignment horizontal="left" vertical="center"/>
    </xf>
    <xf numFmtId="0" fontId="0" fillId="6" borderId="8" xfId="14" applyFont="1" applyFill="1" applyBorder="1" applyAlignment="1">
      <alignment horizontal="left" vertical="center"/>
    </xf>
    <xf numFmtId="0" fontId="12" fillId="6" borderId="6" xfId="14" applyFont="1" applyFill="1" applyBorder="1" applyAlignment="1">
      <alignment horizontal="left" vertical="center"/>
    </xf>
    <xf numFmtId="0" fontId="12" fillId="6" borderId="7" xfId="14" applyFont="1" applyFill="1" applyBorder="1" applyAlignment="1">
      <alignment horizontal="left" vertical="center"/>
    </xf>
    <xf numFmtId="0" fontId="12" fillId="6" borderId="8" xfId="14" applyFont="1" applyFill="1" applyBorder="1" applyAlignment="1">
      <alignment horizontal="left" vertical="center"/>
    </xf>
    <xf numFmtId="0" fontId="18" fillId="4" borderId="6" xfId="0" applyFont="1" applyFill="1" applyBorder="1" applyAlignment="1">
      <alignment horizontal="left" vertical="center"/>
    </xf>
    <xf numFmtId="0" fontId="18" fillId="4" borderId="7" xfId="0" applyFont="1" applyFill="1" applyBorder="1" applyAlignment="1">
      <alignment horizontal="left" vertical="center"/>
    </xf>
    <xf numFmtId="0" fontId="18" fillId="4" borderId="8" xfId="0" applyFont="1" applyFill="1" applyBorder="1" applyAlignment="1">
      <alignment horizontal="left" vertical="center"/>
    </xf>
    <xf numFmtId="0" fontId="0" fillId="9" borderId="0" xfId="0" applyFill="1" applyAlignment="1">
      <alignment horizontal="center" vertical="center"/>
    </xf>
    <xf numFmtId="176" fontId="0" fillId="0" borderId="0" xfId="0" applyNumberFormat="1" applyAlignment="1">
      <alignment horizontal="center" vertical="center"/>
    </xf>
    <xf numFmtId="0" fontId="0" fillId="0" borderId="0" xfId="0" applyAlignment="1">
      <alignment horizontal="center" vertical="center"/>
    </xf>
    <xf numFmtId="0" fontId="0" fillId="10" borderId="0" xfId="0" applyFill="1" applyAlignment="1">
      <alignment horizontal="center" vertical="center"/>
    </xf>
    <xf numFmtId="177" fontId="0" fillId="0" borderId="0" xfId="1" applyNumberFormat="1" applyFont="1" applyAlignment="1">
      <alignment horizontal="center" vertic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0" fillId="6" borderId="8" xfId="0" applyFill="1" applyBorder="1" applyAlignment="1">
      <alignment horizontal="left" vertical="center"/>
    </xf>
    <xf numFmtId="0" fontId="0" fillId="2" borderId="24"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vertical="center"/>
    </xf>
    <xf numFmtId="0" fontId="0" fillId="2" borderId="14" xfId="0" applyFill="1" applyBorder="1" applyAlignment="1">
      <alignment horizontal="center" vertical="center"/>
    </xf>
    <xf numFmtId="0" fontId="12" fillId="0" borderId="0" xfId="14" applyFont="1" applyAlignment="1">
      <alignment horizontal="center" vertical="center"/>
    </xf>
    <xf numFmtId="0" fontId="24" fillId="0" borderId="0" xfId="0" applyFont="1" applyAlignment="1">
      <alignment horizontal="center" vertical="center"/>
    </xf>
    <xf numFmtId="0" fontId="22" fillId="0" borderId="0" xfId="0" applyFont="1" applyAlignment="1">
      <alignment horizontal="center" vertical="center"/>
    </xf>
    <xf numFmtId="0" fontId="22" fillId="0" borderId="10" xfId="0" applyFont="1" applyBorder="1" applyAlignment="1">
      <alignment horizontal="center" vertical="center"/>
    </xf>
    <xf numFmtId="0" fontId="18" fillId="6" borderId="6" xfId="0" applyFont="1" applyFill="1" applyBorder="1" applyAlignment="1">
      <alignment horizontal="left" vertical="center"/>
    </xf>
    <xf numFmtId="0" fontId="18" fillId="6" borderId="7" xfId="0" applyFont="1" applyFill="1" applyBorder="1" applyAlignment="1">
      <alignment horizontal="left" vertical="center"/>
    </xf>
    <xf numFmtId="0" fontId="18" fillId="6" borderId="8" xfId="0" applyFont="1" applyFill="1" applyBorder="1" applyAlignment="1">
      <alignment horizontal="left" vertical="center"/>
    </xf>
    <xf numFmtId="0" fontId="28" fillId="0" borderId="0" xfId="0" applyFont="1" applyAlignment="1">
      <alignment horizontal="center" vertical="center"/>
    </xf>
    <xf numFmtId="0" fontId="27" fillId="0" borderId="0" xfId="0" applyFont="1" applyAlignment="1">
      <alignment horizontal="center" vertical="center"/>
    </xf>
    <xf numFmtId="0" fontId="27" fillId="0" borderId="10" xfId="0" applyFont="1" applyBorder="1" applyAlignment="1">
      <alignment horizontal="center" vertical="center"/>
    </xf>
    <xf numFmtId="0" fontId="26" fillId="6" borderId="6" xfId="0" applyFont="1" applyFill="1" applyBorder="1" applyAlignment="1">
      <alignment horizontal="left" vertical="center"/>
    </xf>
    <xf numFmtId="0" fontId="26" fillId="6" borderId="7" xfId="0" applyFont="1" applyFill="1" applyBorder="1" applyAlignment="1">
      <alignment horizontal="left" vertical="center"/>
    </xf>
    <xf numFmtId="0" fontId="26" fillId="6" borderId="8"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14" xfId="0" applyFont="1" applyFill="1" applyBorder="1" applyAlignment="1">
      <alignment horizontal="center" vertical="center"/>
    </xf>
    <xf numFmtId="0" fontId="34" fillId="10" borderId="0" xfId="0" applyFont="1" applyFill="1" applyAlignment="1">
      <alignment horizontal="center" vertical="center" wrapText="1"/>
    </xf>
    <xf numFmtId="0" fontId="18" fillId="2" borderId="2"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21" fillId="0" borderId="0" xfId="0" applyFont="1" applyAlignment="1">
      <alignment horizontal="center"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4" borderId="8" xfId="0" applyFill="1" applyBorder="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29" fillId="4" borderId="6" xfId="3" applyFont="1" applyFill="1" applyBorder="1" applyAlignment="1">
      <alignment horizontal="left" vertical="center"/>
    </xf>
    <xf numFmtId="0" fontId="29" fillId="4" borderId="7" xfId="3" applyFont="1" applyFill="1" applyBorder="1" applyAlignment="1">
      <alignment horizontal="left" vertical="center"/>
    </xf>
    <xf numFmtId="0" fontId="29" fillId="4" borderId="8" xfId="3" applyFont="1" applyFill="1" applyBorder="1" applyAlignment="1">
      <alignment horizontal="left" vertical="center"/>
    </xf>
    <xf numFmtId="0" fontId="37" fillId="4" borderId="0" xfId="3" applyFont="1" applyFill="1" applyAlignment="1">
      <alignment horizontal="center" vertical="center"/>
    </xf>
    <xf numFmtId="0" fontId="37" fillId="2" borderId="0" xfId="3" applyFont="1" applyFill="1" applyAlignment="1">
      <alignment horizontal="center" vertical="center"/>
    </xf>
    <xf numFmtId="0" fontId="37" fillId="2" borderId="10" xfId="3" applyFont="1" applyFill="1" applyBorder="1" applyAlignment="1">
      <alignment horizontal="center" vertical="center"/>
    </xf>
    <xf numFmtId="0" fontId="22" fillId="0" borderId="0" xfId="3" applyFont="1" applyAlignment="1">
      <alignment horizontal="center" vertical="center"/>
    </xf>
    <xf numFmtId="0" fontId="14" fillId="0" borderId="0" xfId="3" applyFont="1" applyAlignment="1">
      <alignment horizontal="center" vertical="center"/>
    </xf>
    <xf numFmtId="0" fontId="16" fillId="0" borderId="0" xfId="3" applyFont="1" applyAlignment="1">
      <alignment horizontal="center" vertical="center"/>
    </xf>
    <xf numFmtId="0" fontId="16" fillId="0" borderId="10" xfId="3" applyFont="1" applyBorder="1" applyAlignment="1">
      <alignment horizontal="center" vertical="center"/>
    </xf>
    <xf numFmtId="0" fontId="20" fillId="4" borderId="0" xfId="3" applyFill="1" applyAlignment="1">
      <alignment horizontal="center" vertical="center"/>
    </xf>
    <xf numFmtId="0" fontId="20" fillId="2" borderId="0" xfId="3" applyFill="1" applyAlignment="1">
      <alignment horizontal="center" vertical="center"/>
    </xf>
    <xf numFmtId="0" fontId="20" fillId="2" borderId="10" xfId="3" applyFill="1" applyBorder="1" applyAlignment="1">
      <alignment horizontal="center" vertical="center"/>
    </xf>
    <xf numFmtId="0" fontId="20" fillId="2" borderId="1" xfId="3" applyFill="1" applyBorder="1" applyAlignment="1">
      <alignment horizontal="center" vertical="center"/>
    </xf>
    <xf numFmtId="0" fontId="20" fillId="2" borderId="2" xfId="3" applyFill="1" applyBorder="1" applyAlignment="1">
      <alignment horizontal="center" vertical="center"/>
    </xf>
    <xf numFmtId="0" fontId="20" fillId="2" borderId="14" xfId="3" applyFill="1" applyBorder="1" applyAlignment="1">
      <alignment horizontal="center" vertical="center"/>
    </xf>
    <xf numFmtId="0" fontId="54" fillId="4" borderId="6" xfId="3" applyFont="1" applyFill="1" applyBorder="1" applyAlignment="1">
      <alignment horizontal="left" vertical="center"/>
    </xf>
    <xf numFmtId="0" fontId="54" fillId="4" borderId="7" xfId="3" applyFont="1" applyFill="1" applyBorder="1" applyAlignment="1">
      <alignment horizontal="left" vertical="center"/>
    </xf>
    <xf numFmtId="0" fontId="54" fillId="4" borderId="8" xfId="3" applyFont="1" applyFill="1" applyBorder="1" applyAlignment="1">
      <alignment horizontal="left" vertical="center"/>
    </xf>
    <xf numFmtId="0" fontId="10" fillId="12" borderId="0" xfId="131" applyFill="1" applyAlignment="1">
      <alignment horizontal="center" vertical="center"/>
    </xf>
    <xf numFmtId="0" fontId="10" fillId="12" borderId="15" xfId="131" applyFill="1" applyBorder="1" applyAlignment="1">
      <alignment horizontal="center" vertical="center"/>
    </xf>
    <xf numFmtId="177" fontId="10" fillId="0" borderId="5" xfId="1" applyNumberFormat="1" applyFont="1" applyBorder="1" applyAlignment="1">
      <alignment horizontal="center" vertical="center"/>
    </xf>
    <xf numFmtId="177" fontId="10" fillId="0" borderId="16" xfId="1" applyNumberFormat="1" applyFont="1" applyBorder="1" applyAlignment="1">
      <alignment horizontal="center" vertical="center"/>
    </xf>
    <xf numFmtId="0" fontId="10" fillId="2" borderId="1" xfId="131" applyFill="1" applyBorder="1" applyAlignment="1">
      <alignment horizontal="center" vertical="center"/>
    </xf>
    <xf numFmtId="0" fontId="10" fillId="2" borderId="2" xfId="131" applyFill="1" applyBorder="1" applyAlignment="1">
      <alignment horizontal="center" vertical="center"/>
    </xf>
    <xf numFmtId="0" fontId="10" fillId="2" borderId="14" xfId="131" applyFill="1" applyBorder="1" applyAlignment="1">
      <alignment horizontal="center" vertical="center"/>
    </xf>
    <xf numFmtId="176" fontId="10" fillId="3" borderId="5" xfId="131" applyNumberFormat="1" applyFill="1" applyBorder="1" applyAlignment="1">
      <alignment horizontal="center" vertical="center"/>
    </xf>
    <xf numFmtId="0" fontId="10" fillId="3" borderId="5" xfId="131" applyFill="1" applyBorder="1" applyAlignment="1">
      <alignment horizontal="center" vertical="center"/>
    </xf>
    <xf numFmtId="0" fontId="10" fillId="3" borderId="16" xfId="131" applyFill="1" applyBorder="1" applyAlignment="1">
      <alignment horizontal="center" vertical="center"/>
    </xf>
    <xf numFmtId="0" fontId="4" fillId="4" borderId="6" xfId="131" applyFont="1" applyFill="1" applyBorder="1" applyAlignment="1">
      <alignment horizontal="center" vertical="center"/>
    </xf>
    <xf numFmtId="0" fontId="10" fillId="4" borderId="7" xfId="131" applyFill="1" applyBorder="1" applyAlignment="1">
      <alignment horizontal="center" vertical="center"/>
    </xf>
    <xf numFmtId="0" fontId="10" fillId="4" borderId="8" xfId="131" applyFill="1" applyBorder="1" applyAlignment="1">
      <alignment horizontal="center" vertical="center"/>
    </xf>
    <xf numFmtId="0" fontId="6" fillId="2" borderId="1" xfId="131" applyFont="1" applyFill="1" applyBorder="1" applyAlignment="1">
      <alignment horizontal="center" vertical="center"/>
    </xf>
    <xf numFmtId="0" fontId="14" fillId="0" borderId="0" xfId="131" applyFont="1" applyAlignment="1">
      <alignment horizontal="center" vertical="center"/>
    </xf>
    <xf numFmtId="0" fontId="16" fillId="0" borderId="0" xfId="131" applyFont="1" applyAlignment="1">
      <alignment horizontal="center" vertical="center"/>
    </xf>
    <xf numFmtId="0" fontId="16" fillId="0" borderId="15" xfId="131" applyFont="1" applyBorder="1" applyAlignment="1">
      <alignment horizontal="center" vertical="center"/>
    </xf>
    <xf numFmtId="0" fontId="10" fillId="13" borderId="0" xfId="131" applyFill="1" applyAlignment="1">
      <alignment horizontal="center" vertical="center"/>
    </xf>
    <xf numFmtId="0" fontId="10" fillId="10" borderId="0" xfId="131" applyFill="1" applyAlignment="1">
      <alignment horizontal="center" vertical="center"/>
    </xf>
    <xf numFmtId="177" fontId="10" fillId="3" borderId="0" xfId="131" applyNumberFormat="1" applyFill="1" applyAlignment="1">
      <alignment horizontal="center" vertical="center"/>
    </xf>
    <xf numFmtId="177" fontId="10" fillId="3" borderId="15" xfId="131" applyNumberFormat="1" applyFill="1" applyBorder="1" applyAlignment="1">
      <alignment horizontal="center" vertical="center"/>
    </xf>
    <xf numFmtId="0" fontId="16" fillId="0" borderId="3" xfId="131" applyFont="1" applyBorder="1" applyAlignment="1">
      <alignment horizontal="center" vertical="center"/>
    </xf>
    <xf numFmtId="0" fontId="4" fillId="4" borderId="6" xfId="131" applyFont="1" applyFill="1" applyBorder="1" applyAlignment="1">
      <alignment horizontal="left" vertical="center"/>
    </xf>
    <xf numFmtId="0" fontId="10" fillId="4" borderId="7" xfId="131" applyFill="1" applyBorder="1" applyAlignment="1">
      <alignment horizontal="left" vertical="center"/>
    </xf>
    <xf numFmtId="0" fontId="10" fillId="4" borderId="8" xfId="131" applyFill="1" applyBorder="1" applyAlignment="1">
      <alignment horizontal="left" vertical="center"/>
    </xf>
    <xf numFmtId="0" fontId="4" fillId="4" borderId="6" xfId="131" applyFont="1" applyFill="1" applyBorder="1" applyAlignment="1">
      <alignment horizontal="left" vertical="center" wrapText="1"/>
    </xf>
    <xf numFmtId="0" fontId="10" fillId="4" borderId="7" xfId="131" applyFill="1" applyBorder="1" applyAlignment="1">
      <alignment horizontal="left" vertical="center" wrapText="1"/>
    </xf>
    <xf numFmtId="0" fontId="10" fillId="4" borderId="8" xfId="131" applyFill="1" applyBorder="1" applyAlignment="1">
      <alignment horizontal="left" vertical="center" wrapText="1"/>
    </xf>
    <xf numFmtId="0" fontId="19" fillId="0" borderId="0" xfId="131" applyFont="1" applyAlignment="1">
      <alignment horizontal="center" vertical="center"/>
    </xf>
    <xf numFmtId="0" fontId="22" fillId="0" borderId="0" xfId="131" applyFont="1" applyAlignment="1">
      <alignment horizontal="center" vertical="center"/>
    </xf>
    <xf numFmtId="0" fontId="22" fillId="0" borderId="10" xfId="131" applyFont="1" applyBorder="1" applyAlignment="1">
      <alignment horizontal="center" vertical="center"/>
    </xf>
    <xf numFmtId="0" fontId="10" fillId="2" borderId="1" xfId="131" applyFill="1" applyBorder="1" applyAlignment="1">
      <alignment horizontal="left" vertical="center" wrapText="1"/>
    </xf>
    <xf numFmtId="0" fontId="10" fillId="2" borderId="2" xfId="131" applyFill="1" applyBorder="1" applyAlignment="1">
      <alignment horizontal="left" vertical="center" wrapText="1"/>
    </xf>
    <xf numFmtId="0" fontId="10" fillId="2" borderId="14" xfId="131" applyFill="1" applyBorder="1" applyAlignment="1">
      <alignment horizontal="left" vertical="center" wrapText="1"/>
    </xf>
    <xf numFmtId="0" fontId="6" fillId="4" borderId="6" xfId="131" applyFont="1" applyFill="1" applyBorder="1" applyAlignment="1">
      <alignment horizontal="left" vertical="center"/>
    </xf>
    <xf numFmtId="0" fontId="25" fillId="0" borderId="0" xfId="0" applyFont="1" applyAlignment="1">
      <alignment horizontal="center" vertical="center"/>
    </xf>
    <xf numFmtId="0" fontId="25" fillId="0" borderId="10" xfId="0" applyFont="1" applyBorder="1" applyAlignment="1">
      <alignment horizontal="center" vertical="center"/>
    </xf>
    <xf numFmtId="0" fontId="21" fillId="0" borderId="15" xfId="0" applyFont="1" applyBorder="1" applyAlignment="1">
      <alignment horizontal="center" vertical="center"/>
    </xf>
    <xf numFmtId="0" fontId="0" fillId="2" borderId="1" xfId="0" applyFill="1" applyBorder="1" applyAlignment="1">
      <alignment horizontal="center" vertical="center"/>
    </xf>
    <xf numFmtId="0" fontId="0" fillId="0" borderId="0" xfId="0">
      <alignment vertical="center"/>
    </xf>
    <xf numFmtId="0" fontId="3" fillId="4" borderId="6" xfId="131" applyFont="1" applyFill="1" applyBorder="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cellXfs>
  <cellStyles count="138">
    <cellStyle name="一般" xfId="0" builtinId="0"/>
    <cellStyle name="一般 2" xfId="3" xr:uid="{179B025C-7F1A-49EE-8658-B145BF18748C}"/>
    <cellStyle name="一般 2 2" xfId="131" xr:uid="{08E30EF4-559D-45BF-A0A8-0244495E53EB}"/>
    <cellStyle name="一般 3" xfId="5" xr:uid="{64C656DD-9C68-454A-8B78-ABDFA28649AA}"/>
    <cellStyle name="一般 4" xfId="14" xr:uid="{CCB97DA1-8D69-4EC3-A62B-D356CE96AC37}"/>
    <cellStyle name="一般 4 2" xfId="30" xr:uid="{13D3FBB9-C3EA-4509-BDF2-816FCC161D2D}"/>
    <cellStyle name="一般 4 3" xfId="39" xr:uid="{BC48F050-EFCD-40E5-AB1B-4179BA16861D}"/>
    <cellStyle name="一般 4 4" xfId="127" xr:uid="{F43F5506-808A-4BD8-847B-18052928F580}"/>
    <cellStyle name="一般 4 5" xfId="129" xr:uid="{EEB7B5A8-2AF7-4CC3-9310-04DDAFDA60F6}"/>
    <cellStyle name="一般 5" xfId="22" xr:uid="{C6F8A607-C688-4B76-A537-50A95DE2447D}"/>
    <cellStyle name="一般 6" xfId="13" xr:uid="{66D362E1-1E96-42C9-8771-48BAED737419}"/>
    <cellStyle name="一般 7" xfId="2" xr:uid="{9E0133C3-28A1-42E2-9065-7845D67A07C7}"/>
    <cellStyle name="一般 8" xfId="134" xr:uid="{BF512B67-32F4-4AA4-A948-3608EA43299A}"/>
    <cellStyle name="千分位" xfId="133" builtinId="3"/>
    <cellStyle name="千分位 10" xfId="34" xr:uid="{2D68F615-3B3B-40B6-BF5C-151C47D349D4}"/>
    <cellStyle name="千分位 10 2" xfId="85" xr:uid="{802AA1EA-BD58-47F3-A8C3-30FEC41A7684}"/>
    <cellStyle name="千分位 11" xfId="44" xr:uid="{C6196182-3318-42E1-9147-5BCA2CCE037F}"/>
    <cellStyle name="千分位 11 2" xfId="87" xr:uid="{D9A539A6-8F60-45DE-AC0F-B95C62A9C294}"/>
    <cellStyle name="千分位 12" xfId="135" xr:uid="{AE55CF3C-29AB-44A6-A328-396F529DCE62}"/>
    <cellStyle name="千分位 2" xfId="7" xr:uid="{CB02C326-2964-49B5-BAC8-92F47AE28773}"/>
    <cellStyle name="千分位 2 10" xfId="72" xr:uid="{FD78E4DC-D793-4814-9142-F12FC3BB9D65}"/>
    <cellStyle name="千分位 2 2" xfId="10" xr:uid="{7E8850DD-5843-4134-B21A-807DB6AD8E2B}"/>
    <cellStyle name="千分位 2 2 2" xfId="26" xr:uid="{5F002F24-162F-4C81-8316-2FCF82C95064}"/>
    <cellStyle name="千分位 2 2 2 2" xfId="54" xr:uid="{E70CB999-50B1-41BD-9E5A-7D3BB4F1770F}"/>
    <cellStyle name="千分位 2 2 2 2 2" xfId="110" xr:uid="{488DBDA1-4749-4E25-8F0C-39B93E494B26}"/>
    <cellStyle name="千分位 2 2 2 3" xfId="67" xr:uid="{05D00243-AC24-40DB-80C2-397AD2D6D704}"/>
    <cellStyle name="千分位 2 2 2 3 2" xfId="123" xr:uid="{75600D8E-B0B5-42B2-988B-2E9B1DE517F8}"/>
    <cellStyle name="千分位 2 2 2 4" xfId="98" xr:uid="{72A6ED3C-A48D-42E5-A599-65550A83FF5C}"/>
    <cellStyle name="千分位 2 2 3" xfId="19" xr:uid="{169CD4BF-18EC-4B2A-8DB6-DB5DD6A0F636}"/>
    <cellStyle name="千分位 2 2 3 2" xfId="92" xr:uid="{972AC316-3958-4082-8E32-506258E70533}"/>
    <cellStyle name="千分位 2 2 4" xfId="48" xr:uid="{6C2A5F91-27B9-4008-8902-646E7B89CD64}"/>
    <cellStyle name="千分位 2 2 4 2" xfId="104" xr:uid="{B422724E-E00E-49C3-97AF-00E7A8BF550F}"/>
    <cellStyle name="千分位 2 2 5" xfId="61" xr:uid="{E6185EBB-99E1-48FA-BAB0-BA6AE4D1CFAF}"/>
    <cellStyle name="千分位 2 2 5 2" xfId="117" xr:uid="{5397F30F-40C4-4D72-866E-402C91B8F8A1}"/>
    <cellStyle name="千分位 2 2 6" xfId="74" xr:uid="{B00A01B9-1415-405C-A39F-683F01DC8B4F}"/>
    <cellStyle name="千分位 2 3" xfId="24" xr:uid="{42EC18AD-AC35-4969-9454-EDCF4FB49BF7}"/>
    <cellStyle name="千分位 2 3 2" xfId="28" xr:uid="{41DBBB7A-1A69-4F19-9C3D-556073D68851}"/>
    <cellStyle name="千分位 2 3 2 2" xfId="56" xr:uid="{A11FF8E4-A233-419C-BB2F-1AC879376606}"/>
    <cellStyle name="千分位 2 3 2 2 2" xfId="112" xr:uid="{D3FDFC72-D8B8-4620-BDDF-A5983356A923}"/>
    <cellStyle name="千分位 2 3 2 3" xfId="69" xr:uid="{8FFA43E4-4A4C-4847-B956-66A39287FDE7}"/>
    <cellStyle name="千分位 2 3 2 3 2" xfId="125" xr:uid="{57D33858-DAED-4770-9DB3-F3EE94B30838}"/>
    <cellStyle name="千分位 2 3 2 4" xfId="100" xr:uid="{1420EDF6-9621-432A-B3D6-4F82750A8F61}"/>
    <cellStyle name="千分位 2 3 3" xfId="40" xr:uid="{0ED7DC87-B613-473E-BE21-AF523297A07A}"/>
    <cellStyle name="千分位 2 3 3 2" xfId="96" xr:uid="{6BB8CA5B-2B52-485B-8022-42C57A38E555}"/>
    <cellStyle name="千分位 2 3 4" xfId="52" xr:uid="{99F8C3AB-599F-4EDD-8D9A-0AD1A787EDDE}"/>
    <cellStyle name="千分位 2 3 4 2" xfId="108" xr:uid="{CE90AF9A-5E25-453C-A73A-1EC969B5C4FF}"/>
    <cellStyle name="千分位 2 3 5" xfId="65" xr:uid="{5A2E37EB-0121-4ACC-ABFA-8C2DF8201D5B}"/>
    <cellStyle name="千分位 2 3 5 2" xfId="121" xr:uid="{D065EA15-6EFE-407A-AF91-0E12DE52EA73}"/>
    <cellStyle name="千分位 2 3 6" xfId="76" xr:uid="{26A3FB8D-69F3-447D-A339-7E0BF7C08DA5}"/>
    <cellStyle name="千分位 2 4" xfId="21" xr:uid="{7666529B-7278-497F-B027-9B27E250E8A0}"/>
    <cellStyle name="千分位 2 4 2" xfId="38" xr:uid="{ADEA123B-4071-44E0-A4DC-06056C1781BD}"/>
    <cellStyle name="千分位 2 4 2 2" xfId="94" xr:uid="{86696B65-9571-4809-A9FA-FA5BF4B0F935}"/>
    <cellStyle name="千分位 2 4 3" xfId="50" xr:uid="{69B66C72-F89F-4ADE-87DA-DF06F35949A8}"/>
    <cellStyle name="千分位 2 4 3 2" xfId="106" xr:uid="{733B3BA8-6F50-4BD1-AA91-7D4A995BC6FC}"/>
    <cellStyle name="千分位 2 4 4" xfId="63" xr:uid="{69B8519E-5BE5-435E-822B-D85C14F0F3EB}"/>
    <cellStyle name="千分位 2 4 4 2" xfId="119" xr:uid="{8019BEB3-CA29-48BF-8E77-B4A31F7240A1}"/>
    <cellStyle name="千分位 2 4 5" xfId="78" xr:uid="{25FE7BF7-C4F8-4FE2-A728-FA040820FB77}"/>
    <cellStyle name="千分位 2 5" xfId="17" xr:uid="{A55BAA56-56FF-434A-B437-FD37B9641634}"/>
    <cellStyle name="千分位 2 5 2" xfId="36" xr:uid="{0B0218DE-A540-4EF4-A852-C177D0CD2380}"/>
    <cellStyle name="千分位 2 5 2 2" xfId="90" xr:uid="{A7D6E672-BD94-42EF-9719-72E73A9125E8}"/>
    <cellStyle name="千分位 2 5 3" xfId="59" xr:uid="{5E824460-B123-4988-9AB2-4ED0EC8164CE}"/>
    <cellStyle name="千分位 2 5 3 2" xfId="115" xr:uid="{96BAAC0B-FE09-4D5F-A771-9D450D8808C8}"/>
    <cellStyle name="千分位 2 5 4" xfId="80" xr:uid="{56693293-D251-48C3-987A-1310D473A8A1}"/>
    <cellStyle name="千分位 2 6" xfId="12" xr:uid="{F3BB1CB1-4C89-49B6-B0C6-EF68FD9C376C}"/>
    <cellStyle name="千分位 2 6 2" xfId="82" xr:uid="{F5F6BA47-878C-4E01-A4BB-DAE255154ABA}"/>
    <cellStyle name="千分位 2 7" xfId="33" xr:uid="{B8CD882D-D589-4CE8-955F-3EBBD83631BA}"/>
    <cellStyle name="千分位 2 7 2" xfId="84" xr:uid="{3C24BDCF-C2C4-4940-AB94-969D98653764}"/>
    <cellStyle name="千分位 2 8" xfId="35" xr:uid="{63215D22-590E-48C0-855C-4E4257F906B6}"/>
    <cellStyle name="千分位 2 8 2" xfId="86" xr:uid="{6314258E-FAC9-4F03-824E-18487D83CA73}"/>
    <cellStyle name="千分位 2 9" xfId="42" xr:uid="{8B7FC369-D664-4B44-B6B3-EA9622A14462}"/>
    <cellStyle name="千分位 2 9 2" xfId="88" xr:uid="{450431B0-DD3D-4C77-8B63-261A3746106C}"/>
    <cellStyle name="千分位 3" xfId="6" xr:uid="{E777D666-0030-4C96-8A95-97B9B3FD6310}"/>
    <cellStyle name="千分位 3 2" xfId="23" xr:uid="{5B1D226D-4158-4210-9B62-93859A7F17C8}"/>
    <cellStyle name="千分位 3 2 2" xfId="51" xr:uid="{9789652A-EAAC-4157-A516-35845876B373}"/>
    <cellStyle name="千分位 3 2 2 2" xfId="107" xr:uid="{EFCC4953-B7F0-4209-A3B6-567771F0146A}"/>
    <cellStyle name="千分位 3 2 3" xfId="64" xr:uid="{CD8F5533-49ED-416A-917A-F334A9C40510}"/>
    <cellStyle name="千分位 3 2 3 2" xfId="120" xr:uid="{FFB0FF47-BDE5-486C-91FC-28F1BBCAF3CD}"/>
    <cellStyle name="千分位 3 2 4" xfId="95" xr:uid="{825217BF-0AB9-400E-8832-F8F45F929517}"/>
    <cellStyle name="千分位 3 3" xfId="16" xr:uid="{21BDD521-E404-4836-BD5A-10DDD3E83ACA}"/>
    <cellStyle name="千分位 3 3 2" xfId="89" xr:uid="{F9D33F66-5C47-4BF2-9735-86DECF23BD1B}"/>
    <cellStyle name="千分位 3 4" xfId="46" xr:uid="{F6352C54-742C-4832-8DE3-23B1208E1E3C}"/>
    <cellStyle name="千分位 3 4 2" xfId="102" xr:uid="{F5041A75-F8DB-44DA-BE33-FA3F832981BB}"/>
    <cellStyle name="千分位 3 5" xfId="58" xr:uid="{1189E1DB-A94D-4369-8419-328DC3841222}"/>
    <cellStyle name="千分位 3 5 2" xfId="114" xr:uid="{0DA03B1E-5A9D-495C-A53A-9D2784308DD6}"/>
    <cellStyle name="千分位 3 6" xfId="71" xr:uid="{57388304-863D-45FB-8FB1-0C14BA8B2532}"/>
    <cellStyle name="千分位 4" xfId="9" xr:uid="{8DC450B3-4E3E-4C48-ABAB-FDC6286C88D3}"/>
    <cellStyle name="千分位 4 2" xfId="25" xr:uid="{09D38F39-F2CA-4552-B457-2CC26AE9A6E0}"/>
    <cellStyle name="千分位 4 2 2" xfId="53" xr:uid="{43BF6CAE-BF4F-4E37-A4AB-F19B8ACC18EC}"/>
    <cellStyle name="千分位 4 2 2 2" xfId="109" xr:uid="{01CD80A5-D9F7-4010-9631-6D9FDC4A0AE9}"/>
    <cellStyle name="千分位 4 2 3" xfId="66" xr:uid="{86C0D726-9E3B-4AEB-9FE4-04BA52EECC7B}"/>
    <cellStyle name="千分位 4 2 3 2" xfId="122" xr:uid="{212680D7-28A0-4BEC-98FB-6A7171901A76}"/>
    <cellStyle name="千分位 4 2 4" xfId="97" xr:uid="{EBE4E6E7-C40A-4125-AC95-CADC733ADEB2}"/>
    <cellStyle name="千分位 4 3" xfId="18" xr:uid="{C2C3BAEE-89F8-4AFE-A9A5-3519F37EBA73}"/>
    <cellStyle name="千分位 4 3 2" xfId="91" xr:uid="{9A451EDC-703E-4255-90DD-7449F29D99E9}"/>
    <cellStyle name="千分位 4 4" xfId="47" xr:uid="{4B1234C1-6380-4E55-AE8A-3BF7705A4A4E}"/>
    <cellStyle name="千分位 4 4 2" xfId="103" xr:uid="{A402F4A6-D437-4526-9493-A10600BEE1AE}"/>
    <cellStyle name="千分位 4 5" xfId="60" xr:uid="{C71C48CB-24B2-46B4-BAFE-39B3CB558FD8}"/>
    <cellStyle name="千分位 4 5 2" xfId="116" xr:uid="{5EC815CE-8BDE-4201-80D3-2FC72A3125CB}"/>
    <cellStyle name="千分位 4 6" xfId="73" xr:uid="{0A205EEE-6FC1-4F26-9F7F-C877C7B8C230}"/>
    <cellStyle name="千分位 5" xfId="20" xr:uid="{0C30DC85-7909-48A2-B787-C1FB11E4FEB2}"/>
    <cellStyle name="千分位 5 2" xfId="29" xr:uid="{C55903BF-1590-4D23-BF08-5D35F97D58D4}"/>
    <cellStyle name="千分位 5 2 2" xfId="57" xr:uid="{62A3E92A-6F88-41FE-8171-20E8DD2024A9}"/>
    <cellStyle name="千分位 5 2 2 2" xfId="113" xr:uid="{0AE54036-E0DC-46BE-B240-F9AD68945C13}"/>
    <cellStyle name="千分位 5 2 3" xfId="70" xr:uid="{FC0CE1FB-4109-485A-B916-7CFE9B614D9F}"/>
    <cellStyle name="千分位 5 2 3 2" xfId="126" xr:uid="{33CDEDEC-7CFC-47AA-B775-E2C0C11A0128}"/>
    <cellStyle name="千分位 5 2 4" xfId="101" xr:uid="{9979839A-F517-4232-B779-DFCA78522460}"/>
    <cellStyle name="千分位 5 3" xfId="37" xr:uid="{1E7EE18F-C5ED-4845-A12C-18D596A9ABC9}"/>
    <cellStyle name="千分位 5 3 2" xfId="93" xr:uid="{499B2BC7-46BB-4D21-A3CD-9970F8C452C5}"/>
    <cellStyle name="千分位 5 4" xfId="49" xr:uid="{937CEB27-9226-4CD3-8051-5D4AA842AFF1}"/>
    <cellStyle name="千分位 5 4 2" xfId="105" xr:uid="{D553312E-9C78-4C8B-8AAA-59D673D0C936}"/>
    <cellStyle name="千分位 5 5" xfId="62" xr:uid="{DB47A4FC-5760-460B-B7F1-5569099A7335}"/>
    <cellStyle name="千分位 5 5 2" xfId="118" xr:uid="{46513EB0-DA98-42D4-8DC4-D42690D4EF0A}"/>
    <cellStyle name="千分位 5 6" xfId="75" xr:uid="{14DF2A9D-C0C3-416F-B890-42108FA55B89}"/>
    <cellStyle name="千分位 6" xfId="27" xr:uid="{105FB057-EB61-446B-9412-2EA0F5927418}"/>
    <cellStyle name="千分位 6 2" xfId="41" xr:uid="{D00CF936-4373-4963-BA68-212F83939F2A}"/>
    <cellStyle name="千分位 6 2 2" xfId="99" xr:uid="{7D0864A0-1546-4B76-9A8C-3C628454529D}"/>
    <cellStyle name="千分位 6 3" xfId="55" xr:uid="{88A8B16A-E965-4DE7-94D1-C715710B0A58}"/>
    <cellStyle name="千分位 6 3 2" xfId="111" xr:uid="{3CC65FEE-4CE3-4231-A951-FE632094E096}"/>
    <cellStyle name="千分位 6 4" xfId="68" xr:uid="{8E7D9E7D-F3B0-4E51-B2ED-BE96CFAEF191}"/>
    <cellStyle name="千分位 6 4 2" xfId="124" xr:uid="{AE84D1B5-6BB8-441D-B541-274D8E4AE477}"/>
    <cellStyle name="千分位 6 5" xfId="77" xr:uid="{404D1006-6711-4F6F-A0A4-902955F1DECF}"/>
    <cellStyle name="千分位 7" xfId="11" xr:uid="{686C8ACF-771F-4CA1-9974-B8E3ACDF2970}"/>
    <cellStyle name="千分位 7 2" xfId="79" xr:uid="{8AF8F845-B396-4649-B6AD-CC7BA35245D7}"/>
    <cellStyle name="千分位 8" xfId="31" xr:uid="{4CE9EECB-C037-420A-AC67-5161FC537F3D}"/>
    <cellStyle name="千分位 8 2" xfId="81" xr:uid="{F9DF7250-74F4-4CD2-B78A-B243F95D847A}"/>
    <cellStyle name="千分位 9" xfId="32" xr:uid="{BE1843D1-A324-4F7A-A88C-F4FE1F4BAC7E}"/>
    <cellStyle name="千分位 9 2" xfId="83" xr:uid="{C347E0BB-FDDC-46BA-AC7A-64D2A4D0FEF8}"/>
    <cellStyle name="百分比" xfId="1" builtinId="5"/>
    <cellStyle name="百分比 2" xfId="4" xr:uid="{EAD11210-39E2-4BB3-84D8-A7EB992A48BA}"/>
    <cellStyle name="百分比 2 2" xfId="132" xr:uid="{31ADFDA8-DC4F-4070-902F-7C48838CE402}"/>
    <cellStyle name="百分比 3" xfId="15" xr:uid="{6BC56574-8D23-4DFC-8CC5-DF24559E5B55}"/>
    <cellStyle name="百分比 3 2" xfId="45" xr:uid="{67D302EE-197A-4F4E-ACBF-D1018F733E83}"/>
    <cellStyle name="百分比 3 3" xfId="43" xr:uid="{9634A0C8-8D47-479E-8BF4-6AD51E5B6EE9}"/>
    <cellStyle name="百分比 3 4" xfId="128" xr:uid="{73F4A1F8-27FA-4726-A409-C648A7F2BF52}"/>
    <cellStyle name="百分比 3 5" xfId="130" xr:uid="{E437DB0D-ABB1-4F04-8C2B-E1CF747F1486}"/>
    <cellStyle name="百分比 4" xfId="8" xr:uid="{55138AF9-52C8-4DDB-93F9-00024F8220FE}"/>
    <cellStyle name="百分比 5" xfId="137" xr:uid="{51A56BCC-4CC8-4DA3-A3F0-CED858803DF9}"/>
    <cellStyle name="超連結" xfId="136" builtinId="8"/>
  </cellStyles>
  <dxfs count="22">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theme="9"/>
      </font>
    </dxf>
    <dxf>
      <font>
        <color rgb="FFFF0000"/>
      </font>
    </dxf>
    <dxf>
      <font>
        <color rgb="FFFF0000"/>
      </font>
      <fill>
        <patternFill>
          <fgColor rgb="FFFF7C80"/>
          <bgColor rgb="FFFF7C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font>
    </dxf>
    <dxf>
      <font>
        <color rgb="FFFF0000"/>
      </font>
    </dxf>
    <dxf>
      <font>
        <color rgb="FF70AD47"/>
      </font>
    </dxf>
    <dxf>
      <font>
        <color rgb="FFFF0000"/>
      </font>
    </dxf>
    <dxf>
      <font>
        <color rgb="FF70AD47"/>
      </font>
    </dxf>
    <dxf>
      <font>
        <color rgb="FFFF0000"/>
      </font>
    </dxf>
  </dxfs>
  <tableStyles count="0" defaultTableStyle="TableStyleMedium2" defaultPivotStyle="PivotStyleLight16"/>
  <colors>
    <mruColors>
      <color rgb="FF9BC2E6"/>
      <color rgb="FFDDEBF7"/>
      <color rgb="FFFCE4D6"/>
      <color rgb="FFFF0000"/>
      <color rgb="FF767171"/>
      <color rgb="FFFF7C80"/>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36.xml"/><Relationship Id="rId1" Type="http://schemas.microsoft.com/office/2011/relationships/chartStyle" Target="style36.xml"/><Relationship Id="rId4" Type="http://schemas.openxmlformats.org/officeDocument/2006/relationships/chartUserShapes" Target="../drawings/drawing37.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50.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53.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54.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themeOverride" Target="../theme/themeOverride55.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themeOverride" Target="../theme/themeOverride56.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57.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themeOverride" Target="../theme/themeOverride58.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themeOverride" Target="../theme/themeOverride59.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themeOverride" Target="../theme/themeOverride60.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themeOverride" Target="../theme/themeOverride61.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themeOverride" Target="../theme/themeOverride62.xml"/><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stacked"/>
        <c:varyColors val="0"/>
        <c:ser>
          <c:idx val="0"/>
          <c:order val="0"/>
          <c:tx>
            <c:strRef>
              <c:f>'{sub_num}'!$B$1</c:f>
              <c:strCache>
                <c:ptCount val="1"/>
                <c:pt idx="0">
                  <c:v>WEB</c:v>
                </c:pt>
              </c:strCache>
            </c:strRef>
          </c:tx>
          <c:spPr>
            <a:solidFill>
              <a:srgbClr val="4A5FAB"/>
            </a:solidFill>
            <a:ln>
              <a:noFill/>
            </a:ln>
            <a:effectLst>
              <a:outerShdw blurRad="50800" dist="38100" dir="2700000" algn="tl" rotWithShape="0">
                <a:prstClr val="black">
                  <a:alpha val="40000"/>
                </a:prstClr>
              </a:outerShdw>
            </a:effectLst>
          </c:spPr>
          <c:invertIfNegative val="0"/>
          <c:dLbls>
            <c:numFmt formatCode="#,##0_);[Red]\(#,##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'{sub_num}'!$B$2:$B$14</c:f>
              <c:numCache>
                <c:formatCode>#,##0_);[Red]\(#,##0\)</c:formatCode>
                <c:ptCount val="13"/>
                <c:pt idx="0">
                  <c:v>3833</c:v>
                </c:pt>
                <c:pt idx="1">
                  <c:v>3838</c:v>
                </c:pt>
                <c:pt idx="2">
                  <c:v>3858</c:v>
                </c:pt>
                <c:pt idx="3">
                  <c:v>3882</c:v>
                </c:pt>
                <c:pt idx="4">
                  <c:v>3899</c:v>
                </c:pt>
                <c:pt idx="5">
                  <c:v>3864</c:v>
                </c:pt>
                <c:pt idx="6">
                  <c:v>3864</c:v>
                </c:pt>
                <c:pt idx="7">
                  <c:v>3864</c:v>
                </c:pt>
                <c:pt idx="8">
                  <c:v>3960</c:v>
                </c:pt>
                <c:pt idx="9">
                  <c:v>3913</c:v>
                </c:pt>
                <c:pt idx="10">
                  <c:v>3858</c:v>
                </c:pt>
                <c:pt idx="11">
                  <c:v>3746</c:v>
                </c:pt>
                <c:pt idx="12">
                  <c:v>3684</c:v>
                </c:pt>
              </c:numCache>
            </c:numRef>
          </c:val>
          <c:extLst>
            <c:ext xmlns:c16="http://schemas.microsoft.com/office/drawing/2014/chart" uri="{C3380CC4-5D6E-409C-BE32-E72D297353CC}">
              <c16:uniqueId val="{00000000-3EB3-45E8-87D2-3AA26099DE4F}"/>
            </c:ext>
          </c:extLst>
        </c:ser>
        <c:ser>
          <c:idx val="1"/>
          <c:order val="1"/>
          <c:tx>
            <c:strRef>
              <c:f>'{sub_num}'!$C$1</c:f>
              <c:strCache>
                <c:ptCount val="1"/>
                <c:pt idx="0">
                  <c:v>APP</c:v>
                </c:pt>
              </c:strCache>
            </c:strRef>
          </c:tx>
          <c:spPr>
            <a:solidFill>
              <a:srgbClr val="FFC000"/>
            </a:solidFill>
            <a:ln>
              <a:noFill/>
            </a:ln>
            <a:effectLst>
              <a:outerShdw blurRad="50800" dist="38100" dir="2700000" algn="tl" rotWithShape="0">
                <a:prstClr val="black">
                  <a:alpha val="40000"/>
                </a:prstClr>
              </a:outerShdw>
            </a:effectLst>
          </c:spPr>
          <c:invertIfNegative val="0"/>
          <c:dLbls>
            <c:numFmt formatCode="#,##0_);[Red]\(#,##0\)" sourceLinked="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'{sub_num}'!$C$2:$C$14</c:f>
              <c:numCache>
                <c:formatCode>#,##0_);[Red]\(#,##0\)</c:formatCode>
                <c:ptCount val="13"/>
                <c:pt idx="0">
                  <c:v>3800</c:v>
                </c:pt>
                <c:pt idx="1">
                  <c:v>3894</c:v>
                </c:pt>
                <c:pt idx="2">
                  <c:v>4007</c:v>
                </c:pt>
                <c:pt idx="3">
                  <c:v>4104</c:v>
                </c:pt>
                <c:pt idx="4">
                  <c:v>4194</c:v>
                </c:pt>
                <c:pt idx="5">
                  <c:v>4241</c:v>
                </c:pt>
                <c:pt idx="6">
                  <c:v>4184</c:v>
                </c:pt>
                <c:pt idx="7">
                  <c:v>4206</c:v>
                </c:pt>
                <c:pt idx="8">
                  <c:v>4196</c:v>
                </c:pt>
                <c:pt idx="9">
                  <c:v>4199</c:v>
                </c:pt>
                <c:pt idx="10">
                  <c:v>4145</c:v>
                </c:pt>
                <c:pt idx="11">
                  <c:v>4207</c:v>
                </c:pt>
                <c:pt idx="12">
                  <c:v>4236</c:v>
                </c:pt>
              </c:numCache>
            </c:numRef>
          </c:val>
          <c:extLst>
            <c:ext xmlns:c16="http://schemas.microsoft.com/office/drawing/2014/chart" uri="{C3380CC4-5D6E-409C-BE32-E72D297353CC}">
              <c16:uniqueId val="{00000006-3EB3-45E8-87D2-3AA26099DE4F}"/>
            </c:ext>
          </c:extLst>
        </c:ser>
        <c:dLbls>
          <c:showLegendKey val="0"/>
          <c:showVal val="1"/>
          <c:showCatName val="0"/>
          <c:showSerName val="0"/>
          <c:showPercent val="0"/>
          <c:showBubbleSize val="0"/>
        </c:dLbls>
        <c:gapWidth val="55"/>
        <c:overlap val="100"/>
        <c:axId val="762657104"/>
        <c:axId val="762655792"/>
      </c:barChart>
      <c:lineChart>
        <c:grouping val="standard"/>
        <c:varyColors val="0"/>
        <c:ser>
          <c:idx val="3"/>
          <c:order val="3"/>
          <c:tx>
            <c:strRef>
              <c:f>'{sub_num}'!$E$1</c:f>
              <c:strCache>
                <c:ptCount val="1"/>
                <c:pt idx="0">
                  <c:v>總人數</c:v>
                </c:pt>
              </c:strCache>
            </c:strRef>
          </c:tx>
          <c:spPr>
            <a:ln w="28575" cap="rnd">
              <a:noFill/>
              <a:round/>
            </a:ln>
            <a:effectLst/>
          </c:spPr>
          <c:marker>
            <c:symbol val="none"/>
          </c:marker>
          <c:dLbls>
            <c:dLbl>
              <c:idx val="0"/>
              <c:layout>
                <c:manualLayout>
                  <c:x val="-2.897726968387037E-2"/>
                  <c:y val="-6.78890500364048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B3-45E8-87D2-3AA26099DE4F}"/>
                </c:ext>
              </c:extLst>
            </c:dLbl>
            <c:dLbl>
              <c:idx val="1"/>
              <c:layout>
                <c:manualLayout>
                  <c:x val="-2.8978487652761002E-2"/>
                  <c:y val="-6.4436486723563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B3-45E8-87D2-3AA26099DE4F}"/>
                </c:ext>
              </c:extLst>
            </c:dLbl>
            <c:dLbl>
              <c:idx val="7"/>
              <c:layout>
                <c:manualLayout>
                  <c:x val="-2.8978487652760961E-2"/>
                  <c:y val="-4.60878628703522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B3-45E8-87D2-3AA26099DE4F}"/>
                </c:ext>
              </c:extLst>
            </c:dLbl>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'{sub_num}'!$E$2:$E$14</c:f>
              <c:numCache>
                <c:formatCode>#,##0_);[Red]\(#,##0\)</c:formatCode>
                <c:ptCount val="13"/>
                <c:pt idx="0">
                  <c:v>7633</c:v>
                </c:pt>
                <c:pt idx="1">
                  <c:v>7732</c:v>
                </c:pt>
                <c:pt idx="2">
                  <c:v>7865</c:v>
                </c:pt>
                <c:pt idx="3">
                  <c:v>7986</c:v>
                </c:pt>
                <c:pt idx="4">
                  <c:v>8093</c:v>
                </c:pt>
                <c:pt idx="5">
                  <c:v>8105</c:v>
                </c:pt>
                <c:pt idx="6">
                  <c:v>8048</c:v>
                </c:pt>
                <c:pt idx="7">
                  <c:v>8070</c:v>
                </c:pt>
                <c:pt idx="8">
                  <c:v>8156</c:v>
                </c:pt>
                <c:pt idx="9">
                  <c:v>8112</c:v>
                </c:pt>
                <c:pt idx="10">
                  <c:v>8003</c:v>
                </c:pt>
                <c:pt idx="11">
                  <c:v>7953</c:v>
                </c:pt>
                <c:pt idx="12">
                  <c:v>7920</c:v>
                </c:pt>
              </c:numCache>
            </c:numRef>
          </c:val>
          <c:smooth val="0"/>
          <c:extLst>
            <c:ext xmlns:c16="http://schemas.microsoft.com/office/drawing/2014/chart" uri="{C3380CC4-5D6E-409C-BE32-E72D297353CC}">
              <c16:uniqueId val="{0000000A-3EB3-45E8-87D2-3AA26099DE4F}"/>
            </c:ext>
          </c:extLst>
        </c:ser>
        <c:dLbls>
          <c:showLegendKey val="0"/>
          <c:showVal val="0"/>
          <c:showCatName val="0"/>
          <c:showSerName val="0"/>
          <c:showPercent val="0"/>
          <c:showBubbleSize val="0"/>
        </c:dLbls>
        <c:marker val="1"/>
        <c:smooth val="0"/>
        <c:axId val="762657104"/>
        <c:axId val="762655792"/>
      </c:lineChart>
      <c:lineChart>
        <c:grouping val="standard"/>
        <c:varyColors val="0"/>
        <c:ser>
          <c:idx val="2"/>
          <c:order val="2"/>
          <c:tx>
            <c:strRef>
              <c:f>'{sub_num}'!$D$1</c:f>
              <c:strCache>
                <c:ptCount val="1"/>
                <c:pt idx="0">
                  <c:v>APP占比</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6"/>
              <c:layout>
                <c:manualLayout>
                  <c:x val="-2.7627664320357945E-2"/>
                  <c:y val="-5.242463958060288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B3-45E8-87D2-3AA26099DE4F}"/>
                </c:ext>
              </c:extLst>
            </c:dLbl>
            <c:dLbl>
              <c:idx val="7"/>
              <c:layout>
                <c:manualLayout>
                  <c:x val="-2.655321168861707E-2"/>
                  <c:y val="-2.621231979030144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B3-45E8-87D2-3AA26099DE4F}"/>
                </c:ext>
              </c:extLst>
            </c:dLbl>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'{sub_num}'!$D$2:$D$14</c:f>
              <c:numCache>
                <c:formatCode>0.0%</c:formatCode>
                <c:ptCount val="13"/>
                <c:pt idx="0">
                  <c:v>0.4978383335516835</c:v>
                </c:pt>
                <c:pt idx="1">
                  <c:v>0.50362131401965859</c:v>
                </c:pt>
                <c:pt idx="2">
                  <c:v>0.50947234583598222</c:v>
                </c:pt>
                <c:pt idx="3">
                  <c:v>0.51389932381667924</c:v>
                </c:pt>
                <c:pt idx="4">
                  <c:v>0.51822562708513531</c:v>
                </c:pt>
                <c:pt idx="5">
                  <c:v>0.52325724861196787</c:v>
                </c:pt>
                <c:pt idx="6">
                  <c:v>0.51988071570576544</c:v>
                </c:pt>
                <c:pt idx="7">
                  <c:v>0.52118959107806695</c:v>
                </c:pt>
                <c:pt idx="8">
                  <c:v>0.51446787641000491</c:v>
                </c:pt>
                <c:pt idx="9">
                  <c:v>0.51762820512820518</c:v>
                </c:pt>
                <c:pt idx="10">
                  <c:v>0.51793077595901538</c:v>
                </c:pt>
                <c:pt idx="11">
                  <c:v>0.52898277379605185</c:v>
                </c:pt>
                <c:pt idx="12">
                  <c:v>0.5348484848484848</c:v>
                </c:pt>
              </c:numCache>
            </c:numRef>
          </c:val>
          <c:smooth val="0"/>
          <c:extLst>
            <c:ext xmlns:c16="http://schemas.microsoft.com/office/drawing/2014/chart" uri="{C3380CC4-5D6E-409C-BE32-E72D297353CC}">
              <c16:uniqueId val="{0000000D-3EB3-45E8-87D2-3AA26099DE4F}"/>
            </c:ext>
          </c:extLst>
        </c:ser>
        <c:dLbls>
          <c:showLegendKey val="0"/>
          <c:showVal val="1"/>
          <c:showCatName val="0"/>
          <c:showSerName val="0"/>
          <c:showPercent val="0"/>
          <c:showBubbleSize val="0"/>
        </c:dLbls>
        <c:marker val="1"/>
        <c:smooth val="0"/>
        <c:axId val="749394304"/>
        <c:axId val="749393976"/>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max val="10000"/>
        </c:scaling>
        <c:delete val="0"/>
        <c:axPos val="l"/>
        <c:majorGridlines>
          <c:spPr>
            <a:ln w="9525" cap="flat" cmpd="sng" algn="ctr">
              <a:solidFill>
                <a:schemeClr val="tx1">
                  <a:lumMod val="85000"/>
                </a:schemeClr>
              </a:solidFill>
              <a:round/>
            </a:ln>
            <a:effectLst/>
          </c:spPr>
        </c:majorGridlines>
        <c:numFmt formatCode="#,##0_);[Red]\(#,##0\)"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crossAx val="762657104"/>
        <c:crosses val="autoZero"/>
        <c:crossBetween val="between"/>
      </c:valAx>
      <c:valAx>
        <c:axId val="749393976"/>
        <c:scaling>
          <c:orientation val="minMax"/>
        </c:scaling>
        <c:delete val="0"/>
        <c:axPos val="r"/>
        <c:numFmt formatCode="0%" sourceLinked="0"/>
        <c:majorTickMark val="out"/>
        <c:minorTickMark val="none"/>
        <c:tickLblPos val="nextTo"/>
        <c:spPr>
          <a:noFill/>
          <a:ln w="0">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crossAx val="749394304"/>
        <c:crosses val="max"/>
        <c:crossBetween val="between"/>
      </c:valAx>
      <c:catAx>
        <c:axId val="749394304"/>
        <c:scaling>
          <c:orientation val="minMax"/>
        </c:scaling>
        <c:delete val="1"/>
        <c:axPos val="b"/>
        <c:numFmt formatCode="General" sourceLinked="1"/>
        <c:majorTickMark val="out"/>
        <c:minorTickMark val="none"/>
        <c:tickLblPos val="nextTo"/>
        <c:crossAx val="749393976"/>
        <c:crosses val="autoZero"/>
        <c:auto val="1"/>
        <c:lblAlgn val="ctr"/>
        <c:lblOffset val="100"/>
        <c:noMultiLvlLbl val="0"/>
      </c:catAx>
      <c:spPr>
        <a:solidFill>
          <a:schemeClr val="tx1">
            <a:alpha val="70000"/>
          </a:schemeClr>
        </a:solidFill>
        <a:ln>
          <a:noFill/>
        </a:ln>
        <a:effectLst/>
      </c:spPr>
    </c:plotArea>
    <c:legend>
      <c:legendPos val="t"/>
      <c:legendEntry>
        <c:idx val="2"/>
        <c:delete val="1"/>
      </c:legendEntry>
      <c:layout>
        <c:manualLayout>
          <c:xMode val="edge"/>
          <c:yMode val="edge"/>
          <c:x val="0.30932623653692742"/>
          <c:y val="7.8636959370904317E-3"/>
          <c:w val="0.41055201619194753"/>
          <c:h val="5.9012394092940221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400">
          <a:latin typeface="Century Gothic" panose="020B0502020202020204" pitchFamily="34" charset="0"/>
        </a:defRPr>
      </a:pPr>
      <a:endParaRPr lang="zh-TW"/>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r>
              <a:rPr lang="zh-TW" altLang="en-US" sz="1800" b="0" dirty="0">
                <a:solidFill>
                  <a:schemeClr val="bg1"/>
                </a:solidFill>
              </a:rPr>
              <a:t>年訂方案</a:t>
            </a:r>
          </a:p>
        </c:rich>
      </c:tx>
      <c:layout>
        <c:manualLayout>
          <c:xMode val="edge"/>
          <c:yMode val="edge"/>
          <c:x val="0.40091417540308649"/>
          <c:y val="5.2423514299029502E-3"/>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endParaRPr lang="zh-TW"/>
        </a:p>
      </c:txPr>
    </c:title>
    <c:autoTitleDeleted val="0"/>
    <c:plotArea>
      <c:layout>
        <c:manualLayout>
          <c:layoutTarget val="inner"/>
          <c:xMode val="edge"/>
          <c:yMode val="edge"/>
          <c:x val="6.8658999066143589E-2"/>
          <c:y val="0.22652018830999807"/>
          <c:w val="0.90680004159841932"/>
          <c:h val="0.69384688288545626"/>
        </c:manualLayout>
      </c:layout>
      <c:barChart>
        <c:barDir val="col"/>
        <c:grouping val="clustered"/>
        <c:varyColors val="0"/>
        <c:ser>
          <c:idx val="0"/>
          <c:order val="0"/>
          <c:tx>
            <c:strRef>
              <c:f>'{lost_web_year}'!$B$1</c:f>
              <c:strCache>
                <c:ptCount val="1"/>
                <c:pt idx="0">
                  <c:v>當月流失 (人)</c:v>
                </c:pt>
              </c:strCache>
            </c:strRef>
          </c:tx>
          <c:spPr>
            <a:solidFill>
              <a:schemeClr val="accent5">
                <a:lumMod val="60000"/>
                <a:lumOff val="40000"/>
              </a:schemeClr>
            </a:solidFill>
            <a:ln w="22225" cap="rnd">
              <a:noFill/>
              <a:round/>
            </a:ln>
            <a:effectLst>
              <a:outerShdw blurRad="50800" dist="38100" dir="2700000" algn="tl" rotWithShape="0">
                <a:prstClr val="black">
                  <a:alpha val="40000"/>
                </a:prst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CD74-4DF1-AE98-A3B5DE7FE682}"/>
                </c:ext>
              </c:extLst>
            </c:dLbl>
            <c:dLbl>
              <c:idx val="1"/>
              <c:delete val="1"/>
              <c:extLst>
                <c:ext xmlns:c15="http://schemas.microsoft.com/office/drawing/2012/chart" uri="{CE6537A1-D6FC-4f65-9D91-7224C49458BB}"/>
                <c:ext xmlns:c16="http://schemas.microsoft.com/office/drawing/2014/chart" uri="{C3380CC4-5D6E-409C-BE32-E72D297353CC}">
                  <c16:uniqueId val="{00000001-CD74-4DF1-AE98-A3B5DE7FE682}"/>
                </c:ext>
              </c:extLst>
            </c:dLbl>
            <c:dLbl>
              <c:idx val="2"/>
              <c:delete val="1"/>
              <c:extLst>
                <c:ext xmlns:c15="http://schemas.microsoft.com/office/drawing/2012/chart" uri="{CE6537A1-D6FC-4f65-9D91-7224C49458BB}"/>
                <c:ext xmlns:c16="http://schemas.microsoft.com/office/drawing/2014/chart" uri="{C3380CC4-5D6E-409C-BE32-E72D297353CC}">
                  <c16:uniqueId val="{00000002-CD74-4DF1-AE98-A3B5DE7FE682}"/>
                </c:ext>
              </c:extLst>
            </c:dLbl>
            <c:dLbl>
              <c:idx val="3"/>
              <c:delete val="1"/>
              <c:extLst>
                <c:ext xmlns:c15="http://schemas.microsoft.com/office/drawing/2012/chart" uri="{CE6537A1-D6FC-4f65-9D91-7224C49458BB}"/>
                <c:ext xmlns:c16="http://schemas.microsoft.com/office/drawing/2014/chart" uri="{C3380CC4-5D6E-409C-BE32-E72D297353CC}">
                  <c16:uniqueId val="{00000003-CD74-4DF1-AE98-A3B5DE7FE682}"/>
                </c:ext>
              </c:extLst>
            </c:dLbl>
            <c:dLbl>
              <c:idx val="4"/>
              <c:delete val="1"/>
              <c:extLst>
                <c:ext xmlns:c15="http://schemas.microsoft.com/office/drawing/2012/chart" uri="{CE6537A1-D6FC-4f65-9D91-7224C49458BB}"/>
                <c:ext xmlns:c16="http://schemas.microsoft.com/office/drawing/2014/chart" uri="{C3380CC4-5D6E-409C-BE32-E72D297353CC}">
                  <c16:uniqueId val="{00000004-CD74-4DF1-AE98-A3B5DE7FE682}"/>
                </c:ext>
              </c:extLst>
            </c:dLbl>
            <c:dLbl>
              <c:idx val="5"/>
              <c:delete val="1"/>
              <c:extLst>
                <c:ext xmlns:c15="http://schemas.microsoft.com/office/drawing/2012/chart" uri="{CE6537A1-D6FC-4f65-9D91-7224C49458BB}"/>
                <c:ext xmlns:c16="http://schemas.microsoft.com/office/drawing/2014/chart" uri="{C3380CC4-5D6E-409C-BE32-E72D297353CC}">
                  <c16:uniqueId val="{00000005-CD74-4DF1-AE98-A3B5DE7FE682}"/>
                </c:ext>
              </c:extLst>
            </c:dLbl>
            <c:dLbl>
              <c:idx val="6"/>
              <c:delete val="1"/>
              <c:extLst>
                <c:ext xmlns:c15="http://schemas.microsoft.com/office/drawing/2012/chart" uri="{CE6537A1-D6FC-4f65-9D91-7224C49458BB}"/>
                <c:ext xmlns:c16="http://schemas.microsoft.com/office/drawing/2014/chart" uri="{C3380CC4-5D6E-409C-BE32-E72D297353CC}">
                  <c16:uniqueId val="{00000006-CD74-4DF1-AE98-A3B5DE7FE682}"/>
                </c:ext>
              </c:extLst>
            </c:dLbl>
            <c:dLbl>
              <c:idx val="7"/>
              <c:delete val="1"/>
              <c:extLst>
                <c:ext xmlns:c15="http://schemas.microsoft.com/office/drawing/2012/chart" uri="{CE6537A1-D6FC-4f65-9D91-7224C49458BB}"/>
                <c:ext xmlns:c16="http://schemas.microsoft.com/office/drawing/2014/chart" uri="{C3380CC4-5D6E-409C-BE32-E72D297353CC}">
                  <c16:uniqueId val="{00000007-CD74-4DF1-AE98-A3B5DE7FE682}"/>
                </c:ext>
              </c:extLst>
            </c:dLbl>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'{lost_web_year}'!$B$2:$B$14</c:f>
              <c:numCache>
                <c:formatCode>#,##0_);[Red]\(#,##0\)</c:formatCode>
                <c:ptCount val="13"/>
                <c:pt idx="0">
                  <c:v>143</c:v>
                </c:pt>
                <c:pt idx="1">
                  <c:v>69</c:v>
                </c:pt>
                <c:pt idx="2">
                  <c:v>87</c:v>
                </c:pt>
                <c:pt idx="3">
                  <c:v>93</c:v>
                </c:pt>
                <c:pt idx="4">
                  <c:v>101</c:v>
                </c:pt>
                <c:pt idx="5">
                  <c:v>61</c:v>
                </c:pt>
                <c:pt idx="6">
                  <c:v>65</c:v>
                </c:pt>
                <c:pt idx="7">
                  <c:v>81</c:v>
                </c:pt>
                <c:pt idx="8">
                  <c:v>140</c:v>
                </c:pt>
                <c:pt idx="9">
                  <c:v>146</c:v>
                </c:pt>
                <c:pt idx="10">
                  <c:v>123</c:v>
                </c:pt>
                <c:pt idx="11">
                  <c:v>147</c:v>
                </c:pt>
                <c:pt idx="12">
                  <c:v>150</c:v>
                </c:pt>
              </c:numCache>
            </c:numRef>
          </c:val>
          <c:extLst>
            <c:ext xmlns:c16="http://schemas.microsoft.com/office/drawing/2014/chart" uri="{C3380CC4-5D6E-409C-BE32-E72D297353CC}">
              <c16:uniqueId val="{00000008-CD74-4DF1-AE98-A3B5DE7FE682}"/>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'{lost_web_year}'!$C$1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dLbls>
            <c:delete val="1"/>
          </c:dLbls>
          <c:cat>
            <c:strRef>
              <c:f>'{lost_web_year}'!$A$2:$A$14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'{lost_web_year}'!$C$2:$C$14</c:f>
              <c:numCache>
                <c:formatCode>0%</c:formatCode>
                <c:ptCount val="13"/>
                <c:pt idx="0">
                  <c:v>4.3959422071933603E-2</c:v>
                </c:pt>
                <c:pt idx="1">
                  <c:v>2.1375464684014869E-2</c:v>
                </c:pt>
                <c:pt idx="2">
                  <c:v>2.6371627765989693E-2</c:v>
                </c:pt>
                <c:pt idx="3">
                  <c:v>2.8012048192771085E-2</c:v>
                </c:pt>
                <c:pt idx="4">
                  <c:v>3.0131264916467781E-2</c:v>
                </c:pt>
                <c:pt idx="5">
                  <c:v>1.8068720379146919E-2</c:v>
                </c:pt>
                <c:pt idx="6">
                  <c:v>1.9106407995296885E-2</c:v>
                </c:pt>
                <c:pt idx="7">
                  <c:v>2.3858615611192929E-2</c:v>
                </c:pt>
                <c:pt idx="8">
                  <c:v>4.1841004184100417E-2</c:v>
                </c:pt>
                <c:pt idx="9">
                  <c:v>4.2615294804436661E-2</c:v>
                </c:pt>
                <c:pt idx="10">
                  <c:v>3.6509349955476403E-2</c:v>
                </c:pt>
                <c:pt idx="11">
                  <c:v>4.5496750232126279E-2</c:v>
                </c:pt>
                <c:pt idx="12">
                  <c:v>4.6598322460391424E-2</c:v>
                </c:pt>
              </c:numCache>
            </c:numRef>
          </c:val>
          <c:smooth val="0"/>
          <c:extLst>
            <c:ext xmlns:c16="http://schemas.microsoft.com/office/drawing/2014/chart" uri="{C3380CC4-5D6E-409C-BE32-E72D297353CC}">
              <c16:uniqueId val="{00000009-CD74-4DF1-AE98-A3B5DE7FE682}"/>
            </c:ext>
          </c:extLst>
        </c:ser>
        <c:ser>
          <c:idx val="2"/>
          <c:order val="2"/>
          <c:tx>
            <c:strRef>
              <c:f>'{lost_web_year}'!$D$1</c:f>
              <c:strCache>
                <c:ptCount val="1"/>
                <c:pt idx="0">
                  <c:v>到期未續率</c:v>
                </c:pt>
              </c:strCache>
            </c:strRef>
          </c:tx>
          <c:spPr>
            <a:ln w="22225" cap="rnd">
              <a:solidFill>
                <a:srgbClr val="C00000"/>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D74-4DF1-AE98-A3B5DE7FE682}"/>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D74-4DF1-AE98-A3B5DE7FE682}"/>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D74-4DF1-AE98-A3B5DE7FE682}"/>
                </c:ext>
              </c:extLst>
            </c:dLbl>
            <c:dLbl>
              <c:idx val="11"/>
              <c:layout>
                <c:manualLayout>
                  <c:x val="-4.6647057555972156E-2"/>
                  <c:y val="-8.7383393799247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D74-4DF1-AE98-A3B5DE7FE682}"/>
                </c:ext>
              </c:extLst>
            </c:dLbl>
            <c:dLbl>
              <c:idx val="12"/>
              <c:layout>
                <c:manualLayout>
                  <c:x val="-4.1928684956119136E-2"/>
                  <c:y val="-4.0202230930121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D74-4DF1-AE98-A3B5DE7FE682}"/>
                </c:ext>
              </c:extLst>
            </c:dLbl>
            <c:spPr>
              <a:solidFill>
                <a:schemeClr val="accent5">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'{lost_web_year}'!$A$2:$A$14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'{lost_web_year}'!$D$2:$D$14</c:f>
              <c:numCache>
                <c:formatCode>0%</c:formatCode>
                <c:ptCount val="13"/>
                <c:pt idx="0">
                  <c:v>0.37532808398950129</c:v>
                </c:pt>
                <c:pt idx="1">
                  <c:v>0.40828402366863903</c:v>
                </c:pt>
                <c:pt idx="2">
                  <c:v>0.5</c:v>
                </c:pt>
                <c:pt idx="3">
                  <c:v>0.5636363636363636</c:v>
                </c:pt>
                <c:pt idx="4">
                  <c:v>0.46543778801843316</c:v>
                </c:pt>
                <c:pt idx="5">
                  <c:v>0.35260115606936415</c:v>
                </c:pt>
                <c:pt idx="6">
                  <c:v>0.49618320610687022</c:v>
                </c:pt>
                <c:pt idx="7">
                  <c:v>0.41116751269035534</c:v>
                </c:pt>
                <c:pt idx="8">
                  <c:v>0.4375</c:v>
                </c:pt>
                <c:pt idx="9">
                  <c:v>0.39247311827956988</c:v>
                </c:pt>
                <c:pt idx="10">
                  <c:v>0.26004228329809725</c:v>
                </c:pt>
                <c:pt idx="11">
                  <c:v>0.40607734806629836</c:v>
                </c:pt>
                <c:pt idx="12">
                  <c:v>0.40540540540540543</c:v>
                </c:pt>
              </c:numCache>
            </c:numRef>
          </c:val>
          <c:smooth val="0"/>
          <c:extLst>
            <c:ext xmlns:c16="http://schemas.microsoft.com/office/drawing/2014/chart" uri="{C3380CC4-5D6E-409C-BE32-E72D297353CC}">
              <c16:uniqueId val="{0000000F-CD74-4DF1-AE98-A3B5DE7FE682}"/>
            </c:ext>
          </c:extLst>
        </c:ser>
        <c:dLbls>
          <c:dLblPos val="t"/>
          <c:showLegendKey val="0"/>
          <c:showVal val="1"/>
          <c:showCatName val="0"/>
          <c:showSerName val="0"/>
          <c:showPercent val="0"/>
          <c:showBubbleSize val="0"/>
        </c:dLbls>
        <c:marker val="1"/>
        <c:smooth val="0"/>
        <c:axId val="943106104"/>
        <c:axId val="943096264"/>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9430962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943106104"/>
        <c:crosses val="max"/>
        <c:crossBetween val="between"/>
      </c:valAx>
      <c:catAx>
        <c:axId val="943106104"/>
        <c:scaling>
          <c:orientation val="minMax"/>
        </c:scaling>
        <c:delete val="1"/>
        <c:axPos val="b"/>
        <c:numFmt formatCode="General" sourceLinked="1"/>
        <c:majorTickMark val="out"/>
        <c:minorTickMark val="none"/>
        <c:tickLblPos val="nextTo"/>
        <c:crossAx val="943096264"/>
        <c:crosses val="autoZero"/>
        <c:auto val="1"/>
        <c:lblAlgn val="ctr"/>
        <c:lblOffset val="100"/>
        <c:noMultiLvlLbl val="0"/>
      </c:catAx>
      <c:spPr>
        <a:noFill/>
        <a:ln>
          <a:noFill/>
        </a:ln>
        <a:effectLst/>
      </c:spPr>
    </c:plotArea>
    <c:legend>
      <c:legendPos val="t"/>
      <c:layout>
        <c:manualLayout>
          <c:xMode val="edge"/>
          <c:yMode val="edge"/>
          <c:x val="0.19079109055206747"/>
          <c:y val="0.11087167042952939"/>
          <c:w val="0.62117192467097093"/>
          <c:h val="0.10752988215488216"/>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r>
              <a:rPr lang="zh-TW" altLang="en-US" sz="1800" b="0" dirty="0">
                <a:solidFill>
                  <a:schemeClr val="bg1"/>
                </a:solidFill>
              </a:rPr>
              <a:t>季訂方案</a:t>
            </a:r>
          </a:p>
        </c:rich>
      </c:tx>
      <c:layout>
        <c:manualLayout>
          <c:xMode val="edge"/>
          <c:yMode val="edge"/>
          <c:x val="0.41580053243030968"/>
          <c:y val="0"/>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endParaRPr lang="zh-TW"/>
        </a:p>
      </c:txPr>
    </c:title>
    <c:autoTitleDeleted val="0"/>
    <c:plotArea>
      <c:layout>
        <c:manualLayout>
          <c:layoutTarget val="inner"/>
          <c:xMode val="edge"/>
          <c:yMode val="edge"/>
          <c:x val="6.8658999066143589E-2"/>
          <c:y val="0.3327243265993266"/>
          <c:w val="0.90680004159841932"/>
          <c:h val="0.51949200336700341"/>
        </c:manualLayout>
      </c:layout>
      <c:barChart>
        <c:barDir val="col"/>
        <c:grouping val="clustered"/>
        <c:varyColors val="0"/>
        <c:ser>
          <c:idx val="0"/>
          <c:order val="0"/>
          <c:tx>
            <c:strRef>
              <c:f>'{lost_web_season}'!$B$1</c:f>
              <c:strCache>
                <c:ptCount val="1"/>
                <c:pt idx="0">
                  <c:v>當月流失 (人)</c:v>
                </c:pt>
              </c:strCache>
            </c:strRef>
          </c:tx>
          <c:spPr>
            <a:solidFill>
              <a:schemeClr val="accent5"/>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'{lost_web_season}'!$B$2:$B$14</c:f>
              <c:numCache>
                <c:formatCode>#,##0_);[Red]\(#,##0\)</c:formatCode>
                <c:ptCount val="13"/>
                <c:pt idx="0">
                  <c:v>13</c:v>
                </c:pt>
                <c:pt idx="1">
                  <c:v>19</c:v>
                </c:pt>
                <c:pt idx="2">
                  <c:v>20</c:v>
                </c:pt>
                <c:pt idx="3">
                  <c:v>17</c:v>
                </c:pt>
                <c:pt idx="4">
                  <c:v>20</c:v>
                </c:pt>
                <c:pt idx="5">
                  <c:v>15</c:v>
                </c:pt>
                <c:pt idx="6">
                  <c:v>14</c:v>
                </c:pt>
                <c:pt idx="7">
                  <c:v>19</c:v>
                </c:pt>
                <c:pt idx="8">
                  <c:v>14</c:v>
                </c:pt>
                <c:pt idx="9">
                  <c:v>12</c:v>
                </c:pt>
                <c:pt idx="10">
                  <c:v>20</c:v>
                </c:pt>
                <c:pt idx="11">
                  <c:v>17</c:v>
                </c:pt>
                <c:pt idx="12">
                  <c:v>6</c:v>
                </c:pt>
              </c:numCache>
            </c:numRef>
          </c:val>
          <c:extLst>
            <c:ext xmlns:c16="http://schemas.microsoft.com/office/drawing/2014/chart" uri="{C3380CC4-5D6E-409C-BE32-E72D297353CC}">
              <c16:uniqueId val="{00000000-9A54-41F8-9D31-4A7E100B4572}"/>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'{lost_web_season}'!$C$1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dLbls>
            <c:delete val="1"/>
          </c:dLbls>
          <c:cat>
            <c:strRef>
              <c:f>'{lost_web_season}'!$A$2:$A$14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'{lost_web_season}'!$C$2:$C$14</c:f>
              <c:numCache>
                <c:formatCode>0%</c:formatCode>
                <c:ptCount val="13"/>
                <c:pt idx="0">
                  <c:v>6.1032863849765258E-2</c:v>
                </c:pt>
                <c:pt idx="1">
                  <c:v>8.5585585585585586E-2</c:v>
                </c:pt>
                <c:pt idx="2">
                  <c:v>8.771929824561403E-2</c:v>
                </c:pt>
                <c:pt idx="3">
                  <c:v>7.623318385650224E-2</c:v>
                </c:pt>
                <c:pt idx="4">
                  <c:v>9.0090090090090086E-2</c:v>
                </c:pt>
                <c:pt idx="5">
                  <c:v>6.9767441860465115E-2</c:v>
                </c:pt>
                <c:pt idx="6">
                  <c:v>6.5727699530516437E-2</c:v>
                </c:pt>
                <c:pt idx="7">
                  <c:v>9.0909090909090912E-2</c:v>
                </c:pt>
                <c:pt idx="8">
                  <c:v>6.7632850241545889E-2</c:v>
                </c:pt>
                <c:pt idx="9">
                  <c:v>5.9113300492610835E-2</c:v>
                </c:pt>
                <c:pt idx="10">
                  <c:v>0.10471204188481675</c:v>
                </c:pt>
                <c:pt idx="11">
                  <c:v>9.9415204678362568E-2</c:v>
                </c:pt>
                <c:pt idx="12">
                  <c:v>3.9473684210526314E-2</c:v>
                </c:pt>
              </c:numCache>
            </c:numRef>
          </c:val>
          <c:smooth val="0"/>
          <c:extLst>
            <c:ext xmlns:c16="http://schemas.microsoft.com/office/drawing/2014/chart" uri="{C3380CC4-5D6E-409C-BE32-E72D297353CC}">
              <c16:uniqueId val="{00000001-9A54-41F8-9D31-4A7E100B4572}"/>
            </c:ext>
          </c:extLst>
        </c:ser>
        <c:ser>
          <c:idx val="2"/>
          <c:order val="2"/>
          <c:tx>
            <c:strRef>
              <c:f>'{lost_web_season}'!$D$1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5">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accent1"/>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'{lost_web_season}'!$D$2:$D$14</c:f>
              <c:numCache>
                <c:formatCode>0%</c:formatCode>
                <c:ptCount val="13"/>
                <c:pt idx="0">
                  <c:v>0.20967741935483872</c:v>
                </c:pt>
                <c:pt idx="1">
                  <c:v>0.23749999999999999</c:v>
                </c:pt>
                <c:pt idx="2">
                  <c:v>0.33333333333333331</c:v>
                </c:pt>
                <c:pt idx="3">
                  <c:v>0.23943661971830985</c:v>
                </c:pt>
                <c:pt idx="4">
                  <c:v>0.24096385542168675</c:v>
                </c:pt>
                <c:pt idx="5">
                  <c:v>0.23809523809523808</c:v>
                </c:pt>
                <c:pt idx="6">
                  <c:v>0.19718309859154928</c:v>
                </c:pt>
                <c:pt idx="7">
                  <c:v>0.26760563380281688</c:v>
                </c:pt>
                <c:pt idx="8">
                  <c:v>0.23333333333333334</c:v>
                </c:pt>
                <c:pt idx="9">
                  <c:v>0.17647058823529413</c:v>
                </c:pt>
                <c:pt idx="10">
                  <c:v>0.27777777777777779</c:v>
                </c:pt>
                <c:pt idx="11">
                  <c:v>0.30909090909090908</c:v>
                </c:pt>
                <c:pt idx="12">
                  <c:v>0.10909090909090909</c:v>
                </c:pt>
              </c:numCache>
            </c:numRef>
          </c:val>
          <c:smooth val="0"/>
          <c:extLst>
            <c:ext xmlns:c16="http://schemas.microsoft.com/office/drawing/2014/chart" uri="{C3380CC4-5D6E-409C-BE32-E72D297353CC}">
              <c16:uniqueId val="{00000002-9A54-41F8-9D31-4A7E100B4572}"/>
            </c:ext>
          </c:extLst>
        </c:ser>
        <c:dLbls>
          <c:dLblPos val="t"/>
          <c:showLegendKey val="0"/>
          <c:showVal val="1"/>
          <c:showCatName val="0"/>
          <c:showSerName val="0"/>
          <c:showPercent val="0"/>
          <c:showBubbleSize val="0"/>
        </c:dLbls>
        <c:marker val="1"/>
        <c:smooth val="0"/>
        <c:axId val="943106104"/>
        <c:axId val="943096264"/>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max val="100"/>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9430962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943106104"/>
        <c:crosses val="max"/>
        <c:crossBetween val="between"/>
      </c:valAx>
      <c:catAx>
        <c:axId val="943106104"/>
        <c:scaling>
          <c:orientation val="minMax"/>
        </c:scaling>
        <c:delete val="1"/>
        <c:axPos val="b"/>
        <c:numFmt formatCode="General" sourceLinked="1"/>
        <c:majorTickMark val="out"/>
        <c:minorTickMark val="none"/>
        <c:tickLblPos val="nextTo"/>
        <c:crossAx val="943096264"/>
        <c:crosses val="autoZero"/>
        <c:auto val="1"/>
        <c:lblAlgn val="ctr"/>
        <c:lblOffset val="100"/>
        <c:noMultiLvlLbl val="0"/>
      </c:catAx>
      <c:spPr>
        <a:noFill/>
        <a:ln>
          <a:noFill/>
        </a:ln>
        <a:effectLst/>
      </c:spPr>
    </c:plotArea>
    <c:legend>
      <c:legendPos val="t"/>
      <c:layout>
        <c:manualLayout>
          <c:xMode val="edge"/>
          <c:yMode val="edge"/>
          <c:x val="0.18941395266606151"/>
          <c:y val="0.1984107744107744"/>
          <c:w val="0.62117192467097093"/>
          <c:h val="0.10752988215488216"/>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dk1">
                    <a:lumMod val="50000"/>
                    <a:lumOff val="50000"/>
                  </a:schemeClr>
                </a:solidFill>
                <a:latin typeface="+mj-lt"/>
                <a:ea typeface="+mj-ea"/>
                <a:cs typeface="+mj-cs"/>
              </a:defRPr>
            </a:pPr>
            <a:r>
              <a:rPr lang="zh-TW" altLang="en-US" sz="1800" b="0" dirty="0">
                <a:solidFill>
                  <a:schemeClr val="bg1"/>
                </a:solidFill>
              </a:rPr>
              <a:t>月訂方案</a:t>
            </a:r>
          </a:p>
        </c:rich>
      </c:tx>
      <c:layout>
        <c:manualLayout>
          <c:xMode val="edge"/>
          <c:yMode val="edge"/>
          <c:x val="0.41580053243030968"/>
          <c:y val="0"/>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6.8658999066143589E-2"/>
          <c:y val="0.33665235690235684"/>
          <c:w val="0.90680004159841932"/>
          <c:h val="0.51556397306397306"/>
        </c:manualLayout>
      </c:layout>
      <c:barChart>
        <c:barDir val="col"/>
        <c:grouping val="clustered"/>
        <c:varyColors val="0"/>
        <c:ser>
          <c:idx val="0"/>
          <c:order val="0"/>
          <c:tx>
            <c:strRef>
              <c:f>'{lost_web_month}'!$B$1</c:f>
              <c:strCache>
                <c:ptCount val="1"/>
                <c:pt idx="0">
                  <c:v>當月流失 (人)</c:v>
                </c:pt>
              </c:strCache>
            </c:strRef>
          </c:tx>
          <c:spPr>
            <a:solidFill>
              <a:schemeClr val="accent5">
                <a:lumMod val="75000"/>
              </a:schemeClr>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'{lost_web_month}'!$B$2:$B$14</c:f>
              <c:numCache>
                <c:formatCode>#,##0_);[Red]\(#,##0\)</c:formatCode>
                <c:ptCount val="13"/>
                <c:pt idx="0">
                  <c:v>12</c:v>
                </c:pt>
                <c:pt idx="1">
                  <c:v>25</c:v>
                </c:pt>
                <c:pt idx="2">
                  <c:v>21</c:v>
                </c:pt>
                <c:pt idx="3">
                  <c:v>23</c:v>
                </c:pt>
                <c:pt idx="4">
                  <c:v>23</c:v>
                </c:pt>
                <c:pt idx="5">
                  <c:v>15</c:v>
                </c:pt>
                <c:pt idx="6">
                  <c:v>16</c:v>
                </c:pt>
                <c:pt idx="7">
                  <c:v>14</c:v>
                </c:pt>
                <c:pt idx="8">
                  <c:v>14</c:v>
                </c:pt>
                <c:pt idx="9">
                  <c:v>13</c:v>
                </c:pt>
                <c:pt idx="10">
                  <c:v>12</c:v>
                </c:pt>
                <c:pt idx="11">
                  <c:v>18</c:v>
                </c:pt>
                <c:pt idx="12">
                  <c:v>20</c:v>
                </c:pt>
              </c:numCache>
            </c:numRef>
          </c:val>
          <c:extLst>
            <c:ext xmlns:c16="http://schemas.microsoft.com/office/drawing/2014/chart" uri="{C3380CC4-5D6E-409C-BE32-E72D297353CC}">
              <c16:uniqueId val="{00000000-3965-4FD2-9E6F-B9C0EAC2E666}"/>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'{lost_web_month}'!$C$1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cat>
            <c:strRef>
              <c:f>'{lost_web_month}'!$A$2:$A$14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'{lost_web_month}'!$C$2:$C$14</c:f>
              <c:numCache>
                <c:formatCode>0%</c:formatCode>
                <c:ptCount val="13"/>
                <c:pt idx="0">
                  <c:v>0.13043478260869565</c:v>
                </c:pt>
                <c:pt idx="1">
                  <c:v>0.12195121951219512</c:v>
                </c:pt>
                <c:pt idx="2">
                  <c:v>0.1111111111111111</c:v>
                </c:pt>
                <c:pt idx="3">
                  <c:v>0.1270718232044199</c:v>
                </c:pt>
                <c:pt idx="4">
                  <c:v>0.1377245508982036</c:v>
                </c:pt>
                <c:pt idx="5">
                  <c:v>9.3167701863354033E-2</c:v>
                </c:pt>
                <c:pt idx="6">
                  <c:v>0.10062893081761007</c:v>
                </c:pt>
                <c:pt idx="7">
                  <c:v>9.2105263157894732E-2</c:v>
                </c:pt>
                <c:pt idx="8">
                  <c:v>9.5238095238095233E-2</c:v>
                </c:pt>
                <c:pt idx="9">
                  <c:v>9.154929577464789E-2</c:v>
                </c:pt>
                <c:pt idx="10">
                  <c:v>6.6298342541436461E-2</c:v>
                </c:pt>
                <c:pt idx="11">
                  <c:v>9.5744680851063829E-2</c:v>
                </c:pt>
                <c:pt idx="12">
                  <c:v>0.10152284263959391</c:v>
                </c:pt>
              </c:numCache>
            </c:numRef>
          </c:val>
          <c:smooth val="0"/>
          <c:extLst>
            <c:ext xmlns:c16="http://schemas.microsoft.com/office/drawing/2014/chart" uri="{C3380CC4-5D6E-409C-BE32-E72D297353CC}">
              <c16:uniqueId val="{00000001-3965-4FD2-9E6F-B9C0EAC2E666}"/>
            </c:ext>
          </c:extLst>
        </c:ser>
        <c:ser>
          <c:idx val="2"/>
          <c:order val="2"/>
          <c:tx>
            <c:strRef>
              <c:f>'{lost_web_month}'!$D$1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5">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'{lost_web_month}'!$D$2:$D$14</c:f>
              <c:numCache>
                <c:formatCode>0%</c:formatCode>
                <c:ptCount val="13"/>
                <c:pt idx="0">
                  <c:v>0.1276595744680851</c:v>
                </c:pt>
                <c:pt idx="1">
                  <c:v>0.12315270935960591</c:v>
                </c:pt>
                <c:pt idx="2">
                  <c:v>0.11538461538461539</c:v>
                </c:pt>
                <c:pt idx="3">
                  <c:v>0.1270718232044199</c:v>
                </c:pt>
                <c:pt idx="4">
                  <c:v>0.13609467455621302</c:v>
                </c:pt>
                <c:pt idx="5">
                  <c:v>9.375E-2</c:v>
                </c:pt>
                <c:pt idx="6">
                  <c:v>0.10191082802547771</c:v>
                </c:pt>
                <c:pt idx="7">
                  <c:v>9.2715231788079472E-2</c:v>
                </c:pt>
                <c:pt idx="8">
                  <c:v>9.6551724137931033E-2</c:v>
                </c:pt>
                <c:pt idx="9">
                  <c:v>9.420289855072464E-2</c:v>
                </c:pt>
                <c:pt idx="10">
                  <c:v>6.7796610169491525E-2</c:v>
                </c:pt>
                <c:pt idx="11">
                  <c:v>0.11180124223602485</c:v>
                </c:pt>
                <c:pt idx="12">
                  <c:v>0.12345679012345678</c:v>
                </c:pt>
              </c:numCache>
            </c:numRef>
          </c:val>
          <c:smooth val="0"/>
          <c:extLst>
            <c:ext xmlns:c16="http://schemas.microsoft.com/office/drawing/2014/chart" uri="{C3380CC4-5D6E-409C-BE32-E72D297353CC}">
              <c16:uniqueId val="{00000002-3965-4FD2-9E6F-B9C0EAC2E666}"/>
            </c:ext>
          </c:extLst>
        </c:ser>
        <c:dLbls>
          <c:showLegendKey val="0"/>
          <c:showVal val="0"/>
          <c:showCatName val="0"/>
          <c:showSerName val="0"/>
          <c:showPercent val="0"/>
          <c:showBubbleSize val="0"/>
        </c:dLbls>
        <c:marker val="1"/>
        <c:smooth val="0"/>
        <c:axId val="883400088"/>
        <c:axId val="883397792"/>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majorUnit val="20"/>
      </c:valAx>
      <c:valAx>
        <c:axId val="883397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883400088"/>
        <c:crosses val="max"/>
        <c:crossBetween val="between"/>
      </c:valAx>
      <c:catAx>
        <c:axId val="883400088"/>
        <c:scaling>
          <c:orientation val="minMax"/>
        </c:scaling>
        <c:delete val="1"/>
        <c:axPos val="b"/>
        <c:numFmt formatCode="General" sourceLinked="1"/>
        <c:majorTickMark val="out"/>
        <c:minorTickMark val="none"/>
        <c:tickLblPos val="nextTo"/>
        <c:crossAx val="883397792"/>
        <c:crosses val="autoZero"/>
        <c:auto val="1"/>
        <c:lblAlgn val="ctr"/>
        <c:lblOffset val="100"/>
        <c:noMultiLvlLbl val="0"/>
      </c:catAx>
      <c:spPr>
        <a:noFill/>
        <a:ln>
          <a:noFill/>
        </a:ln>
        <a:effectLst/>
      </c:spPr>
    </c:plotArea>
    <c:legend>
      <c:legendPos val="t"/>
      <c:layout>
        <c:manualLayout>
          <c:xMode val="edge"/>
          <c:yMode val="edge"/>
          <c:x val="0.1741480605052988"/>
          <c:y val="0.20375589225589222"/>
          <c:w val="0.65170387898940241"/>
          <c:h val="0.10752988215488216"/>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r>
              <a:rPr lang="zh-TW" altLang="en-US" sz="1800" b="0" dirty="0">
                <a:solidFill>
                  <a:schemeClr val="bg1"/>
                </a:solidFill>
              </a:rPr>
              <a:t>年訂方案</a:t>
            </a:r>
          </a:p>
        </c:rich>
      </c:tx>
      <c:layout>
        <c:manualLayout>
          <c:xMode val="edge"/>
          <c:yMode val="edge"/>
          <c:x val="0.40091417540308649"/>
          <c:y val="5.2423514299029502E-3"/>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endParaRPr lang="zh-TW"/>
        </a:p>
      </c:txPr>
    </c:title>
    <c:autoTitleDeleted val="0"/>
    <c:plotArea>
      <c:layout>
        <c:manualLayout>
          <c:layoutTarget val="inner"/>
          <c:xMode val="edge"/>
          <c:yMode val="edge"/>
          <c:x val="6.8658999066143589E-2"/>
          <c:y val="0.22652018830999807"/>
          <c:w val="0.90680004159841932"/>
          <c:h val="0.69384688288545626"/>
        </c:manualLayout>
      </c:layout>
      <c:barChart>
        <c:barDir val="col"/>
        <c:grouping val="clustered"/>
        <c:varyColors val="0"/>
        <c:ser>
          <c:idx val="0"/>
          <c:order val="0"/>
          <c:tx>
            <c:strRef>
              <c:f>'{lost_app_year}'!$B$1</c:f>
              <c:strCache>
                <c:ptCount val="1"/>
                <c:pt idx="0">
                  <c:v>當月流失 (人)</c:v>
                </c:pt>
              </c:strCache>
            </c:strRef>
          </c:tx>
          <c:spPr>
            <a:solidFill>
              <a:schemeClr val="accent4">
                <a:lumMod val="60000"/>
                <a:lumOff val="40000"/>
              </a:schemeClr>
            </a:solidFill>
            <a:ln w="22225" cap="rnd">
              <a:noFill/>
              <a:round/>
            </a:ln>
            <a:effectLst>
              <a:outerShdw blurRad="50800" dist="38100" dir="2700000" algn="tl" rotWithShape="0">
                <a:prstClr val="black">
                  <a:alpha val="40000"/>
                </a:prst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257D-40F7-B89A-9378F660FC5E}"/>
                </c:ext>
              </c:extLst>
            </c:dLbl>
            <c:dLbl>
              <c:idx val="1"/>
              <c:delete val="1"/>
              <c:extLst>
                <c:ext xmlns:c15="http://schemas.microsoft.com/office/drawing/2012/chart" uri="{CE6537A1-D6FC-4f65-9D91-7224C49458BB}"/>
                <c:ext xmlns:c16="http://schemas.microsoft.com/office/drawing/2014/chart" uri="{C3380CC4-5D6E-409C-BE32-E72D297353CC}">
                  <c16:uniqueId val="{00000001-257D-40F7-B89A-9378F660FC5E}"/>
                </c:ext>
              </c:extLst>
            </c:dLbl>
            <c:dLbl>
              <c:idx val="2"/>
              <c:delete val="1"/>
              <c:extLst>
                <c:ext xmlns:c15="http://schemas.microsoft.com/office/drawing/2012/chart" uri="{CE6537A1-D6FC-4f65-9D91-7224C49458BB}"/>
                <c:ext xmlns:c16="http://schemas.microsoft.com/office/drawing/2014/chart" uri="{C3380CC4-5D6E-409C-BE32-E72D297353CC}">
                  <c16:uniqueId val="{00000002-257D-40F7-B89A-9378F660FC5E}"/>
                </c:ext>
              </c:extLst>
            </c:dLbl>
            <c:dLbl>
              <c:idx val="3"/>
              <c:delete val="1"/>
              <c:extLst>
                <c:ext xmlns:c15="http://schemas.microsoft.com/office/drawing/2012/chart" uri="{CE6537A1-D6FC-4f65-9D91-7224C49458BB}"/>
                <c:ext xmlns:c16="http://schemas.microsoft.com/office/drawing/2014/chart" uri="{C3380CC4-5D6E-409C-BE32-E72D297353CC}">
                  <c16:uniqueId val="{00000003-257D-40F7-B89A-9378F660FC5E}"/>
                </c:ext>
              </c:extLst>
            </c:dLbl>
            <c:dLbl>
              <c:idx val="4"/>
              <c:delete val="1"/>
              <c:extLst>
                <c:ext xmlns:c15="http://schemas.microsoft.com/office/drawing/2012/chart" uri="{CE6537A1-D6FC-4f65-9D91-7224C49458BB}"/>
                <c:ext xmlns:c16="http://schemas.microsoft.com/office/drawing/2014/chart" uri="{C3380CC4-5D6E-409C-BE32-E72D297353CC}">
                  <c16:uniqueId val="{00000004-257D-40F7-B89A-9378F660FC5E}"/>
                </c:ext>
              </c:extLst>
            </c:dLbl>
            <c:dLbl>
              <c:idx val="5"/>
              <c:delete val="1"/>
              <c:extLst>
                <c:ext xmlns:c15="http://schemas.microsoft.com/office/drawing/2012/chart" uri="{CE6537A1-D6FC-4f65-9D91-7224C49458BB}"/>
                <c:ext xmlns:c16="http://schemas.microsoft.com/office/drawing/2014/chart" uri="{C3380CC4-5D6E-409C-BE32-E72D297353CC}">
                  <c16:uniqueId val="{00000005-257D-40F7-B89A-9378F660FC5E}"/>
                </c:ext>
              </c:extLst>
            </c:dLbl>
            <c:dLbl>
              <c:idx val="6"/>
              <c:delete val="1"/>
              <c:extLst>
                <c:ext xmlns:c15="http://schemas.microsoft.com/office/drawing/2012/chart" uri="{CE6537A1-D6FC-4f65-9D91-7224C49458BB}"/>
                <c:ext xmlns:c16="http://schemas.microsoft.com/office/drawing/2014/chart" uri="{C3380CC4-5D6E-409C-BE32-E72D297353CC}">
                  <c16:uniqueId val="{00000006-257D-40F7-B89A-9378F660FC5E}"/>
                </c:ext>
              </c:extLst>
            </c:dLbl>
            <c:dLbl>
              <c:idx val="7"/>
              <c:delete val="1"/>
              <c:extLst>
                <c:ext xmlns:c15="http://schemas.microsoft.com/office/drawing/2012/chart" uri="{CE6537A1-D6FC-4f65-9D91-7224C49458BB}"/>
                <c:ext xmlns:c16="http://schemas.microsoft.com/office/drawing/2014/chart" uri="{C3380CC4-5D6E-409C-BE32-E72D297353CC}">
                  <c16:uniqueId val="{00000007-257D-40F7-B89A-9378F660FC5E}"/>
                </c:ext>
              </c:extLst>
            </c:dLbl>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'{lost_app_year}'!$B$2:$B$14</c:f>
              <c:numCache>
                <c:formatCode>#,##0_);[Red]\(#,##0\)</c:formatCode>
                <c:ptCount val="13"/>
                <c:pt idx="0">
                  <c:v>78</c:v>
                </c:pt>
                <c:pt idx="1">
                  <c:v>57</c:v>
                </c:pt>
                <c:pt idx="2">
                  <c:v>58</c:v>
                </c:pt>
                <c:pt idx="3">
                  <c:v>61</c:v>
                </c:pt>
                <c:pt idx="4">
                  <c:v>81</c:v>
                </c:pt>
                <c:pt idx="5">
                  <c:v>95</c:v>
                </c:pt>
                <c:pt idx="6">
                  <c:v>57</c:v>
                </c:pt>
                <c:pt idx="7">
                  <c:v>78</c:v>
                </c:pt>
                <c:pt idx="8">
                  <c:v>121</c:v>
                </c:pt>
                <c:pt idx="9">
                  <c:v>128</c:v>
                </c:pt>
                <c:pt idx="10">
                  <c:v>109</c:v>
                </c:pt>
                <c:pt idx="11">
                  <c:v>112</c:v>
                </c:pt>
                <c:pt idx="12">
                  <c:v>117</c:v>
                </c:pt>
              </c:numCache>
            </c:numRef>
          </c:val>
          <c:extLst>
            <c:ext xmlns:c16="http://schemas.microsoft.com/office/drawing/2014/chart" uri="{C3380CC4-5D6E-409C-BE32-E72D297353CC}">
              <c16:uniqueId val="{00000008-257D-40F7-B89A-9378F660FC5E}"/>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'{lost_app_year}'!$C$1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dLbls>
            <c:delete val="1"/>
          </c:dLbls>
          <c:cat>
            <c:strRef>
              <c:f>'{lost_app_year}'!$A$2:$A$14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'{lost_app_year}'!$C$2:$C$14</c:f>
              <c:numCache>
                <c:formatCode>0%</c:formatCode>
                <c:ptCount val="13"/>
                <c:pt idx="0">
                  <c:v>2.7027027027027029E-2</c:v>
                </c:pt>
                <c:pt idx="1">
                  <c:v>1.9012675116744496E-2</c:v>
                </c:pt>
                <c:pt idx="2">
                  <c:v>1.8739903069466882E-2</c:v>
                </c:pt>
                <c:pt idx="3">
                  <c:v>1.9032761310452419E-2</c:v>
                </c:pt>
                <c:pt idx="4">
                  <c:v>2.4763069397737696E-2</c:v>
                </c:pt>
                <c:pt idx="5">
                  <c:v>2.8383627128772036E-2</c:v>
                </c:pt>
                <c:pt idx="6">
                  <c:v>1.6893894487255482E-2</c:v>
                </c:pt>
                <c:pt idx="7">
                  <c:v>2.3056458764410287E-2</c:v>
                </c:pt>
                <c:pt idx="8">
                  <c:v>3.5483870967741936E-2</c:v>
                </c:pt>
                <c:pt idx="9">
                  <c:v>3.7903464613562331E-2</c:v>
                </c:pt>
                <c:pt idx="10">
                  <c:v>3.2344213649851634E-2</c:v>
                </c:pt>
                <c:pt idx="11">
                  <c:v>3.3343256921702889E-2</c:v>
                </c:pt>
                <c:pt idx="12">
                  <c:v>3.4220532319391636E-2</c:v>
                </c:pt>
              </c:numCache>
            </c:numRef>
          </c:val>
          <c:smooth val="0"/>
          <c:extLst>
            <c:ext xmlns:c16="http://schemas.microsoft.com/office/drawing/2014/chart" uri="{C3380CC4-5D6E-409C-BE32-E72D297353CC}">
              <c16:uniqueId val="{00000009-257D-40F7-B89A-9378F660FC5E}"/>
            </c:ext>
          </c:extLst>
        </c:ser>
        <c:ser>
          <c:idx val="2"/>
          <c:order val="2"/>
          <c:tx>
            <c:strRef>
              <c:f>'{lost_app_year}'!$D$1</c:f>
              <c:strCache>
                <c:ptCount val="1"/>
                <c:pt idx="0">
                  <c:v>到期未續率</c:v>
                </c:pt>
              </c:strCache>
            </c:strRef>
          </c:tx>
          <c:spPr>
            <a:ln w="22225" cap="rnd">
              <a:solidFill>
                <a:srgbClr val="C00000"/>
              </a:solidFill>
              <a:round/>
            </a:ln>
            <a:effectLst/>
          </c:spPr>
          <c:marker>
            <c:symbol val="none"/>
          </c:marker>
          <c:dLbls>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7D-40F7-B89A-9378F660FC5E}"/>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7D-40F7-B89A-9378F660FC5E}"/>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57D-40F7-B89A-9378F660FC5E}"/>
                </c:ext>
              </c:extLst>
            </c:dLbl>
            <c:dLbl>
              <c:idx val="11"/>
              <c:layout>
                <c:manualLayout>
                  <c:x val="-4.6647057555972156E-2"/>
                  <c:y val="-8.7383393799247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57D-40F7-B89A-9378F660FC5E}"/>
                </c:ext>
              </c:extLst>
            </c:dLbl>
            <c:dLbl>
              <c:idx val="12"/>
              <c:layout>
                <c:manualLayout>
                  <c:x val="-4.1928684956119136E-2"/>
                  <c:y val="-4.0202230930121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7D-40F7-B89A-9378F660FC5E}"/>
                </c:ext>
              </c:extLst>
            </c:dLbl>
            <c:spPr>
              <a:solidFill>
                <a:schemeClr val="accent4">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accent4">
                        <a:lumMod val="50000"/>
                      </a:schemeClr>
                    </a:solidFill>
                    <a:latin typeface="+mn-lt"/>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'{lost_app_year}'!$A$2:$A$14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'{lost_app_year}'!$D$2:$D$14</c:f>
              <c:numCache>
                <c:formatCode>0%</c:formatCode>
                <c:ptCount val="13"/>
                <c:pt idx="0">
                  <c:v>0.38235294117647056</c:v>
                </c:pt>
                <c:pt idx="1">
                  <c:v>0.37748344370860926</c:v>
                </c:pt>
                <c:pt idx="2">
                  <c:v>0.36708860759493672</c:v>
                </c:pt>
                <c:pt idx="3">
                  <c:v>0.41496598639455784</c:v>
                </c:pt>
                <c:pt idx="4">
                  <c:v>0.46551724137931033</c:v>
                </c:pt>
                <c:pt idx="5">
                  <c:v>0.50264550264550267</c:v>
                </c:pt>
                <c:pt idx="6">
                  <c:v>0.41605839416058393</c:v>
                </c:pt>
                <c:pt idx="7">
                  <c:v>0.27464788732394368</c:v>
                </c:pt>
                <c:pt idx="8">
                  <c:v>0.30478589420654911</c:v>
                </c:pt>
                <c:pt idx="9">
                  <c:v>0.30046948356807512</c:v>
                </c:pt>
                <c:pt idx="10">
                  <c:v>0.39068100358422941</c:v>
                </c:pt>
                <c:pt idx="11">
                  <c:v>0.36363636363636365</c:v>
                </c:pt>
                <c:pt idx="12">
                  <c:v>0.37380191693290737</c:v>
                </c:pt>
              </c:numCache>
            </c:numRef>
          </c:val>
          <c:smooth val="0"/>
          <c:extLst>
            <c:ext xmlns:c16="http://schemas.microsoft.com/office/drawing/2014/chart" uri="{C3380CC4-5D6E-409C-BE32-E72D297353CC}">
              <c16:uniqueId val="{0000000F-257D-40F7-B89A-9378F660FC5E}"/>
            </c:ext>
          </c:extLst>
        </c:ser>
        <c:dLbls>
          <c:dLblPos val="t"/>
          <c:showLegendKey val="0"/>
          <c:showVal val="1"/>
          <c:showCatName val="0"/>
          <c:showSerName val="0"/>
          <c:showPercent val="0"/>
          <c:showBubbleSize val="0"/>
        </c:dLbls>
        <c:marker val="1"/>
        <c:smooth val="0"/>
        <c:axId val="943106104"/>
        <c:axId val="943096264"/>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9430962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943106104"/>
        <c:crosses val="max"/>
        <c:crossBetween val="between"/>
      </c:valAx>
      <c:catAx>
        <c:axId val="943106104"/>
        <c:scaling>
          <c:orientation val="minMax"/>
        </c:scaling>
        <c:delete val="1"/>
        <c:axPos val="b"/>
        <c:numFmt formatCode="General" sourceLinked="1"/>
        <c:majorTickMark val="out"/>
        <c:minorTickMark val="none"/>
        <c:tickLblPos val="nextTo"/>
        <c:crossAx val="943096264"/>
        <c:crosses val="autoZero"/>
        <c:auto val="1"/>
        <c:lblAlgn val="ctr"/>
        <c:lblOffset val="100"/>
        <c:noMultiLvlLbl val="0"/>
      </c:catAx>
      <c:spPr>
        <a:noFill/>
        <a:ln>
          <a:noFill/>
        </a:ln>
        <a:effectLst/>
      </c:spPr>
    </c:plotArea>
    <c:legend>
      <c:legendPos val="t"/>
      <c:layout>
        <c:manualLayout>
          <c:xMode val="edge"/>
          <c:yMode val="edge"/>
          <c:x val="0.19079109055206747"/>
          <c:y val="0.11087167042952939"/>
          <c:w val="0.62117192467097093"/>
          <c:h val="0.10752988215488216"/>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r>
              <a:rPr lang="zh-TW" altLang="en-US" sz="1800" b="0" dirty="0">
                <a:solidFill>
                  <a:schemeClr val="bg1"/>
                </a:solidFill>
              </a:rPr>
              <a:t>季訂方案</a:t>
            </a:r>
          </a:p>
        </c:rich>
      </c:tx>
      <c:layout>
        <c:manualLayout>
          <c:xMode val="edge"/>
          <c:yMode val="edge"/>
          <c:x val="0.41580053243030968"/>
          <c:y val="0"/>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bg1"/>
              </a:solidFill>
              <a:latin typeface="+mj-lt"/>
              <a:ea typeface="+mj-ea"/>
              <a:cs typeface="+mj-cs"/>
            </a:defRPr>
          </a:pPr>
          <a:endParaRPr lang="zh-TW"/>
        </a:p>
      </c:txPr>
    </c:title>
    <c:autoTitleDeleted val="0"/>
    <c:plotArea>
      <c:layout>
        <c:manualLayout>
          <c:layoutTarget val="inner"/>
          <c:xMode val="edge"/>
          <c:yMode val="edge"/>
          <c:x val="6.8658999066143589E-2"/>
          <c:y val="0.3327243265993266"/>
          <c:w val="0.90680004159841932"/>
          <c:h val="0.51949200336700341"/>
        </c:manualLayout>
      </c:layout>
      <c:barChart>
        <c:barDir val="col"/>
        <c:grouping val="clustered"/>
        <c:varyColors val="0"/>
        <c:ser>
          <c:idx val="0"/>
          <c:order val="0"/>
          <c:tx>
            <c:strRef>
              <c:f>'{lost_app_season}'!$B$1</c:f>
              <c:strCache>
                <c:ptCount val="1"/>
                <c:pt idx="0">
                  <c:v>當月流失 (人)</c:v>
                </c:pt>
              </c:strCache>
            </c:strRef>
          </c:tx>
          <c:spPr>
            <a:solidFill>
              <a:schemeClr val="accent4"/>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'{lost_app_season}'!$B$2:$B$14</c:f>
              <c:numCache>
                <c:formatCode>#,##0_);[Red]\(#,##0\)</c:formatCode>
                <c:ptCount val="13"/>
                <c:pt idx="0">
                  <c:v>25</c:v>
                </c:pt>
                <c:pt idx="1">
                  <c:v>10</c:v>
                </c:pt>
                <c:pt idx="2">
                  <c:v>25</c:v>
                </c:pt>
                <c:pt idx="3">
                  <c:v>26</c:v>
                </c:pt>
                <c:pt idx="4">
                  <c:v>22</c:v>
                </c:pt>
                <c:pt idx="5">
                  <c:v>24</c:v>
                </c:pt>
                <c:pt idx="6">
                  <c:v>24</c:v>
                </c:pt>
                <c:pt idx="7">
                  <c:v>17</c:v>
                </c:pt>
                <c:pt idx="8">
                  <c:v>19</c:v>
                </c:pt>
                <c:pt idx="9">
                  <c:v>19</c:v>
                </c:pt>
                <c:pt idx="10">
                  <c:v>22</c:v>
                </c:pt>
                <c:pt idx="11">
                  <c:v>12</c:v>
                </c:pt>
                <c:pt idx="12">
                  <c:v>7</c:v>
                </c:pt>
              </c:numCache>
            </c:numRef>
          </c:val>
          <c:extLst>
            <c:ext xmlns:c16="http://schemas.microsoft.com/office/drawing/2014/chart" uri="{C3380CC4-5D6E-409C-BE32-E72D297353CC}">
              <c16:uniqueId val="{00000000-96AC-4625-BC0E-D0ED208BC8F7}"/>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'{lost_app_season}'!$C$1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dLbls>
            <c:delete val="1"/>
          </c:dLbls>
          <c:cat>
            <c:strRef>
              <c:f>'{lost_app_season}'!$A$2:$A$14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'{lost_app_season}'!$C$2:$C$14</c:f>
              <c:numCache>
                <c:formatCode>0%</c:formatCode>
                <c:ptCount val="13"/>
                <c:pt idx="0">
                  <c:v>7.8125E-2</c:v>
                </c:pt>
                <c:pt idx="1">
                  <c:v>3.1545741324921134E-2</c:v>
                </c:pt>
                <c:pt idx="2">
                  <c:v>7.5075075075075076E-2</c:v>
                </c:pt>
                <c:pt idx="3">
                  <c:v>7.7844311377245512E-2</c:v>
                </c:pt>
                <c:pt idx="4">
                  <c:v>6.6465256797583083E-2</c:v>
                </c:pt>
                <c:pt idx="5">
                  <c:v>7.2727272727272724E-2</c:v>
                </c:pt>
                <c:pt idx="6">
                  <c:v>7.2507552870090641E-2</c:v>
                </c:pt>
                <c:pt idx="7">
                  <c:v>5.362776025236593E-2</c:v>
                </c:pt>
                <c:pt idx="8">
                  <c:v>6.1290322580645158E-2</c:v>
                </c:pt>
                <c:pt idx="9">
                  <c:v>6.2295081967213117E-2</c:v>
                </c:pt>
                <c:pt idx="10">
                  <c:v>7.6388888888888895E-2</c:v>
                </c:pt>
                <c:pt idx="11">
                  <c:v>4.5283018867924525E-2</c:v>
                </c:pt>
                <c:pt idx="12">
                  <c:v>2.7888446215139442E-2</c:v>
                </c:pt>
              </c:numCache>
            </c:numRef>
          </c:val>
          <c:smooth val="0"/>
          <c:extLst>
            <c:ext xmlns:c16="http://schemas.microsoft.com/office/drawing/2014/chart" uri="{C3380CC4-5D6E-409C-BE32-E72D297353CC}">
              <c16:uniqueId val="{00000001-96AC-4625-BC0E-D0ED208BC8F7}"/>
            </c:ext>
          </c:extLst>
        </c:ser>
        <c:ser>
          <c:idx val="2"/>
          <c:order val="2"/>
          <c:tx>
            <c:strRef>
              <c:f>'{lost_app_season}'!$D$1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4">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accent4">
                        <a:lumMod val="50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'{lost_app_season}'!$A$2:$A$14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'{lost_app_season}'!$D$2:$D$14</c:f>
              <c:numCache>
                <c:formatCode>0%</c:formatCode>
                <c:ptCount val="13"/>
                <c:pt idx="0">
                  <c:v>0.23809523809523808</c:v>
                </c:pt>
                <c:pt idx="1">
                  <c:v>0.10526315789473684</c:v>
                </c:pt>
                <c:pt idx="2">
                  <c:v>0.23148148148148148</c:v>
                </c:pt>
                <c:pt idx="3">
                  <c:v>0.25242718446601942</c:v>
                </c:pt>
                <c:pt idx="4">
                  <c:v>0.18965517241379309</c:v>
                </c:pt>
                <c:pt idx="5">
                  <c:v>0.21428571428571427</c:v>
                </c:pt>
                <c:pt idx="6">
                  <c:v>0.23529411764705882</c:v>
                </c:pt>
                <c:pt idx="7">
                  <c:v>0.14782608695652175</c:v>
                </c:pt>
                <c:pt idx="8">
                  <c:v>0.17924528301886791</c:v>
                </c:pt>
                <c:pt idx="9">
                  <c:v>0.2</c:v>
                </c:pt>
                <c:pt idx="10">
                  <c:v>0.20560747663551401</c:v>
                </c:pt>
                <c:pt idx="11">
                  <c:v>0.12121212121212122</c:v>
                </c:pt>
                <c:pt idx="12">
                  <c:v>9.2105263157894732E-2</c:v>
                </c:pt>
              </c:numCache>
            </c:numRef>
          </c:val>
          <c:smooth val="0"/>
          <c:extLst>
            <c:ext xmlns:c16="http://schemas.microsoft.com/office/drawing/2014/chart" uri="{C3380CC4-5D6E-409C-BE32-E72D297353CC}">
              <c16:uniqueId val="{00000002-96AC-4625-BC0E-D0ED208BC8F7}"/>
            </c:ext>
          </c:extLst>
        </c:ser>
        <c:dLbls>
          <c:dLblPos val="t"/>
          <c:showLegendKey val="0"/>
          <c:showVal val="1"/>
          <c:showCatName val="0"/>
          <c:showSerName val="0"/>
          <c:showPercent val="0"/>
          <c:showBubbleSize val="0"/>
        </c:dLbls>
        <c:marker val="1"/>
        <c:smooth val="0"/>
        <c:axId val="943106104"/>
        <c:axId val="943096264"/>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max val="100"/>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9430962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943106104"/>
        <c:crosses val="max"/>
        <c:crossBetween val="between"/>
      </c:valAx>
      <c:catAx>
        <c:axId val="943106104"/>
        <c:scaling>
          <c:orientation val="minMax"/>
        </c:scaling>
        <c:delete val="1"/>
        <c:axPos val="b"/>
        <c:numFmt formatCode="General" sourceLinked="1"/>
        <c:majorTickMark val="out"/>
        <c:minorTickMark val="none"/>
        <c:tickLblPos val="nextTo"/>
        <c:crossAx val="943096264"/>
        <c:crosses val="autoZero"/>
        <c:auto val="1"/>
        <c:lblAlgn val="ctr"/>
        <c:lblOffset val="100"/>
        <c:noMultiLvlLbl val="0"/>
      </c:catAx>
      <c:spPr>
        <a:noFill/>
        <a:ln>
          <a:noFill/>
        </a:ln>
        <a:effectLst/>
      </c:spPr>
    </c:plotArea>
    <c:legend>
      <c:legendPos val="t"/>
      <c:layout>
        <c:manualLayout>
          <c:xMode val="edge"/>
          <c:yMode val="edge"/>
          <c:x val="0.18941395266606151"/>
          <c:y val="0.1984107744107744"/>
          <c:w val="0.62117192467097093"/>
          <c:h val="0.10752988215488216"/>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spc="0" normalizeH="0" baseline="0">
                <a:solidFill>
                  <a:schemeClr val="dk1">
                    <a:lumMod val="50000"/>
                    <a:lumOff val="50000"/>
                  </a:schemeClr>
                </a:solidFill>
                <a:latin typeface="+mj-lt"/>
                <a:ea typeface="+mj-ea"/>
                <a:cs typeface="+mj-cs"/>
              </a:defRPr>
            </a:pPr>
            <a:r>
              <a:rPr lang="zh-TW" altLang="en-US" sz="1800" b="0" dirty="0">
                <a:solidFill>
                  <a:schemeClr val="bg1"/>
                </a:solidFill>
              </a:rPr>
              <a:t>月訂方案</a:t>
            </a:r>
          </a:p>
        </c:rich>
      </c:tx>
      <c:layout>
        <c:manualLayout>
          <c:xMode val="edge"/>
          <c:yMode val="edge"/>
          <c:x val="0.41580053243030968"/>
          <c:y val="0"/>
        </c:manualLayout>
      </c:layout>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cap="none" spc="0" normalizeH="0" baseline="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6.8658999066143589E-2"/>
          <c:y val="0.33665235690235684"/>
          <c:w val="0.90680004159841932"/>
          <c:h val="0.51556397306397306"/>
        </c:manualLayout>
      </c:layout>
      <c:barChart>
        <c:barDir val="col"/>
        <c:grouping val="clustered"/>
        <c:varyColors val="0"/>
        <c:ser>
          <c:idx val="0"/>
          <c:order val="0"/>
          <c:tx>
            <c:strRef>
              <c:f>'{lost_app_month}'!$B$1</c:f>
              <c:strCache>
                <c:ptCount val="1"/>
                <c:pt idx="0">
                  <c:v>當月流失 (人)</c:v>
                </c:pt>
              </c:strCache>
            </c:strRef>
          </c:tx>
          <c:spPr>
            <a:solidFill>
              <a:schemeClr val="accent4">
                <a:lumMod val="75000"/>
              </a:schemeClr>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'{lost_app_month}'!$B$2:$B$14</c:f>
              <c:numCache>
                <c:formatCode>#,##0_);[Red]\(#,##0\)</c:formatCode>
                <c:ptCount val="13"/>
                <c:pt idx="0">
                  <c:v>36</c:v>
                </c:pt>
                <c:pt idx="1">
                  <c:v>50</c:v>
                </c:pt>
                <c:pt idx="2">
                  <c:v>44</c:v>
                </c:pt>
                <c:pt idx="3">
                  <c:v>60</c:v>
                </c:pt>
                <c:pt idx="4">
                  <c:v>60</c:v>
                </c:pt>
                <c:pt idx="5">
                  <c:v>61</c:v>
                </c:pt>
                <c:pt idx="6">
                  <c:v>54</c:v>
                </c:pt>
                <c:pt idx="7">
                  <c:v>44</c:v>
                </c:pt>
                <c:pt idx="8">
                  <c:v>35</c:v>
                </c:pt>
                <c:pt idx="9">
                  <c:v>43</c:v>
                </c:pt>
                <c:pt idx="10">
                  <c:v>32</c:v>
                </c:pt>
                <c:pt idx="11">
                  <c:v>51</c:v>
                </c:pt>
                <c:pt idx="12">
                  <c:v>57</c:v>
                </c:pt>
              </c:numCache>
            </c:numRef>
          </c:val>
          <c:extLst>
            <c:ext xmlns:c16="http://schemas.microsoft.com/office/drawing/2014/chart" uri="{C3380CC4-5D6E-409C-BE32-E72D297353CC}">
              <c16:uniqueId val="{00000000-AB09-487F-945F-695A2C3389B0}"/>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'{lost_app_month}'!$C$1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cat>
            <c:strRef>
              <c:f>'{lost_app_month}'!$A$2:$A$14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'{lost_app_month}'!$C$2:$C$14</c:f>
              <c:numCache>
                <c:formatCode>0%</c:formatCode>
                <c:ptCount val="13"/>
                <c:pt idx="0">
                  <c:v>0.10909090909090909</c:v>
                </c:pt>
                <c:pt idx="1">
                  <c:v>0.14245014245014245</c:v>
                </c:pt>
                <c:pt idx="2">
                  <c:v>0.12535612535612536</c:v>
                </c:pt>
                <c:pt idx="3">
                  <c:v>0.16759776536312848</c:v>
                </c:pt>
                <c:pt idx="4">
                  <c:v>0.16393442622950818</c:v>
                </c:pt>
                <c:pt idx="5">
                  <c:v>0.16804407713498623</c:v>
                </c:pt>
                <c:pt idx="6">
                  <c:v>0.14794520547945206</c:v>
                </c:pt>
                <c:pt idx="7">
                  <c:v>0.12571428571428572</c:v>
                </c:pt>
                <c:pt idx="8">
                  <c:v>0.10510510510510511</c:v>
                </c:pt>
                <c:pt idx="9">
                  <c:v>0.12797619047619047</c:v>
                </c:pt>
                <c:pt idx="10">
                  <c:v>9.0651558073654395E-2</c:v>
                </c:pt>
                <c:pt idx="11">
                  <c:v>0.14049586776859505</c:v>
                </c:pt>
                <c:pt idx="12">
                  <c:v>0.15616438356164383</c:v>
                </c:pt>
              </c:numCache>
            </c:numRef>
          </c:val>
          <c:smooth val="0"/>
          <c:extLst>
            <c:ext xmlns:c16="http://schemas.microsoft.com/office/drawing/2014/chart" uri="{C3380CC4-5D6E-409C-BE32-E72D297353CC}">
              <c16:uniqueId val="{00000001-AB09-487F-945F-695A2C3389B0}"/>
            </c:ext>
          </c:extLst>
        </c:ser>
        <c:ser>
          <c:idx val="2"/>
          <c:order val="2"/>
          <c:tx>
            <c:strRef>
              <c:f>'{lost_app_month}'!$D$1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4">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accent4">
                        <a:lumMod val="50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'{lost_app_month}'!$A$2:$A$14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'{lost_app_month}'!$D$2:$D$14</c:f>
              <c:numCache>
                <c:formatCode>0%</c:formatCode>
                <c:ptCount val="13"/>
                <c:pt idx="0">
                  <c:v>0.11356466876971609</c:v>
                </c:pt>
                <c:pt idx="1">
                  <c:v>0.14534883720930233</c:v>
                </c:pt>
                <c:pt idx="2">
                  <c:v>0.13017751479289941</c:v>
                </c:pt>
                <c:pt idx="3">
                  <c:v>0.17094017094017094</c:v>
                </c:pt>
                <c:pt idx="4">
                  <c:v>0.16666666666666666</c:v>
                </c:pt>
                <c:pt idx="5">
                  <c:v>0.16804407713498623</c:v>
                </c:pt>
                <c:pt idx="6">
                  <c:v>0.15</c:v>
                </c:pt>
                <c:pt idx="7">
                  <c:v>0.12571428571428572</c:v>
                </c:pt>
                <c:pt idx="8">
                  <c:v>0.10869565217391304</c:v>
                </c:pt>
                <c:pt idx="9">
                  <c:v>0.12759643916913946</c:v>
                </c:pt>
                <c:pt idx="10">
                  <c:v>8.9635854341736695E-2</c:v>
                </c:pt>
                <c:pt idx="11">
                  <c:v>0.15088757396449703</c:v>
                </c:pt>
                <c:pt idx="12">
                  <c:v>0.15659340659340659</c:v>
                </c:pt>
              </c:numCache>
            </c:numRef>
          </c:val>
          <c:smooth val="0"/>
          <c:extLst>
            <c:ext xmlns:c16="http://schemas.microsoft.com/office/drawing/2014/chart" uri="{C3380CC4-5D6E-409C-BE32-E72D297353CC}">
              <c16:uniqueId val="{00000002-AB09-487F-945F-695A2C3389B0}"/>
            </c:ext>
          </c:extLst>
        </c:ser>
        <c:dLbls>
          <c:showLegendKey val="0"/>
          <c:showVal val="0"/>
          <c:showCatName val="0"/>
          <c:showSerName val="0"/>
          <c:showPercent val="0"/>
          <c:showBubbleSize val="0"/>
        </c:dLbls>
        <c:marker val="1"/>
        <c:smooth val="0"/>
        <c:axId val="883400088"/>
        <c:axId val="883397792"/>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majorUnit val="20"/>
      </c:valAx>
      <c:valAx>
        <c:axId val="883397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883400088"/>
        <c:crosses val="max"/>
        <c:crossBetween val="between"/>
      </c:valAx>
      <c:catAx>
        <c:axId val="883400088"/>
        <c:scaling>
          <c:orientation val="minMax"/>
        </c:scaling>
        <c:delete val="1"/>
        <c:axPos val="b"/>
        <c:numFmt formatCode="General" sourceLinked="1"/>
        <c:majorTickMark val="out"/>
        <c:minorTickMark val="none"/>
        <c:tickLblPos val="nextTo"/>
        <c:crossAx val="883397792"/>
        <c:crosses val="autoZero"/>
        <c:auto val="1"/>
        <c:lblAlgn val="ctr"/>
        <c:lblOffset val="100"/>
        <c:noMultiLvlLbl val="0"/>
      </c:catAx>
      <c:spPr>
        <a:noFill/>
        <a:ln>
          <a:noFill/>
        </a:ln>
        <a:effectLst/>
      </c:spPr>
    </c:plotArea>
    <c:legend>
      <c:legendPos val="t"/>
      <c:layout>
        <c:manualLayout>
          <c:xMode val="edge"/>
          <c:yMode val="edge"/>
          <c:x val="0.1741480605052988"/>
          <c:y val="0.20375589225589222"/>
          <c:w val="0.65170387898940241"/>
          <c:h val="0.10752988215488216"/>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5.3732558714426872E-2"/>
          <c:y val="0.1079232236971195"/>
          <c:w val="0.90125039282174568"/>
          <c:h val="0.73692827134835592"/>
        </c:manualLayout>
      </c:layout>
      <c:barChart>
        <c:barDir val="col"/>
        <c:grouping val="clustered"/>
        <c:varyColors val="0"/>
        <c:ser>
          <c:idx val="0"/>
          <c:order val="0"/>
          <c:tx>
            <c:strRef>
              <c:f>'{lost_compare}'!$C$1</c:f>
              <c:strCache>
                <c:ptCount val="1"/>
                <c:pt idx="0">
                  <c:v>流失人數</c:v>
                </c:pt>
              </c:strCache>
            </c:strRef>
          </c:tx>
          <c:spPr>
            <a:solidFill>
              <a:schemeClr val="accent4"/>
            </a:solidFill>
            <a:ln>
              <a:noFill/>
            </a:ln>
            <a:effectLst>
              <a:outerShdw blurRad="50800" dist="38100" dir="2700000" algn="tl" rotWithShape="0">
                <a:prstClr val="black">
                  <a:alpha val="40000"/>
                </a:prstClr>
              </a:outerShdw>
            </a:effectLst>
          </c:spPr>
          <c:invertIfNegative val="0"/>
          <c:dPt>
            <c:idx val="3"/>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5F7-4267-8EE7-D2479FF3A7CF}"/>
              </c:ext>
            </c:extLst>
          </c:dPt>
          <c:dPt>
            <c:idx val="4"/>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5F7-4267-8EE7-D2479FF3A7CF}"/>
              </c:ext>
            </c:extLst>
          </c:dPt>
          <c:dPt>
            <c:idx val="5"/>
            <c:invertIfNegative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A5F7-4267-8EE7-D2479FF3A7CF}"/>
              </c:ext>
            </c:extLst>
          </c:dPt>
          <c:cat>
            <c:multiLvlStrRef>
              <c:f>'{lost_compare}'!$A$2:$B$7</c:f>
              <c:multiLvlStrCache>
                <c:ptCount val="6"/>
                <c:lvl>
                  <c:pt idx="0">
                    <c:v>月訂方案</c:v>
                  </c:pt>
                  <c:pt idx="1">
                    <c:v>季訂方案</c:v>
                  </c:pt>
                  <c:pt idx="2">
                    <c:v>年訂方案</c:v>
                  </c:pt>
                  <c:pt idx="3">
                    <c:v>月訂方案</c:v>
                  </c:pt>
                  <c:pt idx="4">
                    <c:v>季訂方案</c:v>
                  </c:pt>
                  <c:pt idx="5">
                    <c:v>年訂方案</c:v>
                  </c:pt>
                </c:lvl>
                <c:lvl>
                  <c:pt idx="0">
                    <c:v>App</c:v>
                  </c:pt>
                  <c:pt idx="3">
                    <c:v>Web</c:v>
                  </c:pt>
                </c:lvl>
              </c:multiLvlStrCache>
            </c:multiLvlStrRef>
          </c:cat>
          <c:val>
            <c:numRef>
              <c:f>'{lost_compare}'!$C$2:$C$7</c:f>
              <c:numCache>
                <c:formatCode>#,##0_ </c:formatCode>
                <c:ptCount val="6"/>
                <c:pt idx="0">
                  <c:v>57</c:v>
                </c:pt>
                <c:pt idx="1">
                  <c:v>7</c:v>
                </c:pt>
                <c:pt idx="2">
                  <c:v>117</c:v>
                </c:pt>
                <c:pt idx="3" formatCode="#,##0_);[Red]\(#,##0\)">
                  <c:v>20</c:v>
                </c:pt>
                <c:pt idx="4" formatCode="#,##0_);[Red]\(#,##0\)">
                  <c:v>6</c:v>
                </c:pt>
                <c:pt idx="5" formatCode="#,##0_);[Red]\(#,##0\)">
                  <c:v>150</c:v>
                </c:pt>
              </c:numCache>
            </c:numRef>
          </c:val>
          <c:extLst>
            <c:ext xmlns:c16="http://schemas.microsoft.com/office/drawing/2014/chart" uri="{C3380CC4-5D6E-409C-BE32-E72D297353CC}">
              <c16:uniqueId val="{00000006-A5F7-4267-8EE7-D2479FF3A7CF}"/>
            </c:ext>
          </c:extLst>
        </c:ser>
        <c:dLbls>
          <c:showLegendKey val="0"/>
          <c:showVal val="0"/>
          <c:showCatName val="0"/>
          <c:showSerName val="0"/>
          <c:showPercent val="0"/>
          <c:showBubbleSize val="0"/>
        </c:dLbls>
        <c:gapWidth val="150"/>
        <c:axId val="762657104"/>
        <c:axId val="762655792"/>
      </c:barChart>
      <c:lineChart>
        <c:grouping val="standard"/>
        <c:varyColors val="0"/>
        <c:ser>
          <c:idx val="1"/>
          <c:order val="1"/>
          <c:tx>
            <c:strRef>
              <c:f>'{lost_compare}'!$D$1</c:f>
              <c:strCache>
                <c:ptCount val="1"/>
                <c:pt idx="0">
                  <c:v>到期未續率</c:v>
                </c:pt>
              </c:strCache>
            </c:strRef>
          </c:tx>
          <c:spPr>
            <a:ln w="28575" cap="rnd">
              <a:solidFill>
                <a:srgbClr val="E7E6E6">
                  <a:lumMod val="50000"/>
                </a:srgbClr>
              </a:solidFill>
              <a:prstDash val="sysDash"/>
              <a:round/>
            </a:ln>
            <a:effectLst>
              <a:outerShdw blurRad="50800" dist="38100" dir="2700000" algn="tl" rotWithShape="0">
                <a:prstClr val="black">
                  <a:alpha val="40000"/>
                </a:prstClr>
              </a:outerShdw>
            </a:effectLst>
          </c:spPr>
          <c:marker>
            <c:symbol val="none"/>
          </c:marker>
          <c:dPt>
            <c:idx val="3"/>
            <c:marker>
              <c:symbol val="none"/>
            </c:marker>
            <c:bubble3D val="0"/>
            <c:spPr>
              <a:ln w="28575" cap="rnd">
                <a:solidFill>
                  <a:srgbClr val="767171">
                    <a:alpha val="0"/>
                  </a:srgbClr>
                </a:solidFill>
                <a:prstDash val="sysDash"/>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6-C6CB-4007-A7F5-E12DBA0F60B8}"/>
              </c:ext>
            </c:extLst>
          </c:dPt>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 月訂方案</c:v>
              </c:pt>
              <c:pt idx="1">
                <c:v>App 季訂方案</c:v>
              </c:pt>
              <c:pt idx="2">
                <c:v>App 年訂方案</c:v>
              </c:pt>
              <c:pt idx="3">
                <c:v>Web 月訂方案</c:v>
              </c:pt>
              <c:pt idx="4">
                <c:v>Web 季訂方案</c:v>
              </c:pt>
              <c:pt idx="5">
                <c:v>Web 年訂方案</c:v>
              </c:pt>
            </c:strLit>
          </c:cat>
          <c:val>
            <c:numRef>
              <c:f>'{lost_compare}'!$D$2:$D$7</c:f>
              <c:numCache>
                <c:formatCode>0.00%</c:formatCode>
                <c:ptCount val="6"/>
                <c:pt idx="0">
                  <c:v>0.15659340659340659</c:v>
                </c:pt>
                <c:pt idx="1">
                  <c:v>9.2105263157894732E-2</c:v>
                </c:pt>
                <c:pt idx="2">
                  <c:v>0.37380191693290737</c:v>
                </c:pt>
                <c:pt idx="3">
                  <c:v>0.12345679012345678</c:v>
                </c:pt>
                <c:pt idx="4">
                  <c:v>0.10909090909090909</c:v>
                </c:pt>
                <c:pt idx="5">
                  <c:v>0.40540540540540543</c:v>
                </c:pt>
              </c:numCache>
            </c:numRef>
          </c:val>
          <c:smooth val="0"/>
          <c:extLst>
            <c:ext xmlns:c16="http://schemas.microsoft.com/office/drawing/2014/chart" uri="{C3380CC4-5D6E-409C-BE32-E72D297353CC}">
              <c16:uniqueId val="{00000007-A5F7-4267-8EE7-D2479FF3A7CF}"/>
            </c:ext>
          </c:extLst>
        </c:ser>
        <c:ser>
          <c:idx val="2"/>
          <c:order val="2"/>
          <c:tx>
            <c:strRef>
              <c:f>'{lost_compare}'!$E$1</c:f>
              <c:strCache>
                <c:ptCount val="1"/>
                <c:pt idx="0">
                  <c:v>流失率</c:v>
                </c:pt>
              </c:strCache>
            </c:strRef>
          </c:tx>
          <c:spPr>
            <a:ln w="28575" cap="rnd">
              <a:solidFill>
                <a:srgbClr val="FF0000"/>
              </a:solidFill>
              <a:round/>
            </a:ln>
            <a:effectLst>
              <a:outerShdw blurRad="50800" dist="38100" dir="2700000" algn="tl" rotWithShape="0">
                <a:prstClr val="black">
                  <a:alpha val="40000"/>
                </a:prstClr>
              </a:outerShdw>
            </a:effectLst>
          </c:spPr>
          <c:marker>
            <c:symbol val="none"/>
          </c:marker>
          <c:dPt>
            <c:idx val="3"/>
            <c:marker>
              <c:symbol val="none"/>
            </c:marker>
            <c:bubble3D val="0"/>
            <c:spPr>
              <a:ln w="28575" cap="rnd">
                <a:solidFill>
                  <a:srgbClr val="FF0000">
                    <a:alpha val="0"/>
                  </a:srgb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7-C6CB-4007-A7F5-E12DBA0F60B8}"/>
              </c:ext>
            </c:extLst>
          </c:dPt>
          <c:cat>
            <c:strLit>
              <c:ptCount val="6"/>
              <c:pt idx="0">
                <c:v>App 月訂方案</c:v>
              </c:pt>
              <c:pt idx="1">
                <c:v>App 季訂方案</c:v>
              </c:pt>
              <c:pt idx="2">
                <c:v>App 年訂方案</c:v>
              </c:pt>
              <c:pt idx="3">
                <c:v>Web 月訂方案</c:v>
              </c:pt>
              <c:pt idx="4">
                <c:v>Web 季訂方案</c:v>
              </c:pt>
              <c:pt idx="5">
                <c:v>Web 年訂方案</c:v>
              </c:pt>
            </c:strLit>
          </c:cat>
          <c:val>
            <c:numRef>
              <c:f>'{lost_compare}'!$E$2:$E$7</c:f>
              <c:numCache>
                <c:formatCode>0.00%</c:formatCode>
                <c:ptCount val="6"/>
                <c:pt idx="0">
                  <c:v>0.15616438356164383</c:v>
                </c:pt>
                <c:pt idx="1">
                  <c:v>2.7888446215139442E-2</c:v>
                </c:pt>
                <c:pt idx="2">
                  <c:v>3.4220532319391636E-2</c:v>
                </c:pt>
                <c:pt idx="3">
                  <c:v>0.10152284263959391</c:v>
                </c:pt>
                <c:pt idx="4">
                  <c:v>3.9473684210526314E-2</c:v>
                </c:pt>
                <c:pt idx="5">
                  <c:v>4.6598322460391424E-2</c:v>
                </c:pt>
              </c:numCache>
            </c:numRef>
          </c:val>
          <c:smooth val="0"/>
          <c:extLst>
            <c:ext xmlns:c16="http://schemas.microsoft.com/office/drawing/2014/chart" uri="{C3380CC4-5D6E-409C-BE32-E72D297353CC}">
              <c16:uniqueId val="{00000008-A5F7-4267-8EE7-D2479FF3A7CF}"/>
            </c:ext>
          </c:extLst>
        </c:ser>
        <c:dLbls>
          <c:showLegendKey val="0"/>
          <c:showVal val="0"/>
          <c:showCatName val="0"/>
          <c:showSerName val="0"/>
          <c:showPercent val="0"/>
          <c:showBubbleSize val="0"/>
        </c:dLbls>
        <c:marker val="1"/>
        <c:smooth val="0"/>
        <c:axId val="649516432"/>
        <c:axId val="649521680"/>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zh-TW"/>
          </a:p>
        </c:txPr>
        <c:crossAx val="762657104"/>
        <c:crosses val="autoZero"/>
        <c:crossBetween val="between"/>
      </c:valAx>
      <c:valAx>
        <c:axId val="64952168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crossAx val="649516432"/>
        <c:crosses val="max"/>
        <c:crossBetween val="between"/>
      </c:valAx>
      <c:catAx>
        <c:axId val="649516432"/>
        <c:scaling>
          <c:orientation val="minMax"/>
        </c:scaling>
        <c:delete val="1"/>
        <c:axPos val="b"/>
        <c:numFmt formatCode="General" sourceLinked="1"/>
        <c:majorTickMark val="out"/>
        <c:minorTickMark val="none"/>
        <c:tickLblPos val="nextTo"/>
        <c:crossAx val="649521680"/>
        <c:crosses val="autoZero"/>
        <c:auto val="1"/>
        <c:lblAlgn val="ctr"/>
        <c:lblOffset val="100"/>
        <c:noMultiLvlLbl val="0"/>
      </c:catAx>
      <c:spPr>
        <a:solidFill>
          <a:schemeClr val="tx1">
            <a:alpha val="7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62" b="0" i="0" u="none" strike="noStrike" kern="1200" spc="0" baseline="0">
                <a:solidFill>
                  <a:prstClr val="white">
                    <a:lumMod val="65000"/>
                    <a:lumOff val="35000"/>
                  </a:prstClr>
                </a:solidFill>
                <a:latin typeface="+mn-lt"/>
                <a:ea typeface="+mn-ea"/>
                <a:cs typeface="+mn-cs"/>
              </a:defRPr>
            </a:pPr>
            <a:r>
              <a:rPr lang="zh-TW" altLang="en-US" sz="1800" b="0" i="0" baseline="0" dirty="0">
                <a:solidFill>
                  <a:schemeClr val="bg1"/>
                </a:solidFill>
                <a:effectLst/>
              </a:rPr>
              <a:t>每月新訂戶人數</a:t>
            </a:r>
            <a:endParaRPr lang="zh-TW" altLang="zh-TW" b="0" dirty="0">
              <a:solidFill>
                <a:schemeClr val="bg1"/>
              </a:solidFill>
              <a:effectLst/>
            </a:endParaRP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62" b="0" i="0" u="none" strike="noStrike" kern="1200" spc="0" baseline="0">
              <a:solidFill>
                <a:prstClr val="white">
                  <a:lumMod val="65000"/>
                  <a:lumOff val="35000"/>
                </a:prstClr>
              </a:solidFill>
              <a:latin typeface="+mn-lt"/>
              <a:ea typeface="+mn-ea"/>
              <a:cs typeface="+mn-cs"/>
            </a:defRPr>
          </a:pPr>
          <a:endParaRPr lang="zh-TW" altLang="zh-TW"/>
        </a:p>
      </c:txPr>
    </c:title>
    <c:autoTitleDeleted val="0"/>
    <c:plotArea>
      <c:layout/>
      <c:barChart>
        <c:barDir val="col"/>
        <c:grouping val="clustered"/>
        <c:varyColors val="0"/>
        <c:ser>
          <c:idx val="0"/>
          <c:order val="0"/>
          <c:tx>
            <c:strRef>
              <c:f>'{new_sub_num}'!$B$1</c:f>
              <c:strCache>
                <c:ptCount val="1"/>
                <c:pt idx="0">
                  <c:v>人數</c:v>
                </c:pt>
              </c:strCache>
            </c:strRef>
          </c:tx>
          <c:spPr>
            <a:solidFill>
              <a:schemeClr val="accent2"/>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'{new_sub_num}'!$B$2:$B$14</c:f>
              <c:numCache>
                <c:formatCode>#,##0_ </c:formatCode>
                <c:ptCount val="13"/>
                <c:pt idx="0">
                  <c:v>539</c:v>
                </c:pt>
                <c:pt idx="1">
                  <c:v>411</c:v>
                </c:pt>
                <c:pt idx="2">
                  <c:v>370</c:v>
                </c:pt>
                <c:pt idx="3">
                  <c:v>365</c:v>
                </c:pt>
                <c:pt idx="4">
                  <c:v>384</c:v>
                </c:pt>
                <c:pt idx="5">
                  <c:v>313</c:v>
                </c:pt>
                <c:pt idx="6">
                  <c:v>204</c:v>
                </c:pt>
                <c:pt idx="7">
                  <c:v>264</c:v>
                </c:pt>
                <c:pt idx="8">
                  <c:v>403</c:v>
                </c:pt>
                <c:pt idx="9">
                  <c:v>323</c:v>
                </c:pt>
                <c:pt idx="10">
                  <c:v>251</c:v>
                </c:pt>
                <c:pt idx="11">
                  <c:v>376</c:v>
                </c:pt>
                <c:pt idx="12">
                  <c:v>317</c:v>
                </c:pt>
              </c:numCache>
            </c:numRef>
          </c:val>
          <c:extLst>
            <c:ext xmlns:c16="http://schemas.microsoft.com/office/drawing/2014/chart" uri="{C3380CC4-5D6E-409C-BE32-E72D297353CC}">
              <c16:uniqueId val="{00000000-2AB6-425F-B67E-CDC16D8C3A01}"/>
            </c:ext>
          </c:extLst>
        </c:ser>
        <c:dLbls>
          <c:showLegendKey val="0"/>
          <c:showVal val="0"/>
          <c:showCatName val="0"/>
          <c:showSerName val="0"/>
          <c:showPercent val="0"/>
          <c:showBubbleSize val="0"/>
        </c:dLbls>
        <c:gapWidth val="50"/>
        <c:axId val="762657104"/>
        <c:axId val="762655792"/>
      </c:bar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 "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62" b="0" i="0" u="none" strike="noStrike" kern="1200" spc="0" baseline="0">
                <a:solidFill>
                  <a:prstClr val="black"/>
                </a:solidFill>
                <a:latin typeface="+mn-lt"/>
                <a:ea typeface="+mn-ea"/>
                <a:cs typeface="+mn-cs"/>
              </a:defRPr>
            </a:pPr>
            <a:r>
              <a:rPr lang="zh-TW" altLang="en-US" sz="1800" b="0" i="0" baseline="0" dirty="0">
                <a:effectLst/>
              </a:rPr>
              <a:t>新</a:t>
            </a:r>
            <a:r>
              <a:rPr lang="zh-CN" altLang="zh-TW" sz="1800" b="0" i="0" baseline="0" dirty="0">
                <a:effectLst/>
              </a:rPr>
              <a:t>訂戶</a:t>
            </a:r>
            <a:r>
              <a:rPr lang="en-US" altLang="zh-TW" sz="1800" b="0" i="0" baseline="0" dirty="0">
                <a:effectLst/>
              </a:rPr>
              <a:t> MoM</a:t>
            </a:r>
            <a:r>
              <a:rPr lang="en-US" altLang="zh-TW" b="0" dirty="0">
                <a:solidFill>
                  <a:schemeClr val="bg1"/>
                </a:solidFill>
              </a:rPr>
              <a:t> </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62" b="0" i="0" u="none" strike="noStrike" kern="1200" spc="0" baseline="0">
              <a:solidFill>
                <a:prstClr val="black"/>
              </a:solidFill>
              <a:latin typeface="+mn-lt"/>
              <a:ea typeface="+mn-ea"/>
              <a:cs typeface="+mn-cs"/>
            </a:defRPr>
          </a:pPr>
          <a:endParaRPr lang="zh-TW"/>
        </a:p>
      </c:txPr>
    </c:title>
    <c:autoTitleDeleted val="0"/>
    <c:plotArea>
      <c:layout/>
      <c:lineChart>
        <c:grouping val="standard"/>
        <c:varyColors val="0"/>
        <c:ser>
          <c:idx val="0"/>
          <c:order val="0"/>
          <c:spPr>
            <a:ln w="28575" cap="rnd">
              <a:solidFill>
                <a:srgbClr val="C00000"/>
              </a:solidFill>
              <a:round/>
            </a:ln>
            <a:effectLst>
              <a:outerShdw blurRad="50800" dist="38100" dir="2700000" algn="tl" rotWithShape="0">
                <a:prstClr val="black">
                  <a:alpha val="40000"/>
                </a:prstClr>
              </a:outerShdw>
            </a:effectLst>
          </c:spPr>
          <c:marker>
            <c:symbol val="none"/>
          </c:marker>
          <c:dLbls>
            <c:dLbl>
              <c:idx val="6"/>
              <c:layout>
                <c:manualLayout>
                  <c:x val="-4.6352222885605809E-2"/>
                  <c:y val="2.5327705596433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6D-469B-8C83-81457FB750D2}"/>
                </c:ext>
              </c:extLst>
            </c:dLbl>
            <c:dLbl>
              <c:idx val="11"/>
              <c:layout>
                <c:manualLayout>
                  <c:x val="-4.8584988920557834E-2"/>
                  <c:y val="1.7464009659343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6D-469B-8C83-81457FB750D2}"/>
                </c:ext>
              </c:extLst>
            </c:dLbl>
            <c:spPr>
              <a:solidFill>
                <a:srgbClr val="F46C6C">
                  <a:alpha val="30000"/>
                </a:srgb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'{new_sub_mom}'!$B$2:$B$14</c:f>
              <c:numCache>
                <c:formatCode>0%</c:formatCode>
                <c:ptCount val="13"/>
                <c:pt idx="0">
                  <c:v>0.45675675675675675</c:v>
                </c:pt>
                <c:pt idx="1">
                  <c:v>-0.23747680890538034</c:v>
                </c:pt>
                <c:pt idx="2">
                  <c:v>-9.9756690997566913E-2</c:v>
                </c:pt>
                <c:pt idx="3">
                  <c:v>-1.3513513513513514E-2</c:v>
                </c:pt>
                <c:pt idx="4">
                  <c:v>5.2054794520547946E-2</c:v>
                </c:pt>
                <c:pt idx="5">
                  <c:v>-0.18489583333333334</c:v>
                </c:pt>
                <c:pt idx="6">
                  <c:v>-0.34824281150159747</c:v>
                </c:pt>
                <c:pt idx="7">
                  <c:v>0.29411764705882354</c:v>
                </c:pt>
                <c:pt idx="8">
                  <c:v>0.52651515151515149</c:v>
                </c:pt>
                <c:pt idx="9">
                  <c:v>-0.19851116625310175</c:v>
                </c:pt>
                <c:pt idx="10">
                  <c:v>-0.22291021671826625</c:v>
                </c:pt>
                <c:pt idx="11">
                  <c:v>0.49800796812749004</c:v>
                </c:pt>
                <c:pt idx="12">
                  <c:v>-0.15691489361702127</c:v>
                </c:pt>
              </c:numCache>
            </c:numRef>
          </c:val>
          <c:smooth val="0"/>
          <c:extLst>
            <c:ext xmlns:c16="http://schemas.microsoft.com/office/drawing/2014/chart" uri="{C3380CC4-5D6E-409C-BE32-E72D297353CC}">
              <c16:uniqueId val="{00000002-2B6D-469B-8C83-81457FB750D2}"/>
            </c:ext>
          </c:extLst>
        </c:ser>
        <c:dLbls>
          <c:dLblPos val="t"/>
          <c:showLegendKey val="0"/>
          <c:showVal val="1"/>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low"/>
        <c:spPr>
          <a:noFill/>
          <a:ln w="9525" cap="flat" cmpd="sng" algn="ctr">
            <a:solidFill>
              <a:schemeClr val="bg1"/>
            </a:solidFill>
            <a:prstDash val="lgDash"/>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en-US" altLang="zh-TW" sz="1862" b="0" i="0" u="none" strike="noStrike" kern="1200" spc="0" baseline="0" dirty="0">
                <a:solidFill>
                  <a:schemeClr val="bg1"/>
                </a:solidFill>
                <a:latin typeface="+mn-lt"/>
                <a:ea typeface="+mn-ea"/>
                <a:cs typeface="+mn-cs"/>
              </a:defRPr>
            </a:pPr>
            <a:r>
              <a:rPr lang="zh-TW" altLang="en-US" dirty="0">
                <a:solidFill>
                  <a:schemeClr val="bg1"/>
                </a:solidFill>
              </a:rPr>
              <a:t>每月新訂戶人數（訂閱來源區分）</a:t>
            </a:r>
            <a:endParaRPr lang="en-US" altLang="zh-TW" dirty="0">
              <a:solidFill>
                <a:schemeClr val="bg1"/>
              </a:solidFill>
            </a:endParaRP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altLang="zh-TW" sz="1862" b="0" i="0" u="none" strike="noStrike" kern="1200" spc="0" baseline="0" dirty="0">
              <a:solidFill>
                <a:schemeClr val="bg1"/>
              </a:solidFill>
              <a:latin typeface="+mn-lt"/>
              <a:ea typeface="+mn-ea"/>
              <a:cs typeface="+mn-cs"/>
            </a:defRPr>
          </a:pPr>
          <a:endParaRPr lang="en-US" altLang="zh-TW"/>
        </a:p>
      </c:txPr>
    </c:title>
    <c:autoTitleDeleted val="0"/>
    <c:plotArea>
      <c:layout>
        <c:manualLayout>
          <c:layoutTarget val="inner"/>
          <c:xMode val="edge"/>
          <c:yMode val="edge"/>
          <c:x val="0.13227673850342855"/>
          <c:y val="0.20035613203052038"/>
          <c:w val="0.79479659266188663"/>
          <c:h val="0.62398347168959767"/>
        </c:manualLayout>
      </c:layout>
      <c:barChart>
        <c:barDir val="col"/>
        <c:grouping val="clustered"/>
        <c:varyColors val="0"/>
        <c:ser>
          <c:idx val="0"/>
          <c:order val="0"/>
          <c:tx>
            <c:strRef>
              <c:f>'{new_sub_num_webapp}'!$B$1</c:f>
              <c:strCache>
                <c:ptCount val="1"/>
                <c:pt idx="0">
                  <c:v>WEB</c:v>
                </c:pt>
              </c:strCache>
            </c:strRef>
          </c:tx>
          <c:spPr>
            <a:solidFill>
              <a:schemeClr val="accent1"/>
            </a:solidFill>
            <a:ln>
              <a:noFill/>
            </a:ln>
            <a:effectLst/>
          </c:spPr>
          <c:invertIfNegative val="0"/>
          <c:cat>
            <c:strRef>
              <c:f>'{new_sub_num_webapp}'!$A$2:$A$14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'{new_sub_num_webapp}'!$B$2:$B$14</c:f>
              <c:numCache>
                <c:formatCode>#,##0_);[Red]\(#,##0\)</c:formatCode>
                <c:ptCount val="13"/>
                <c:pt idx="0">
                  <c:v>275</c:v>
                </c:pt>
                <c:pt idx="1">
                  <c:v>183</c:v>
                </c:pt>
                <c:pt idx="2">
                  <c:v>142</c:v>
                </c:pt>
                <c:pt idx="3">
                  <c:v>158</c:v>
                </c:pt>
                <c:pt idx="4">
                  <c:v>158</c:v>
                </c:pt>
                <c:pt idx="5">
                  <c:v>112</c:v>
                </c:pt>
                <c:pt idx="6">
                  <c:v>90</c:v>
                </c:pt>
                <c:pt idx="7">
                  <c:v>108</c:v>
                </c:pt>
                <c:pt idx="8">
                  <c:v>260</c:v>
                </c:pt>
                <c:pt idx="9">
                  <c:v>142</c:v>
                </c:pt>
                <c:pt idx="10">
                  <c:v>117</c:v>
                </c:pt>
                <c:pt idx="11">
                  <c:v>156</c:v>
                </c:pt>
                <c:pt idx="12">
                  <c:v>116</c:v>
                </c:pt>
              </c:numCache>
            </c:numRef>
          </c:val>
          <c:extLst>
            <c:ext xmlns:c16="http://schemas.microsoft.com/office/drawing/2014/chart" uri="{C3380CC4-5D6E-409C-BE32-E72D297353CC}">
              <c16:uniqueId val="{00000000-1389-4327-9161-56C244836487}"/>
            </c:ext>
          </c:extLst>
        </c:ser>
        <c:ser>
          <c:idx val="2"/>
          <c:order val="1"/>
          <c:tx>
            <c:strRef>
              <c:f>'{new_sub_num_webapp}'!$C$1</c:f>
              <c:strCache>
                <c:ptCount val="1"/>
                <c:pt idx="0">
                  <c:v>APP</c:v>
                </c:pt>
              </c:strCache>
            </c:strRef>
          </c:tx>
          <c:spPr>
            <a:solidFill>
              <a:schemeClr val="accent4"/>
            </a:solidFill>
            <a:ln>
              <a:noFill/>
            </a:ln>
            <a:effectLst/>
          </c:spPr>
          <c:invertIfNegative val="0"/>
          <c:cat>
            <c:strRef>
              <c:f>'{new_sub_num_webapp}'!$A$2:$A$14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'{new_sub_num_webapp}'!$C$2:$C$14</c:f>
              <c:numCache>
                <c:formatCode>#,##0_);[Red]\(#,##0\)</c:formatCode>
                <c:ptCount val="13"/>
                <c:pt idx="0">
                  <c:v>264</c:v>
                </c:pt>
                <c:pt idx="1">
                  <c:v>228</c:v>
                </c:pt>
                <c:pt idx="2">
                  <c:v>228</c:v>
                </c:pt>
                <c:pt idx="3">
                  <c:v>207</c:v>
                </c:pt>
                <c:pt idx="4">
                  <c:v>226</c:v>
                </c:pt>
                <c:pt idx="5">
                  <c:v>201</c:v>
                </c:pt>
                <c:pt idx="6">
                  <c:v>114</c:v>
                </c:pt>
                <c:pt idx="7">
                  <c:v>156</c:v>
                </c:pt>
                <c:pt idx="8">
                  <c:v>143</c:v>
                </c:pt>
                <c:pt idx="9">
                  <c:v>181</c:v>
                </c:pt>
                <c:pt idx="10">
                  <c:v>134</c:v>
                </c:pt>
                <c:pt idx="11">
                  <c:v>220</c:v>
                </c:pt>
                <c:pt idx="12">
                  <c:v>201</c:v>
                </c:pt>
              </c:numCache>
            </c:numRef>
          </c:val>
          <c:extLst>
            <c:ext xmlns:c16="http://schemas.microsoft.com/office/drawing/2014/chart" uri="{C3380CC4-5D6E-409C-BE32-E72D297353CC}">
              <c16:uniqueId val="{00000001-1389-4327-9161-56C244836487}"/>
            </c:ext>
          </c:extLst>
        </c:ser>
        <c:dLbls>
          <c:showLegendKey val="0"/>
          <c:showVal val="0"/>
          <c:showCatName val="0"/>
          <c:showSerName val="0"/>
          <c:showPercent val="0"/>
          <c:showBubbleSize val="0"/>
        </c:dLbls>
        <c:gapWidth val="100"/>
        <c:axId val="762657104"/>
        <c:axId val="762655792"/>
      </c:barChart>
      <c:lineChart>
        <c:grouping val="standard"/>
        <c:varyColors val="0"/>
        <c:ser>
          <c:idx val="1"/>
          <c:order val="2"/>
          <c:tx>
            <c:strRef>
              <c:f>'{new_sub_num_webapp}'!$D$1</c:f>
              <c:strCache>
                <c:ptCount val="1"/>
                <c:pt idx="0">
                  <c:v>APP占比</c:v>
                </c:pt>
              </c:strCache>
            </c:strRef>
          </c:tx>
          <c:spPr>
            <a:ln w="28575" cap="rnd">
              <a:solidFill>
                <a:schemeClr val="accent2"/>
              </a:solidFill>
              <a:round/>
            </a:ln>
            <a:effectLst/>
          </c:spPr>
          <c:marker>
            <c:symbol val="none"/>
          </c:marker>
          <c:cat>
            <c:strRef>
              <c:f>'{new_sub_num_webapp}'!$A$2:$A$14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'{new_sub_num_webapp}'!$D$2:$D$14</c:f>
              <c:numCache>
                <c:formatCode>0%</c:formatCode>
                <c:ptCount val="13"/>
                <c:pt idx="0">
                  <c:v>0.48979591836734693</c:v>
                </c:pt>
                <c:pt idx="1">
                  <c:v>0.55474452554744524</c:v>
                </c:pt>
                <c:pt idx="2">
                  <c:v>0.61621621621621625</c:v>
                </c:pt>
                <c:pt idx="3">
                  <c:v>0.56712328767123288</c:v>
                </c:pt>
                <c:pt idx="4">
                  <c:v>0.58854166666666663</c:v>
                </c:pt>
                <c:pt idx="5">
                  <c:v>0.64217252396166136</c:v>
                </c:pt>
                <c:pt idx="6">
                  <c:v>0.55882352941176472</c:v>
                </c:pt>
                <c:pt idx="7">
                  <c:v>0.59090909090909094</c:v>
                </c:pt>
                <c:pt idx="8">
                  <c:v>0.35483870967741937</c:v>
                </c:pt>
                <c:pt idx="9">
                  <c:v>0.56037151702786381</c:v>
                </c:pt>
                <c:pt idx="10">
                  <c:v>0.53386454183266929</c:v>
                </c:pt>
                <c:pt idx="11">
                  <c:v>0.58510638297872342</c:v>
                </c:pt>
                <c:pt idx="12">
                  <c:v>0.63406940063091488</c:v>
                </c:pt>
              </c:numCache>
            </c:numRef>
          </c:val>
          <c:smooth val="0"/>
          <c:extLst>
            <c:ext xmlns:c16="http://schemas.microsoft.com/office/drawing/2014/chart" uri="{C3380CC4-5D6E-409C-BE32-E72D297353CC}">
              <c16:uniqueId val="{00000002-1389-4327-9161-56C244836487}"/>
            </c:ext>
          </c:extLst>
        </c:ser>
        <c:dLbls>
          <c:showLegendKey val="0"/>
          <c:showVal val="0"/>
          <c:showCatName val="0"/>
          <c:showSerName val="0"/>
          <c:showPercent val="0"/>
          <c:showBubbleSize val="0"/>
        </c:dLbls>
        <c:marker val="1"/>
        <c:smooth val="0"/>
        <c:axId val="856913288"/>
        <c:axId val="856913616"/>
      </c:lineChart>
      <c:catAx>
        <c:axId val="762657104"/>
        <c:scaling>
          <c:orientation val="minMax"/>
        </c:scaling>
        <c:delete val="0"/>
        <c:axPos val="b"/>
        <c:numFmt formatCode="General" sourceLinked="1"/>
        <c:majorTickMark val="none"/>
        <c:minorTickMark val="none"/>
        <c:tickLblPos val="nextTo"/>
        <c:spPr>
          <a:noFill/>
          <a:ln w="9525" cap="flat" cmpd="sng" algn="ctr">
            <a:solidFill>
              <a:srgbClr val="B5CFE1"/>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0"/>
        <c:majorTickMark val="none"/>
        <c:minorTickMark val="none"/>
        <c:tickLblPos val="nextTo"/>
        <c:spPr>
          <a:noFill/>
          <a:ln w="0">
            <a:solidFill>
              <a:schemeClr val="tx1">
                <a:alpha val="0"/>
              </a:schemeClr>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valAx>
        <c:axId val="856913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bg2"/>
                </a:solidFill>
                <a:latin typeface="+mn-lt"/>
                <a:ea typeface="+mn-ea"/>
                <a:cs typeface="+mn-cs"/>
              </a:defRPr>
            </a:pPr>
            <a:endParaRPr lang="zh-TW"/>
          </a:p>
        </c:txPr>
        <c:crossAx val="856913288"/>
        <c:crosses val="max"/>
        <c:crossBetween val="between"/>
      </c:valAx>
      <c:catAx>
        <c:axId val="856913288"/>
        <c:scaling>
          <c:orientation val="minMax"/>
        </c:scaling>
        <c:delete val="1"/>
        <c:axPos val="b"/>
        <c:numFmt formatCode="General" sourceLinked="1"/>
        <c:majorTickMark val="out"/>
        <c:minorTickMark val="none"/>
        <c:tickLblPos val="nextTo"/>
        <c:crossAx val="856913616"/>
        <c:crosses val="autoZero"/>
        <c:auto val="1"/>
        <c:lblAlgn val="ctr"/>
        <c:lblOffset val="100"/>
        <c:noMultiLvlLbl val="0"/>
      </c:catAx>
      <c:dTable>
        <c:showHorzBorder val="1"/>
        <c:showVertBorder val="1"/>
        <c:showOutline val="1"/>
        <c:showKeys val="0"/>
        <c:spPr>
          <a:noFill/>
          <a:ln w="0" cap="flat" cmpd="sng" algn="ctr">
            <a:solidFill>
              <a:schemeClr val="bg1">
                <a:lumMod val="50000"/>
                <a:lumOff val="50000"/>
              </a:schemeClr>
            </a:solidFill>
            <a:round/>
          </a:ln>
          <a:effectLst/>
        </c:spPr>
        <c:txPr>
          <a:bodyPr rot="0" spcFirstLastPara="1" vertOverflow="ellipsis" vert="horz" wrap="square" anchor="ctr" anchorCtr="1"/>
          <a:lstStyle/>
          <a:p>
            <a:pPr rtl="0">
              <a:defRPr sz="1100" b="0" i="0" u="none" strike="noStrike" kern="1200" baseline="0">
                <a:solidFill>
                  <a:schemeClr val="bg1"/>
                </a:solidFill>
                <a:latin typeface="+mn-lt"/>
                <a:ea typeface="+mn-ea"/>
                <a:cs typeface="+mn-cs"/>
              </a:defRPr>
            </a:pPr>
            <a:endParaRPr lang="zh-TW"/>
          </a:p>
        </c:txPr>
      </c:dTable>
      <c:spPr>
        <a:solidFill>
          <a:schemeClr val="tx1">
            <a:alpha val="70000"/>
          </a:schemeClr>
        </a:solidFill>
        <a:ln>
          <a:solidFill>
            <a:srgbClr val="D9D9D9">
              <a:alpha val="0"/>
            </a:srgbClr>
          </a:solid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5.2977907485259573E-2"/>
          <c:y val="0.10658775451233733"/>
          <c:w val="0.93362549748264423"/>
          <c:h val="0.7891571810404433"/>
        </c:manualLayout>
      </c:layout>
      <c:barChart>
        <c:barDir val="col"/>
        <c:grouping val="clustered"/>
        <c:varyColors val="0"/>
        <c:ser>
          <c:idx val="0"/>
          <c:order val="0"/>
          <c:tx>
            <c:strRef>
              <c:f>'{sub_num_add}'!$B$1</c:f>
              <c:strCache>
                <c:ptCount val="1"/>
                <c:pt idx="0">
                  <c:v>Web 淨增加</c:v>
                </c:pt>
              </c:strCache>
            </c:strRef>
          </c:tx>
          <c:spPr>
            <a:solidFill>
              <a:srgbClr val="4A5FAB"/>
            </a:solidFill>
            <a:ln>
              <a:noFill/>
            </a:ln>
            <a:effectLst>
              <a:outerShdw blurRad="50800" dist="38100" dir="2700000" algn="tl" rotWithShape="0">
                <a:prstClr val="black">
                  <a:alpha val="40000"/>
                </a:prstClr>
              </a:outerShdw>
            </a:effectLst>
          </c:spPr>
          <c:invertIfNegative val="0"/>
          <c:dLbls>
            <c:dLbl>
              <c:idx val="9"/>
              <c:layout>
                <c:manualLayout>
                  <c:x val="-3.349148758024002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F6-4733-92A9-95C83AF737E9}"/>
                </c:ext>
              </c:extLst>
            </c:dLbl>
            <c:numFmt formatCode="#,##0_ ;[Red]\-#,##0\ " sourceLinked="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'{sub_num_add}'!$A$2:$A$14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'{sub_num_add}'!$B$2:$B$14</c:f>
              <c:numCache>
                <c:formatCode>#,##0_);[Red]\(#,##0\)</c:formatCode>
                <c:ptCount val="13"/>
                <c:pt idx="0">
                  <c:v>98</c:v>
                </c:pt>
                <c:pt idx="1">
                  <c:v>5</c:v>
                </c:pt>
                <c:pt idx="2">
                  <c:v>20</c:v>
                </c:pt>
                <c:pt idx="3">
                  <c:v>24</c:v>
                </c:pt>
                <c:pt idx="4">
                  <c:v>17</c:v>
                </c:pt>
                <c:pt idx="5">
                  <c:v>-35</c:v>
                </c:pt>
                <c:pt idx="6">
                  <c:v>0</c:v>
                </c:pt>
                <c:pt idx="7">
                  <c:v>0</c:v>
                </c:pt>
                <c:pt idx="8">
                  <c:v>96</c:v>
                </c:pt>
                <c:pt idx="9">
                  <c:v>-47</c:v>
                </c:pt>
                <c:pt idx="10">
                  <c:v>-55</c:v>
                </c:pt>
                <c:pt idx="11">
                  <c:v>-112</c:v>
                </c:pt>
                <c:pt idx="12">
                  <c:v>-62</c:v>
                </c:pt>
              </c:numCache>
            </c:numRef>
          </c:val>
          <c:extLst>
            <c:ext xmlns:c16="http://schemas.microsoft.com/office/drawing/2014/chart" uri="{C3380CC4-5D6E-409C-BE32-E72D297353CC}">
              <c16:uniqueId val="{00000001-ACF6-4733-92A9-95C83AF737E9}"/>
            </c:ext>
          </c:extLst>
        </c:ser>
        <c:ser>
          <c:idx val="1"/>
          <c:order val="1"/>
          <c:tx>
            <c:strRef>
              <c:f>'{sub_num_add}'!$C$1</c:f>
              <c:strCache>
                <c:ptCount val="1"/>
                <c:pt idx="0">
                  <c:v>App 淨增加</c:v>
                </c:pt>
              </c:strCache>
            </c:strRef>
          </c:tx>
          <c:spPr>
            <a:solidFill>
              <a:srgbClr val="FFC000"/>
            </a:solidFill>
            <a:ln>
              <a:noFill/>
            </a:ln>
            <a:effectLst>
              <a:outerShdw blurRad="50800" dist="38100" dir="2700000" algn="tl" rotWithShape="0">
                <a:prstClr val="black">
                  <a:alpha val="40000"/>
                </a:prstClr>
              </a:outerShdw>
            </a:effectLst>
          </c:spPr>
          <c:invertIfNegative val="0"/>
          <c:dLbls>
            <c:dLbl>
              <c:idx val="10"/>
              <c:layout>
                <c:manualLayout>
                  <c:x val="3.3491487580240022E-3"/>
                  <c:y val="-3.93182732892333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F6-4733-92A9-95C83AF737E9}"/>
                </c:ext>
              </c:extLst>
            </c:dLbl>
            <c:dLbl>
              <c:idx val="11"/>
              <c:layout>
                <c:manualLayout>
                  <c:x val="0"/>
                  <c:y val="-7.86348954087141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F6-4733-92A9-95C83AF737E9}"/>
                </c:ext>
              </c:extLst>
            </c:dLbl>
            <c:dLbl>
              <c:idx val="12"/>
              <c:layout>
                <c:manualLayout>
                  <c:x val="2.2327658386826683E-3"/>
                  <c:y val="1.5728217459056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F6-4733-92A9-95C83AF737E9}"/>
                </c:ext>
              </c:extLst>
            </c:dLbl>
            <c:numFmt formatCode="#,##0_ ;[Red]\-#,##0\ " sourceLinked="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'{sub_num_add}'!$A$2:$A$14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'{sub_num_add}'!$C$2:$C$14</c:f>
              <c:numCache>
                <c:formatCode>#,##0_);[Red]\(#,##0\)</c:formatCode>
                <c:ptCount val="13"/>
                <c:pt idx="0">
                  <c:v>92</c:v>
                </c:pt>
                <c:pt idx="1">
                  <c:v>94</c:v>
                </c:pt>
                <c:pt idx="2">
                  <c:v>113</c:v>
                </c:pt>
                <c:pt idx="3">
                  <c:v>97</c:v>
                </c:pt>
                <c:pt idx="4">
                  <c:v>90</c:v>
                </c:pt>
                <c:pt idx="5">
                  <c:v>47</c:v>
                </c:pt>
                <c:pt idx="6">
                  <c:v>-57</c:v>
                </c:pt>
                <c:pt idx="7">
                  <c:v>22</c:v>
                </c:pt>
                <c:pt idx="8">
                  <c:v>-10</c:v>
                </c:pt>
                <c:pt idx="9">
                  <c:v>3</c:v>
                </c:pt>
                <c:pt idx="10">
                  <c:v>-54</c:v>
                </c:pt>
                <c:pt idx="11">
                  <c:v>62</c:v>
                </c:pt>
                <c:pt idx="12">
                  <c:v>29</c:v>
                </c:pt>
              </c:numCache>
            </c:numRef>
          </c:val>
          <c:extLst>
            <c:ext xmlns:c16="http://schemas.microsoft.com/office/drawing/2014/chart" uri="{C3380CC4-5D6E-409C-BE32-E72D297353CC}">
              <c16:uniqueId val="{00000005-ACF6-4733-92A9-95C83AF737E9}"/>
            </c:ext>
          </c:extLst>
        </c:ser>
        <c:dLbls>
          <c:showLegendKey val="0"/>
          <c:showVal val="1"/>
          <c:showCatName val="0"/>
          <c:showSerName val="0"/>
          <c:showPercent val="0"/>
          <c:showBubbleSize val="0"/>
        </c:dLbls>
        <c:gapWidth val="70"/>
        <c:overlap val="-10"/>
        <c:axId val="762657104"/>
        <c:axId val="762655792"/>
      </c:bar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 ;[Red]\-#,##0\ "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crossAx val="762657104"/>
        <c:crosses val="autoZero"/>
        <c:crossBetween val="between"/>
      </c:valAx>
      <c:spPr>
        <a:solidFill>
          <a:schemeClr val="tx1">
            <a:alpha val="7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400">
          <a:solidFill>
            <a:sysClr val="windowText" lastClr="000000"/>
          </a:solidFill>
          <a:latin typeface="Century Gothic" panose="020B0502020202020204" pitchFamily="34" charset="0"/>
        </a:defRPr>
      </a:pPr>
      <a:endParaRPr lang="zh-TW"/>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0.10603976743903215"/>
          <c:y val="0.15265796837153739"/>
          <c:w val="0.86897502337556798"/>
          <c:h val="0.69257926951084403"/>
        </c:manualLayout>
      </c:layout>
      <c:barChart>
        <c:barDir val="col"/>
        <c:grouping val="stacked"/>
        <c:varyColors val="0"/>
        <c:ser>
          <c:idx val="0"/>
          <c:order val="0"/>
          <c:tx>
            <c:strRef>
              <c:f>'{new_sub_web_proj}'!$B$1</c:f>
              <c:strCache>
                <c:ptCount val="1"/>
                <c:pt idx="0">
                  <c:v>月訂方案</c:v>
                </c:pt>
              </c:strCache>
            </c:strRef>
          </c:tx>
          <c:spPr>
            <a:solidFill>
              <a:srgbClr val="2E75B6"/>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'{new_sub_web_proj}'!$A$2:$A$14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'{new_sub_web_proj}'!$B$2:$B$14</c:f>
              <c:numCache>
                <c:formatCode>0%</c:formatCode>
                <c:ptCount val="13"/>
                <c:pt idx="0">
                  <c:v>0.44727272727272727</c:v>
                </c:pt>
                <c:pt idx="1">
                  <c:v>5.4644808743169397E-2</c:v>
                </c:pt>
                <c:pt idx="2">
                  <c:v>9.154929577464789E-2</c:v>
                </c:pt>
                <c:pt idx="3">
                  <c:v>6.9620253164556958E-2</c:v>
                </c:pt>
                <c:pt idx="4">
                  <c:v>8.8607594936708861E-2</c:v>
                </c:pt>
                <c:pt idx="5">
                  <c:v>9.8214285714285712E-2</c:v>
                </c:pt>
                <c:pt idx="6">
                  <c:v>0.1</c:v>
                </c:pt>
                <c:pt idx="7">
                  <c:v>8.3333333333333329E-2</c:v>
                </c:pt>
                <c:pt idx="8">
                  <c:v>3.0769230769230771E-2</c:v>
                </c:pt>
                <c:pt idx="9">
                  <c:v>0.36619718309859156</c:v>
                </c:pt>
                <c:pt idx="10">
                  <c:v>0.24786324786324787</c:v>
                </c:pt>
                <c:pt idx="11">
                  <c:v>0.16666666666666666</c:v>
                </c:pt>
                <c:pt idx="12">
                  <c:v>0.23275862068965517</c:v>
                </c:pt>
              </c:numCache>
            </c:numRef>
          </c:val>
          <c:extLst>
            <c:ext xmlns:c16="http://schemas.microsoft.com/office/drawing/2014/chart" uri="{C3380CC4-5D6E-409C-BE32-E72D297353CC}">
              <c16:uniqueId val="{00000000-69A3-4A0B-B1D3-A79B24D3CE9F}"/>
            </c:ext>
          </c:extLst>
        </c:ser>
        <c:ser>
          <c:idx val="1"/>
          <c:order val="1"/>
          <c:tx>
            <c:strRef>
              <c:f>'{new_sub_web_proj}'!$C$1</c:f>
              <c:strCache>
                <c:ptCount val="1"/>
                <c:pt idx="0">
                  <c:v>季訂方案</c:v>
                </c:pt>
              </c:strCache>
            </c:strRef>
          </c:tx>
          <c:spPr>
            <a:solidFill>
              <a:srgbClr val="9DC3E6"/>
            </a:solidFill>
            <a:ln>
              <a:noFill/>
            </a:ln>
            <a:effectLst>
              <a:outerShdw blurRad="50800" dist="38100" dir="2700000" algn="tl" rotWithShape="0">
                <a:prstClr val="black">
                  <a:alpha val="40000"/>
                </a:prstClr>
              </a:outerShdw>
            </a:effectLst>
          </c:spPr>
          <c:invertIfNegative val="0"/>
          <c:dLbls>
            <c:dLbl>
              <c:idx val="6"/>
              <c:layout>
                <c:manualLayout>
                  <c:x val="0"/>
                  <c:y val="-2.79982363315696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A3-4A0B-B1D3-A79B24D3CE9F}"/>
                </c:ext>
              </c:extLst>
            </c:dLbl>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'{new_sub_web_proj}'!$A$2:$A$14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'{new_sub_web_proj}'!$C$2:$C$14</c:f>
              <c:numCache>
                <c:formatCode>0%</c:formatCode>
                <c:ptCount val="13"/>
                <c:pt idx="0">
                  <c:v>8.727272727272728E-2</c:v>
                </c:pt>
                <c:pt idx="1">
                  <c:v>0.14754098360655737</c:v>
                </c:pt>
                <c:pt idx="2">
                  <c:v>0.12676056338028169</c:v>
                </c:pt>
                <c:pt idx="3">
                  <c:v>0.12658227848101267</c:v>
                </c:pt>
                <c:pt idx="4">
                  <c:v>7.5949367088607597E-2</c:v>
                </c:pt>
                <c:pt idx="5">
                  <c:v>0.10714285714285714</c:v>
                </c:pt>
                <c:pt idx="6">
                  <c:v>0.12222222222222222</c:v>
                </c:pt>
                <c:pt idx="7">
                  <c:v>0.16666666666666666</c:v>
                </c:pt>
                <c:pt idx="8">
                  <c:v>4.230769230769231E-2</c:v>
                </c:pt>
                <c:pt idx="9">
                  <c:v>0</c:v>
                </c:pt>
                <c:pt idx="10">
                  <c:v>0</c:v>
                </c:pt>
                <c:pt idx="11">
                  <c:v>0</c:v>
                </c:pt>
                <c:pt idx="12">
                  <c:v>0</c:v>
                </c:pt>
              </c:numCache>
            </c:numRef>
          </c:val>
          <c:extLst>
            <c:ext xmlns:c16="http://schemas.microsoft.com/office/drawing/2014/chart" uri="{C3380CC4-5D6E-409C-BE32-E72D297353CC}">
              <c16:uniqueId val="{00000002-69A3-4A0B-B1D3-A79B24D3CE9F}"/>
            </c:ext>
          </c:extLst>
        </c:ser>
        <c:ser>
          <c:idx val="2"/>
          <c:order val="2"/>
          <c:tx>
            <c:strRef>
              <c:f>'{new_sub_web_proj}'!$D$1</c:f>
              <c:strCache>
                <c:ptCount val="1"/>
                <c:pt idx="0">
                  <c:v>年訂方案</c:v>
                </c:pt>
              </c:strCache>
            </c:strRef>
          </c:tx>
          <c:spPr>
            <a:solidFill>
              <a:srgbClr val="DEEBF7"/>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'{new_sub_web_proj}'!$A$2:$A$14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'{new_sub_web_proj}'!$D$2:$D$14</c:f>
              <c:numCache>
                <c:formatCode>0%</c:formatCode>
                <c:ptCount val="13"/>
                <c:pt idx="0">
                  <c:v>0.46545454545454545</c:v>
                </c:pt>
                <c:pt idx="1">
                  <c:v>0.79781420765027322</c:v>
                </c:pt>
                <c:pt idx="2">
                  <c:v>0.78169014084507038</c:v>
                </c:pt>
                <c:pt idx="3">
                  <c:v>0.80379746835443033</c:v>
                </c:pt>
                <c:pt idx="4">
                  <c:v>0.83544303797468356</c:v>
                </c:pt>
                <c:pt idx="5">
                  <c:v>0.7946428571428571</c:v>
                </c:pt>
                <c:pt idx="6">
                  <c:v>0.77777777777777779</c:v>
                </c:pt>
                <c:pt idx="7">
                  <c:v>0.75</c:v>
                </c:pt>
                <c:pt idx="8">
                  <c:v>0.92692307692307696</c:v>
                </c:pt>
                <c:pt idx="9">
                  <c:v>0.63380281690140849</c:v>
                </c:pt>
                <c:pt idx="10">
                  <c:v>0.75213675213675213</c:v>
                </c:pt>
                <c:pt idx="11">
                  <c:v>0.83333333333333337</c:v>
                </c:pt>
                <c:pt idx="12">
                  <c:v>0.76724137931034486</c:v>
                </c:pt>
              </c:numCache>
            </c:numRef>
          </c:val>
          <c:extLst>
            <c:ext xmlns:c16="http://schemas.microsoft.com/office/drawing/2014/chart" uri="{C3380CC4-5D6E-409C-BE32-E72D297353CC}">
              <c16:uniqueId val="{00000003-69A3-4A0B-B1D3-A79B24D3CE9F}"/>
            </c:ext>
          </c:extLst>
        </c:ser>
        <c:dLbls>
          <c:dLblPos val="ctr"/>
          <c:showLegendKey val="0"/>
          <c:showVal val="1"/>
          <c:showCatName val="0"/>
          <c:showSerName val="0"/>
          <c:showPercent val="0"/>
          <c:showBubbleSize val="0"/>
        </c:dLbls>
        <c:gapWidth val="50"/>
        <c:overlap val="100"/>
        <c:axId val="490973360"/>
        <c:axId val="490977952"/>
      </c:barChart>
      <c:catAx>
        <c:axId val="490973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cap="none" spc="0" normalizeH="0" baseline="0">
                <a:solidFill>
                  <a:schemeClr val="dk1">
                    <a:lumMod val="65000"/>
                    <a:lumOff val="35000"/>
                  </a:schemeClr>
                </a:solidFill>
                <a:latin typeface="+mn-lt"/>
                <a:ea typeface="+mn-ea"/>
                <a:cs typeface="+mn-cs"/>
              </a:defRPr>
            </a:pPr>
            <a:endParaRPr lang="zh-TW"/>
          </a:p>
        </c:txPr>
        <c:crossAx val="490977952"/>
        <c:crosses val="autoZero"/>
        <c:auto val="1"/>
        <c:lblAlgn val="ctr"/>
        <c:lblOffset val="100"/>
        <c:noMultiLvlLbl val="0"/>
      </c:catAx>
      <c:valAx>
        <c:axId val="490977952"/>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90973360"/>
        <c:crosses val="autoZero"/>
        <c:crossBetween val="between"/>
      </c:valAx>
      <c:spPr>
        <a:noFill/>
        <a:ln>
          <a:noFill/>
        </a:ln>
        <a:effectLst/>
      </c:spPr>
    </c:plotArea>
    <c:legend>
      <c:legendPos val="t"/>
      <c:layout>
        <c:manualLayout>
          <c:xMode val="edge"/>
          <c:yMode val="edge"/>
          <c:x val="0.25978768406993613"/>
          <c:y val="2.6071693189183651E-2"/>
          <c:w val="0.48042445878683582"/>
          <c:h val="0.11265035273368607"/>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0.10603976743903215"/>
          <c:y val="0.19916458723778208"/>
          <c:w val="0.86897502337556798"/>
          <c:h val="0.6217499158310229"/>
        </c:manualLayout>
      </c:layout>
      <c:barChart>
        <c:barDir val="col"/>
        <c:grouping val="stacked"/>
        <c:varyColors val="0"/>
        <c:ser>
          <c:idx val="0"/>
          <c:order val="0"/>
          <c:tx>
            <c:strRef>
              <c:f>'{new_sub_app_proj}'!$B$1</c:f>
              <c:strCache>
                <c:ptCount val="1"/>
                <c:pt idx="0">
                  <c:v>月訂方案</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'{new_sub_app_proj}'!$A$2:$A$14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'{new_sub_app_proj}'!$B$2:$B$14</c:f>
              <c:numCache>
                <c:formatCode>0%</c:formatCode>
                <c:ptCount val="13"/>
                <c:pt idx="0">
                  <c:v>0.21212121212121213</c:v>
                </c:pt>
                <c:pt idx="1">
                  <c:v>0.21929824561403508</c:v>
                </c:pt>
                <c:pt idx="2">
                  <c:v>0.21052631578947367</c:v>
                </c:pt>
                <c:pt idx="3">
                  <c:v>0.2560386473429952</c:v>
                </c:pt>
                <c:pt idx="4">
                  <c:v>0.24336283185840707</c:v>
                </c:pt>
                <c:pt idx="5">
                  <c:v>0.30845771144278605</c:v>
                </c:pt>
                <c:pt idx="6">
                  <c:v>0.31578947368421051</c:v>
                </c:pt>
                <c:pt idx="7">
                  <c:v>0.19230769230769232</c:v>
                </c:pt>
                <c:pt idx="8">
                  <c:v>0.28671328671328672</c:v>
                </c:pt>
                <c:pt idx="9">
                  <c:v>0.33149171270718231</c:v>
                </c:pt>
                <c:pt idx="10">
                  <c:v>0.27611940298507465</c:v>
                </c:pt>
                <c:pt idx="11">
                  <c:v>0.23181818181818181</c:v>
                </c:pt>
                <c:pt idx="12">
                  <c:v>0.34328358208955223</c:v>
                </c:pt>
              </c:numCache>
            </c:numRef>
          </c:val>
          <c:extLst>
            <c:ext xmlns:c16="http://schemas.microsoft.com/office/drawing/2014/chart" uri="{C3380CC4-5D6E-409C-BE32-E72D297353CC}">
              <c16:uniqueId val="{00000000-F94C-4CB9-B706-E5655A1F924B}"/>
            </c:ext>
          </c:extLst>
        </c:ser>
        <c:ser>
          <c:idx val="1"/>
          <c:order val="1"/>
          <c:tx>
            <c:strRef>
              <c:f>'{new_sub_app_proj}'!$C$1</c:f>
              <c:strCache>
                <c:ptCount val="1"/>
                <c:pt idx="0">
                  <c:v>季訂方案</c:v>
                </c:pt>
              </c:strCache>
            </c:strRef>
          </c:tx>
          <c:spPr>
            <a:solidFill>
              <a:schemeClr val="accent4">
                <a:lumMod val="60000"/>
                <a:lumOff val="4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'{new_sub_app_proj}'!$A$2:$A$14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'{new_sub_app_proj}'!$C$2:$C$14</c:f>
              <c:numCache>
                <c:formatCode>0%</c:formatCode>
                <c:ptCount val="13"/>
                <c:pt idx="0">
                  <c:v>8.7121212121212127E-2</c:v>
                </c:pt>
                <c:pt idx="1">
                  <c:v>0.11403508771929824</c:v>
                </c:pt>
                <c:pt idx="2">
                  <c:v>9.6491228070175433E-2</c:v>
                </c:pt>
                <c:pt idx="3">
                  <c:v>0.12077294685990338</c:v>
                </c:pt>
                <c:pt idx="4">
                  <c:v>0.10176991150442478</c:v>
                </c:pt>
                <c:pt idx="5">
                  <c:v>9.950248756218906E-2</c:v>
                </c:pt>
                <c:pt idx="6">
                  <c:v>0.11403508771929824</c:v>
                </c:pt>
                <c:pt idx="7">
                  <c:v>6.4102564102564097E-2</c:v>
                </c:pt>
                <c:pt idx="8">
                  <c:v>9.7902097902097904E-2</c:v>
                </c:pt>
                <c:pt idx="9">
                  <c:v>0</c:v>
                </c:pt>
                <c:pt idx="10">
                  <c:v>0</c:v>
                </c:pt>
                <c:pt idx="11">
                  <c:v>0</c:v>
                </c:pt>
                <c:pt idx="12">
                  <c:v>0</c:v>
                </c:pt>
              </c:numCache>
            </c:numRef>
          </c:val>
          <c:extLst>
            <c:ext xmlns:c16="http://schemas.microsoft.com/office/drawing/2014/chart" uri="{C3380CC4-5D6E-409C-BE32-E72D297353CC}">
              <c16:uniqueId val="{00000001-F94C-4CB9-B706-E5655A1F924B}"/>
            </c:ext>
          </c:extLst>
        </c:ser>
        <c:ser>
          <c:idx val="2"/>
          <c:order val="2"/>
          <c:tx>
            <c:strRef>
              <c:f>'{new_sub_app_proj}'!$D$1</c:f>
              <c:strCache>
                <c:ptCount val="1"/>
                <c:pt idx="0">
                  <c:v>年訂方案</c:v>
                </c:pt>
              </c:strCache>
            </c:strRef>
          </c:tx>
          <c:spPr>
            <a:solidFill>
              <a:schemeClr val="accent4">
                <a:lumMod val="20000"/>
                <a:lumOff val="8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'{new_sub_app_proj}'!$A$2:$A$14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'{new_sub_app_proj}'!$D$2:$D$14</c:f>
              <c:numCache>
                <c:formatCode>0%</c:formatCode>
                <c:ptCount val="13"/>
                <c:pt idx="0">
                  <c:v>0.7007575757575758</c:v>
                </c:pt>
                <c:pt idx="1">
                  <c:v>0.66666666666666663</c:v>
                </c:pt>
                <c:pt idx="2">
                  <c:v>0.69298245614035092</c:v>
                </c:pt>
                <c:pt idx="3">
                  <c:v>0.62318840579710144</c:v>
                </c:pt>
                <c:pt idx="4">
                  <c:v>0.65486725663716816</c:v>
                </c:pt>
                <c:pt idx="5">
                  <c:v>0.59203980099502485</c:v>
                </c:pt>
                <c:pt idx="6">
                  <c:v>0.57017543859649122</c:v>
                </c:pt>
                <c:pt idx="7">
                  <c:v>0.74358974358974361</c:v>
                </c:pt>
                <c:pt idx="8">
                  <c:v>0.61538461538461542</c:v>
                </c:pt>
                <c:pt idx="9">
                  <c:v>0.66850828729281764</c:v>
                </c:pt>
                <c:pt idx="10">
                  <c:v>0.72388059701492535</c:v>
                </c:pt>
                <c:pt idx="11">
                  <c:v>0.76818181818181819</c:v>
                </c:pt>
                <c:pt idx="12">
                  <c:v>0.65671641791044777</c:v>
                </c:pt>
              </c:numCache>
            </c:numRef>
          </c:val>
          <c:extLst>
            <c:ext xmlns:c16="http://schemas.microsoft.com/office/drawing/2014/chart" uri="{C3380CC4-5D6E-409C-BE32-E72D297353CC}">
              <c16:uniqueId val="{00000002-F94C-4CB9-B706-E5655A1F924B}"/>
            </c:ext>
          </c:extLst>
        </c:ser>
        <c:dLbls>
          <c:dLblPos val="ctr"/>
          <c:showLegendKey val="0"/>
          <c:showVal val="1"/>
          <c:showCatName val="0"/>
          <c:showSerName val="0"/>
          <c:showPercent val="0"/>
          <c:showBubbleSize val="0"/>
        </c:dLbls>
        <c:gapWidth val="50"/>
        <c:overlap val="100"/>
        <c:axId val="490973360"/>
        <c:axId val="490977952"/>
      </c:barChart>
      <c:catAx>
        <c:axId val="490973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cap="none" spc="0" normalizeH="0" baseline="0">
                <a:solidFill>
                  <a:schemeClr val="dk1">
                    <a:lumMod val="65000"/>
                    <a:lumOff val="35000"/>
                  </a:schemeClr>
                </a:solidFill>
                <a:latin typeface="+mn-lt"/>
                <a:ea typeface="+mn-ea"/>
                <a:cs typeface="+mn-cs"/>
              </a:defRPr>
            </a:pPr>
            <a:endParaRPr lang="zh-TW"/>
          </a:p>
        </c:txPr>
        <c:crossAx val="490977952"/>
        <c:crosses val="autoZero"/>
        <c:auto val="1"/>
        <c:lblAlgn val="ctr"/>
        <c:lblOffset val="100"/>
        <c:noMultiLvlLbl val="0"/>
      </c:catAx>
      <c:valAx>
        <c:axId val="490977952"/>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90973360"/>
        <c:crosses val="autoZero"/>
        <c:crossBetween val="between"/>
      </c:valAx>
      <c:spPr>
        <a:noFill/>
        <a:ln>
          <a:noFill/>
        </a:ln>
        <a:effectLst/>
      </c:spPr>
    </c:plotArea>
    <c:legend>
      <c:legendPos val="t"/>
      <c:layout>
        <c:manualLayout>
          <c:xMode val="edge"/>
          <c:yMode val="edge"/>
          <c:x val="0.25978768406993613"/>
          <c:y val="6.224341854934072E-2"/>
          <c:w val="0.48042445878683582"/>
          <c:h val="0.11265035273368607"/>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62" b="0" i="0" u="none" strike="noStrike" kern="1200" spc="0" baseline="0">
                <a:solidFill>
                  <a:schemeClr val="tx1">
                    <a:lumMod val="65000"/>
                    <a:lumOff val="35000"/>
                  </a:schemeClr>
                </a:solidFill>
                <a:latin typeface="+mn-lt"/>
                <a:ea typeface="+mn-ea"/>
                <a:cs typeface="+mn-cs"/>
              </a:defRPr>
            </a:pPr>
            <a:r>
              <a:rPr lang="en-US" altLang="zh-TW" dirty="0">
                <a:solidFill>
                  <a:schemeClr val="bg1"/>
                </a:solidFill>
              </a:rPr>
              <a:t>Web</a:t>
            </a:r>
            <a:r>
              <a:rPr lang="zh-TW" altLang="en-US" dirty="0">
                <a:solidFill>
                  <a:schemeClr val="bg1"/>
                </a:solidFill>
              </a:rPr>
              <a:t> 每月新訂戶人數</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62"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'{web_new_sub_num}'!$B$1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1.1133036277042539E-2"/>
                  <c:y val="2.3627743056194181E-2"/>
                </c:manualLayout>
              </c:layout>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mn-lt"/>
                      <a:ea typeface="+mn-ea"/>
                      <a:cs typeface="+mn-cs"/>
                    </a:defRPr>
                  </a:pPr>
                  <a:endParaRPr lang="zh-TW"/>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3B4-416E-AEC3-60DC308E35DE}"/>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'{web_new_sub_num}'!$B$2:$B$14</c:f>
              <c:numCache>
                <c:formatCode>#,##0_);[Red]\(#,##0\)</c:formatCode>
                <c:ptCount val="13"/>
                <c:pt idx="0">
                  <c:v>123</c:v>
                </c:pt>
                <c:pt idx="1">
                  <c:v>10</c:v>
                </c:pt>
                <c:pt idx="2">
                  <c:v>13</c:v>
                </c:pt>
                <c:pt idx="3">
                  <c:v>11</c:v>
                </c:pt>
                <c:pt idx="4">
                  <c:v>14</c:v>
                </c:pt>
                <c:pt idx="5">
                  <c:v>11</c:v>
                </c:pt>
                <c:pt idx="6">
                  <c:v>9</c:v>
                </c:pt>
                <c:pt idx="7">
                  <c:v>9</c:v>
                </c:pt>
                <c:pt idx="8">
                  <c:v>8</c:v>
                </c:pt>
                <c:pt idx="9">
                  <c:v>52</c:v>
                </c:pt>
                <c:pt idx="10">
                  <c:v>29</c:v>
                </c:pt>
                <c:pt idx="11">
                  <c:v>26</c:v>
                </c:pt>
                <c:pt idx="12">
                  <c:v>27</c:v>
                </c:pt>
              </c:numCache>
            </c:numRef>
          </c:val>
          <c:smooth val="0"/>
          <c:extLst>
            <c:ext xmlns:c16="http://schemas.microsoft.com/office/drawing/2014/chart" uri="{C3380CC4-5D6E-409C-BE32-E72D297353CC}">
              <c16:uniqueId val="{00000001-23B4-416E-AEC3-60DC308E35DE}"/>
            </c:ext>
          </c:extLst>
        </c:ser>
        <c:ser>
          <c:idx val="1"/>
          <c:order val="1"/>
          <c:tx>
            <c:strRef>
              <c:f>'{web_new_sub_num}'!$C$1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0"/>
                  <c:y val="-4.2857142857143052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23B4-416E-AEC3-60DC308E35DE}"/>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'{web_new_sub_num}'!$C$2:$C$14</c:f>
              <c:numCache>
                <c:formatCode>#,##0_);[Red]\(#,##0\)</c:formatCode>
                <c:ptCount val="13"/>
                <c:pt idx="0">
                  <c:v>24</c:v>
                </c:pt>
                <c:pt idx="1">
                  <c:v>27</c:v>
                </c:pt>
                <c:pt idx="2">
                  <c:v>18</c:v>
                </c:pt>
                <c:pt idx="3">
                  <c:v>20</c:v>
                </c:pt>
                <c:pt idx="4">
                  <c:v>12</c:v>
                </c:pt>
                <c:pt idx="5">
                  <c:v>12</c:v>
                </c:pt>
                <c:pt idx="6">
                  <c:v>11</c:v>
                </c:pt>
                <c:pt idx="7">
                  <c:v>18</c:v>
                </c:pt>
                <c:pt idx="8">
                  <c:v>11</c:v>
                </c:pt>
                <c:pt idx="9">
                  <c:v>0</c:v>
                </c:pt>
                <c:pt idx="10">
                  <c:v>0</c:v>
                </c:pt>
                <c:pt idx="11">
                  <c:v>0</c:v>
                </c:pt>
                <c:pt idx="12">
                  <c:v>0</c:v>
                </c:pt>
              </c:numCache>
            </c:numRef>
          </c:val>
          <c:smooth val="0"/>
          <c:extLst>
            <c:ext xmlns:c16="http://schemas.microsoft.com/office/drawing/2014/chart" uri="{C3380CC4-5D6E-409C-BE32-E72D297353CC}">
              <c16:uniqueId val="{00000003-23B4-416E-AEC3-60DC308E35DE}"/>
            </c:ext>
          </c:extLst>
        </c:ser>
        <c:ser>
          <c:idx val="2"/>
          <c:order val="2"/>
          <c:tx>
            <c:strRef>
              <c:f>'{web_new_sub_num}'!$D$1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1.6328264580823275E-16"/>
                  <c:y val="1.8139184873485908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23B4-416E-AEC3-60DC308E35DE}"/>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'{web_new_sub_num}'!$D$2:$D$14</c:f>
              <c:numCache>
                <c:formatCode>#,##0_);[Red]\(#,##0\)</c:formatCode>
                <c:ptCount val="13"/>
                <c:pt idx="0">
                  <c:v>128</c:v>
                </c:pt>
                <c:pt idx="1">
                  <c:v>146</c:v>
                </c:pt>
                <c:pt idx="2">
                  <c:v>111</c:v>
                </c:pt>
                <c:pt idx="3">
                  <c:v>127</c:v>
                </c:pt>
                <c:pt idx="4">
                  <c:v>132</c:v>
                </c:pt>
                <c:pt idx="5">
                  <c:v>89</c:v>
                </c:pt>
                <c:pt idx="6">
                  <c:v>70</c:v>
                </c:pt>
                <c:pt idx="7">
                  <c:v>81</c:v>
                </c:pt>
                <c:pt idx="8">
                  <c:v>241</c:v>
                </c:pt>
                <c:pt idx="9">
                  <c:v>90</c:v>
                </c:pt>
                <c:pt idx="10">
                  <c:v>88</c:v>
                </c:pt>
                <c:pt idx="11">
                  <c:v>130</c:v>
                </c:pt>
                <c:pt idx="12">
                  <c:v>89</c:v>
                </c:pt>
              </c:numCache>
            </c:numRef>
          </c:val>
          <c:smooth val="0"/>
          <c:extLst>
            <c:ext xmlns:c16="http://schemas.microsoft.com/office/drawing/2014/chart" uri="{C3380CC4-5D6E-409C-BE32-E72D297353CC}">
              <c16:uniqueId val="{00000005-23B4-416E-AEC3-60DC308E35DE}"/>
            </c:ext>
          </c:extLst>
        </c:ser>
        <c:ser>
          <c:idx val="3"/>
          <c:order val="3"/>
          <c:tx>
            <c:strRef>
              <c:f>'{web_new_sub_num}'!$E$1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0"/>
                  <c:y val="-5.0688021795440706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3B4-416E-AEC3-60DC308E35DE}"/>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'{web_new_sub_num}'!$E$2:$E$14</c:f>
              <c:numCache>
                <c:formatCode>#,##0_);[Red]\(#,##0\)</c:formatCode>
                <c:ptCount val="13"/>
                <c:pt idx="0">
                  <c:v>275</c:v>
                </c:pt>
                <c:pt idx="1">
                  <c:v>183</c:v>
                </c:pt>
                <c:pt idx="2">
                  <c:v>142</c:v>
                </c:pt>
                <c:pt idx="3">
                  <c:v>158</c:v>
                </c:pt>
                <c:pt idx="4">
                  <c:v>158</c:v>
                </c:pt>
                <c:pt idx="5">
                  <c:v>112</c:v>
                </c:pt>
                <c:pt idx="6">
                  <c:v>90</c:v>
                </c:pt>
                <c:pt idx="7">
                  <c:v>108</c:v>
                </c:pt>
                <c:pt idx="8">
                  <c:v>260</c:v>
                </c:pt>
                <c:pt idx="9">
                  <c:v>142</c:v>
                </c:pt>
                <c:pt idx="10">
                  <c:v>117</c:v>
                </c:pt>
                <c:pt idx="11">
                  <c:v>156</c:v>
                </c:pt>
                <c:pt idx="12">
                  <c:v>116</c:v>
                </c:pt>
              </c:numCache>
            </c:numRef>
          </c:val>
          <c:smooth val="0"/>
          <c:extLst>
            <c:ext xmlns:c16="http://schemas.microsoft.com/office/drawing/2014/chart" uri="{C3380CC4-5D6E-409C-BE32-E72D297353CC}">
              <c16:uniqueId val="{00000007-23B4-416E-AEC3-60DC308E35DE}"/>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solidFill>
          <a:schemeClr val="tx1"/>
        </a:solid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62" b="0" i="0" u="none" strike="noStrike" kern="1200" spc="0" baseline="0">
                <a:solidFill>
                  <a:schemeClr val="bg1"/>
                </a:solidFill>
                <a:latin typeface="+mn-lt"/>
                <a:ea typeface="+mn-ea"/>
                <a:cs typeface="+mn-cs"/>
              </a:defRPr>
            </a:pPr>
            <a:r>
              <a:rPr lang="en-US" altLang="zh-TW" dirty="0">
                <a:effectLst/>
              </a:rPr>
              <a:t>Web</a:t>
            </a:r>
            <a:r>
              <a:rPr lang="zh-TW" altLang="en-US" dirty="0">
                <a:effectLst/>
              </a:rPr>
              <a:t> 新訂戶 </a:t>
            </a:r>
            <a:r>
              <a:rPr lang="en-US" altLang="zh-TW" dirty="0">
                <a:effectLst/>
              </a:rPr>
              <a:t>MoM</a:t>
            </a:r>
            <a:endParaRPr lang="zh-TW" altLang="zh-TW" dirty="0">
              <a:effectLst/>
            </a:endParaRP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62" b="0" i="0" u="none" strike="noStrike" kern="1200" spc="0" baseline="0">
              <a:solidFill>
                <a:schemeClr val="bg1"/>
              </a:solidFill>
              <a:latin typeface="+mn-lt"/>
              <a:ea typeface="+mn-ea"/>
              <a:cs typeface="+mn-cs"/>
            </a:defRPr>
          </a:pPr>
          <a:endParaRPr lang="zh-TW" altLang="zh-TW"/>
        </a:p>
      </c:txPr>
    </c:title>
    <c:autoTitleDeleted val="0"/>
    <c:plotArea>
      <c:layout/>
      <c:lineChart>
        <c:grouping val="standard"/>
        <c:varyColors val="0"/>
        <c:ser>
          <c:idx val="0"/>
          <c:order val="0"/>
          <c:tx>
            <c:strRef>
              <c:f>'{web_new_sub_mom}'!$B$1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1.0698310287752628E-2"/>
                  <c:y val="4.2473504287450753E-2"/>
                </c:manualLayout>
              </c:layout>
              <c:spPr>
                <a:noFill/>
                <a:ln>
                  <a:noFill/>
                </a:ln>
                <a:effectLst/>
              </c:spPr>
              <c:txPr>
                <a:bodyPr rot="0" spcFirstLastPara="1" vertOverflow="ellipsis" vert="horz" wrap="square" lIns="38100" tIns="19050" rIns="38100" bIns="19050" anchor="ctr" anchorCtr="1">
                  <a:noAutofit/>
                </a:bodyPr>
                <a:lstStyle/>
                <a:p>
                  <a:pPr>
                    <a:defRPr sz="1197" b="1" i="0" u="none" strike="noStrike" kern="1200" baseline="0">
                      <a:solidFill>
                        <a:schemeClr val="accent4">
                          <a:lumMod val="75000"/>
                        </a:schemeClr>
                      </a:solidFill>
                      <a:latin typeface="+mn-lt"/>
                      <a:ea typeface="+mn-ea"/>
                      <a:cs typeface="+mn-cs"/>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manualLayout>
                      <c:w val="8.824334219891207E-2"/>
                      <c:h val="4.3739954473879593E-2"/>
                    </c:manualLayout>
                  </c15:layout>
                </c:ext>
                <c:ext xmlns:c16="http://schemas.microsoft.com/office/drawing/2014/chart" uri="{C3380CC4-5D6E-409C-BE32-E72D297353CC}">
                  <c16:uniqueId val="{00000000-17E3-4BE2-8855-6DB157B3726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'{web_new_sub_mom}'!$B$2:$B$14</c:f>
              <c:numCache>
                <c:formatCode>0%</c:formatCode>
                <c:ptCount val="13"/>
                <c:pt idx="0">
                  <c:v>8.4615384615384617</c:v>
                </c:pt>
                <c:pt idx="1">
                  <c:v>-0.91869918699186992</c:v>
                </c:pt>
                <c:pt idx="2">
                  <c:v>0.3</c:v>
                </c:pt>
                <c:pt idx="3">
                  <c:v>-0.15384615384615385</c:v>
                </c:pt>
                <c:pt idx="4">
                  <c:v>0.27272727272727271</c:v>
                </c:pt>
                <c:pt idx="5">
                  <c:v>-0.21428571428571427</c:v>
                </c:pt>
                <c:pt idx="6">
                  <c:v>-0.18181818181818182</c:v>
                </c:pt>
                <c:pt idx="7">
                  <c:v>0</c:v>
                </c:pt>
                <c:pt idx="8">
                  <c:v>-0.1111111111111111</c:v>
                </c:pt>
                <c:pt idx="9">
                  <c:v>5.5</c:v>
                </c:pt>
                <c:pt idx="10">
                  <c:v>-0.44230769230769229</c:v>
                </c:pt>
                <c:pt idx="11">
                  <c:v>-0.10344827586206896</c:v>
                </c:pt>
                <c:pt idx="12">
                  <c:v>3.8461538461538464E-2</c:v>
                </c:pt>
              </c:numCache>
            </c:numRef>
          </c:val>
          <c:smooth val="0"/>
          <c:extLst>
            <c:ext xmlns:c16="http://schemas.microsoft.com/office/drawing/2014/chart" uri="{C3380CC4-5D6E-409C-BE32-E72D297353CC}">
              <c16:uniqueId val="{00000001-17E3-4BE2-8855-6DB157B37260}"/>
            </c:ext>
          </c:extLst>
        </c:ser>
        <c:ser>
          <c:idx val="1"/>
          <c:order val="1"/>
          <c:tx>
            <c:strRef>
              <c:f>'{web_new_sub_mom}'!$C$1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1.6281795972574623E-2"/>
                  <c:y val="3.58126575668817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E3-4BE2-8855-6DB157B3726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'{web_new_sub_mom}'!$C$2:$C$14</c:f>
              <c:numCache>
                <c:formatCode>0%</c:formatCode>
                <c:ptCount val="13"/>
                <c:pt idx="0">
                  <c:v>0.6</c:v>
                </c:pt>
                <c:pt idx="1">
                  <c:v>0.125</c:v>
                </c:pt>
                <c:pt idx="2">
                  <c:v>-0.33333333333333331</c:v>
                </c:pt>
                <c:pt idx="3">
                  <c:v>0.1111111111111111</c:v>
                </c:pt>
                <c:pt idx="4">
                  <c:v>-0.4</c:v>
                </c:pt>
                <c:pt idx="5">
                  <c:v>0</c:v>
                </c:pt>
                <c:pt idx="6">
                  <c:v>-8.3333333333333329E-2</c:v>
                </c:pt>
                <c:pt idx="7">
                  <c:v>0.63636363636363635</c:v>
                </c:pt>
                <c:pt idx="8">
                  <c:v>-0.3888888888888889</c:v>
                </c:pt>
                <c:pt idx="9">
                  <c:v>-1</c:v>
                </c:pt>
                <c:pt idx="10">
                  <c:v>0</c:v>
                </c:pt>
                <c:pt idx="11">
                  <c:v>0</c:v>
                </c:pt>
                <c:pt idx="12">
                  <c:v>0</c:v>
                </c:pt>
              </c:numCache>
            </c:numRef>
          </c:val>
          <c:smooth val="0"/>
          <c:extLst>
            <c:ext xmlns:c16="http://schemas.microsoft.com/office/drawing/2014/chart" uri="{C3380CC4-5D6E-409C-BE32-E72D297353CC}">
              <c16:uniqueId val="{00000003-17E3-4BE2-8855-6DB157B37260}"/>
            </c:ext>
          </c:extLst>
        </c:ser>
        <c:ser>
          <c:idx val="2"/>
          <c:order val="2"/>
          <c:tx>
            <c:strRef>
              <c:f>'{web_new_sub_mom}'!$D$1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9.2534624645560209E-3"/>
                  <c:y val="-9.96903734284104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E3-4BE2-8855-6DB157B3726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'{web_new_sub_mom}'!$D$2:$D$14</c:f>
              <c:numCache>
                <c:formatCode>0%</c:formatCode>
                <c:ptCount val="13"/>
                <c:pt idx="0">
                  <c:v>0.10344827586206896</c:v>
                </c:pt>
                <c:pt idx="1">
                  <c:v>0.140625</c:v>
                </c:pt>
                <c:pt idx="2">
                  <c:v>-0.23972602739726026</c:v>
                </c:pt>
                <c:pt idx="3">
                  <c:v>0.14414414414414414</c:v>
                </c:pt>
                <c:pt idx="4">
                  <c:v>3.937007874015748E-2</c:v>
                </c:pt>
                <c:pt idx="5">
                  <c:v>-0.32575757575757575</c:v>
                </c:pt>
                <c:pt idx="6">
                  <c:v>-0.21348314606741572</c:v>
                </c:pt>
                <c:pt idx="7">
                  <c:v>0.15714285714285714</c:v>
                </c:pt>
                <c:pt idx="8">
                  <c:v>1.9753086419753085</c:v>
                </c:pt>
                <c:pt idx="9">
                  <c:v>-0.62655601659751037</c:v>
                </c:pt>
                <c:pt idx="10">
                  <c:v>-2.2222222222222223E-2</c:v>
                </c:pt>
                <c:pt idx="11">
                  <c:v>0.47727272727272729</c:v>
                </c:pt>
                <c:pt idx="12">
                  <c:v>-0.31538461538461537</c:v>
                </c:pt>
              </c:numCache>
            </c:numRef>
          </c:val>
          <c:smooth val="0"/>
          <c:extLst>
            <c:ext xmlns:c16="http://schemas.microsoft.com/office/drawing/2014/chart" uri="{C3380CC4-5D6E-409C-BE32-E72D297353CC}">
              <c16:uniqueId val="{00000005-17E3-4BE2-8855-6DB157B37260}"/>
            </c:ext>
          </c:extLst>
        </c:ser>
        <c:ser>
          <c:idx val="3"/>
          <c:order val="3"/>
          <c:tx>
            <c:strRef>
              <c:f>'{web_new_sub_mom}'!$E$1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7.3204333417981196E-3"/>
                  <c:y val="-6.04026777191251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E3-4BE2-8855-6DB157B3726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'{web_new_sub_mom}'!$A$2:$A$14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'{web_new_sub_mom}'!$E$2:$E$14</c:f>
              <c:numCache>
                <c:formatCode>0%</c:formatCode>
                <c:ptCount val="13"/>
                <c:pt idx="0">
                  <c:v>0.90972222222222221</c:v>
                </c:pt>
                <c:pt idx="1">
                  <c:v>-0.33454545454545453</c:v>
                </c:pt>
                <c:pt idx="2">
                  <c:v>-0.22404371584699453</c:v>
                </c:pt>
                <c:pt idx="3">
                  <c:v>0.11267605633802817</c:v>
                </c:pt>
                <c:pt idx="4">
                  <c:v>0</c:v>
                </c:pt>
                <c:pt idx="5">
                  <c:v>-0.29113924050632911</c:v>
                </c:pt>
                <c:pt idx="6">
                  <c:v>-0.19642857142857142</c:v>
                </c:pt>
                <c:pt idx="7">
                  <c:v>0.2</c:v>
                </c:pt>
                <c:pt idx="8">
                  <c:v>1.4074074074074074</c:v>
                </c:pt>
                <c:pt idx="9">
                  <c:v>-0.45384615384615384</c:v>
                </c:pt>
                <c:pt idx="10">
                  <c:v>-0.176056338028169</c:v>
                </c:pt>
                <c:pt idx="11">
                  <c:v>0.33333333333333331</c:v>
                </c:pt>
                <c:pt idx="12">
                  <c:v>-0.25641025641025639</c:v>
                </c:pt>
              </c:numCache>
            </c:numRef>
          </c:val>
          <c:smooth val="0"/>
          <c:extLst>
            <c:ext xmlns:c16="http://schemas.microsoft.com/office/drawing/2014/chart" uri="{C3380CC4-5D6E-409C-BE32-E72D297353CC}">
              <c16:uniqueId val="{00000007-17E3-4BE2-8855-6DB157B37260}"/>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low"/>
        <c:spPr>
          <a:noFill/>
          <a:ln w="9525" cap="flat" cmpd="sng" algn="ctr">
            <a:solidFill>
              <a:schemeClr val="bg1"/>
            </a:solidFill>
            <a:prstDash val="lgDash"/>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5.0361879478992004E-2"/>
          <c:y val="0.11733711945772093"/>
          <c:w val="0.91831241580429013"/>
          <c:h val="0.78826277190540506"/>
        </c:manualLayout>
      </c:layout>
      <c:barChart>
        <c:barDir val="col"/>
        <c:grouping val="percentStacked"/>
        <c:varyColors val="0"/>
        <c:ser>
          <c:idx val="0"/>
          <c:order val="0"/>
          <c:tx>
            <c:strRef>
              <c:f>'{web_new_sub_comp}'!$B$1</c:f>
              <c:strCache>
                <c:ptCount val="1"/>
                <c:pt idx="0">
                  <c:v>半年内曾造訪 EDN 的既有會員</c:v>
                </c:pt>
              </c:strCache>
            </c:strRef>
          </c:tx>
          <c:spPr>
            <a:solidFill>
              <a:srgbClr val="33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'{web_new_sub_comp}'!$B$2:$B$14</c:f>
              <c:numCache>
                <c:formatCode>General</c:formatCode>
                <c:ptCount val="13"/>
                <c:pt idx="0">
                  <c:v>130</c:v>
                </c:pt>
                <c:pt idx="1">
                  <c:v>93</c:v>
                </c:pt>
                <c:pt idx="2">
                  <c:v>68</c:v>
                </c:pt>
                <c:pt idx="3">
                  <c:v>87</c:v>
                </c:pt>
                <c:pt idx="4">
                  <c:v>79</c:v>
                </c:pt>
                <c:pt idx="5">
                  <c:v>52</c:v>
                </c:pt>
                <c:pt idx="6">
                  <c:v>33</c:v>
                </c:pt>
                <c:pt idx="7">
                  <c:v>52</c:v>
                </c:pt>
                <c:pt idx="8">
                  <c:v>124</c:v>
                </c:pt>
                <c:pt idx="9">
                  <c:v>83</c:v>
                </c:pt>
                <c:pt idx="10">
                  <c:v>57</c:v>
                </c:pt>
                <c:pt idx="11">
                  <c:v>91</c:v>
                </c:pt>
                <c:pt idx="12">
                  <c:v>59</c:v>
                </c:pt>
              </c:numCache>
            </c:numRef>
          </c:val>
          <c:extLst>
            <c:ext xmlns:c16="http://schemas.microsoft.com/office/drawing/2014/chart" uri="{C3380CC4-5D6E-409C-BE32-E72D297353CC}">
              <c16:uniqueId val="{00000000-4598-4779-87E2-BF32CC324F04}"/>
            </c:ext>
          </c:extLst>
        </c:ser>
        <c:ser>
          <c:idx val="1"/>
          <c:order val="1"/>
          <c:tx>
            <c:strRef>
              <c:f>'{web_new_sub_comp}'!$C$1</c:f>
              <c:strCache>
                <c:ptCount val="1"/>
                <c:pt idx="0">
                  <c:v>半年内不曾造訪 EDN 的既有會員</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'{web_new_sub_comp}'!$C$2:$C$14</c:f>
              <c:numCache>
                <c:formatCode>General</c:formatCode>
                <c:ptCount val="13"/>
                <c:pt idx="0">
                  <c:v>77</c:v>
                </c:pt>
                <c:pt idx="1">
                  <c:v>39</c:v>
                </c:pt>
                <c:pt idx="2">
                  <c:v>30</c:v>
                </c:pt>
                <c:pt idx="3">
                  <c:v>25</c:v>
                </c:pt>
                <c:pt idx="4">
                  <c:v>34</c:v>
                </c:pt>
                <c:pt idx="5">
                  <c:v>25</c:v>
                </c:pt>
                <c:pt idx="6">
                  <c:v>19</c:v>
                </c:pt>
                <c:pt idx="7">
                  <c:v>18</c:v>
                </c:pt>
                <c:pt idx="8">
                  <c:v>55</c:v>
                </c:pt>
                <c:pt idx="9">
                  <c:v>28</c:v>
                </c:pt>
                <c:pt idx="10">
                  <c:v>22</c:v>
                </c:pt>
                <c:pt idx="11">
                  <c:v>33</c:v>
                </c:pt>
                <c:pt idx="12">
                  <c:v>18</c:v>
                </c:pt>
              </c:numCache>
            </c:numRef>
          </c:val>
          <c:extLst>
            <c:ext xmlns:c16="http://schemas.microsoft.com/office/drawing/2014/chart" uri="{C3380CC4-5D6E-409C-BE32-E72D297353CC}">
              <c16:uniqueId val="{00000001-4598-4779-87E2-BF32CC324F04}"/>
            </c:ext>
          </c:extLst>
        </c:ser>
        <c:ser>
          <c:idx val="2"/>
          <c:order val="2"/>
          <c:tx>
            <c:strRef>
              <c:f>'{web_new_sub_comp}'!$D$1</c:f>
              <c:strCache>
                <c:ptCount val="1"/>
                <c:pt idx="0">
                  <c:v>當月新註冊會員</c:v>
                </c:pt>
              </c:strCache>
            </c:strRef>
          </c:tx>
          <c:spPr>
            <a:solidFill>
              <a:schemeClr val="accent4">
                <a:lumMod val="40000"/>
                <a:lumOff val="60000"/>
              </a:schemeClr>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'{web_new_sub_comp}'!$D$2:$D$14</c:f>
              <c:numCache>
                <c:formatCode>General</c:formatCode>
                <c:ptCount val="13"/>
                <c:pt idx="0">
                  <c:v>68</c:v>
                </c:pt>
                <c:pt idx="1">
                  <c:v>51</c:v>
                </c:pt>
                <c:pt idx="2">
                  <c:v>45</c:v>
                </c:pt>
                <c:pt idx="3">
                  <c:v>46</c:v>
                </c:pt>
                <c:pt idx="4">
                  <c:v>45</c:v>
                </c:pt>
                <c:pt idx="5">
                  <c:v>35</c:v>
                </c:pt>
                <c:pt idx="6">
                  <c:v>38</c:v>
                </c:pt>
                <c:pt idx="7">
                  <c:v>38</c:v>
                </c:pt>
                <c:pt idx="8">
                  <c:v>81</c:v>
                </c:pt>
                <c:pt idx="9">
                  <c:v>31</c:v>
                </c:pt>
                <c:pt idx="10">
                  <c:v>39</c:v>
                </c:pt>
                <c:pt idx="11">
                  <c:v>32</c:v>
                </c:pt>
                <c:pt idx="12">
                  <c:v>39</c:v>
                </c:pt>
              </c:numCache>
            </c:numRef>
          </c:val>
          <c:extLst>
            <c:ext xmlns:c16="http://schemas.microsoft.com/office/drawing/2014/chart" uri="{C3380CC4-5D6E-409C-BE32-E72D297353CC}">
              <c16:uniqueId val="{00000002-4598-4779-87E2-BF32CC324F04}"/>
            </c:ext>
          </c:extLst>
        </c:ser>
        <c:dLbls>
          <c:showLegendKey val="0"/>
          <c:showVal val="0"/>
          <c:showCatName val="0"/>
          <c:showSerName val="0"/>
          <c:showPercent val="0"/>
          <c:showBubbleSize val="0"/>
        </c:dLbls>
        <c:gapWidth val="70"/>
        <c:overlap val="100"/>
        <c:axId val="502787200"/>
        <c:axId val="502786216"/>
      </c:barChart>
      <c:catAx>
        <c:axId val="502787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j-ea"/>
                <a:cs typeface="+mn-cs"/>
              </a:defRPr>
            </a:pPr>
            <a:endParaRPr lang="zh-TW"/>
          </a:p>
        </c:txPr>
        <c:crossAx val="502786216"/>
        <c:crosses val="autoZero"/>
        <c:auto val="1"/>
        <c:lblAlgn val="ctr"/>
        <c:lblOffset val="100"/>
        <c:noMultiLvlLbl val="0"/>
      </c:catAx>
      <c:valAx>
        <c:axId val="502786216"/>
        <c:scaling>
          <c:orientation val="minMax"/>
        </c:scaling>
        <c:delete val="0"/>
        <c:axPos val="l"/>
        <c:majorGridlines>
          <c:spPr>
            <a:ln w="9525" cap="flat" cmpd="sng" algn="ctr">
              <a:solidFill>
                <a:schemeClr val="tx2">
                  <a:lumMod val="90000"/>
                </a:schemeClr>
              </a:solidFill>
              <a:round/>
            </a:ln>
            <a:effectLst/>
          </c:spPr>
        </c:majorGridlines>
        <c:title>
          <c:tx>
            <c:rich>
              <a:bodyPr rot="0" spcFirstLastPara="1" vertOverflow="ellipsis" wrap="square" anchor="ctr" anchorCtr="1"/>
              <a:lstStyle/>
              <a:p>
                <a:pPr>
                  <a:defRPr sz="1330" b="0" i="0" u="none" strike="noStrike" kern="1200" baseline="0">
                    <a:solidFill>
                      <a:schemeClr val="bg1"/>
                    </a:solidFill>
                    <a:latin typeface="+mn-lt"/>
                    <a:ea typeface="+mn-ea"/>
                    <a:cs typeface="+mn-cs"/>
                  </a:defRPr>
                </a:pPr>
                <a:r>
                  <a:rPr lang="zh-CN" altLang="en-US" dirty="0"/>
                  <a:t>人數占比</a:t>
                </a:r>
                <a:endParaRPr lang="zh-TW" altLang="en-US" dirty="0"/>
              </a:p>
            </c:rich>
          </c:tx>
          <c:layout>
            <c:manualLayout>
              <c:xMode val="edge"/>
              <c:yMode val="edge"/>
              <c:x val="0"/>
              <c:y val="0"/>
            </c:manualLayout>
          </c:layout>
          <c:overlay val="0"/>
          <c:spPr>
            <a:noFill/>
            <a:ln>
              <a:noFill/>
            </a:ln>
            <a:effectLst/>
          </c:spPr>
          <c:txPr>
            <a:bodyPr rot="0" spcFirstLastPara="1" vertOverflow="ellipsis" wrap="square" anchor="ctr" anchorCtr="1"/>
            <a:lstStyle/>
            <a:p>
              <a:pPr>
                <a:defRPr sz="1330" b="0" i="0" u="none" strike="noStrike" kern="1200" baseline="0">
                  <a:solidFill>
                    <a:schemeClr val="bg1"/>
                  </a:solidFill>
                  <a:latin typeface="+mn-lt"/>
                  <a:ea typeface="+mn-ea"/>
                  <a:cs typeface="+mn-cs"/>
                </a:defRPr>
              </a:pPr>
              <a:endParaRPr lang="zh-TW" alt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crossAx val="502787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solidFill>
            <a:schemeClr val="bg1"/>
          </a:solidFill>
        </a:defRPr>
      </a:pPr>
      <a:endParaRPr lang="zh-TW"/>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zh-TW" sz="1600" dirty="0">
                <a:solidFill>
                  <a:schemeClr val="bg1"/>
                </a:solidFill>
              </a:rPr>
              <a:t>App</a:t>
            </a:r>
            <a:r>
              <a:rPr lang="en-US" altLang="zh-TW" sz="1600" baseline="0" dirty="0">
                <a:solidFill>
                  <a:schemeClr val="bg1"/>
                </a:solidFill>
              </a:rPr>
              <a:t> </a:t>
            </a:r>
            <a:r>
              <a:rPr lang="zh-TW" altLang="en-US" sz="1600" baseline="0" dirty="0">
                <a:solidFill>
                  <a:schemeClr val="bg1"/>
                </a:solidFill>
              </a:rPr>
              <a:t>每月新訂戶</a:t>
            </a:r>
            <a:r>
              <a:rPr lang="zh-TW" altLang="en-US" sz="1600" dirty="0">
                <a:solidFill>
                  <a:schemeClr val="bg1"/>
                </a:solidFill>
              </a:rPr>
              <a:t>人數</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9.1107930152046088E-2"/>
          <c:y val="0.22796049576371766"/>
          <c:w val="0.8843316434634807"/>
          <c:h val="0.66778443978906299"/>
        </c:manualLayout>
      </c:layout>
      <c:lineChart>
        <c:grouping val="standard"/>
        <c:varyColors val="0"/>
        <c:ser>
          <c:idx val="0"/>
          <c:order val="0"/>
          <c:tx>
            <c:strRef>
              <c:f>'{app_new_sub_num}'!$B$1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0"/>
                  <c:y val="-2.1887287024901801E-2"/>
                </c:manualLayout>
              </c:layout>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mn-lt"/>
                      <a:ea typeface="+mn-ea"/>
                      <a:cs typeface="+mn-cs"/>
                    </a:defRPr>
                  </a:pPr>
                  <a:endParaRPr lang="zh-TW"/>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3C2-4C62-8814-F3C0231BD6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'{app_new_sub_num}'!$B$2:$B$14</c:f>
              <c:numCache>
                <c:formatCode>#,##0_);[Red]\(#,##0\)</c:formatCode>
                <c:ptCount val="13"/>
                <c:pt idx="0">
                  <c:v>56</c:v>
                </c:pt>
                <c:pt idx="1">
                  <c:v>50</c:v>
                </c:pt>
                <c:pt idx="2">
                  <c:v>48</c:v>
                </c:pt>
                <c:pt idx="3">
                  <c:v>53</c:v>
                </c:pt>
                <c:pt idx="4">
                  <c:v>55</c:v>
                </c:pt>
                <c:pt idx="5">
                  <c:v>62</c:v>
                </c:pt>
                <c:pt idx="6">
                  <c:v>36</c:v>
                </c:pt>
                <c:pt idx="7">
                  <c:v>30</c:v>
                </c:pt>
                <c:pt idx="8">
                  <c:v>41</c:v>
                </c:pt>
                <c:pt idx="9">
                  <c:v>60</c:v>
                </c:pt>
                <c:pt idx="10">
                  <c:v>37</c:v>
                </c:pt>
                <c:pt idx="11">
                  <c:v>51</c:v>
                </c:pt>
                <c:pt idx="12">
                  <c:v>69</c:v>
                </c:pt>
              </c:numCache>
            </c:numRef>
          </c:val>
          <c:smooth val="0"/>
          <c:extLst>
            <c:ext xmlns:c16="http://schemas.microsoft.com/office/drawing/2014/chart" uri="{C3380CC4-5D6E-409C-BE32-E72D297353CC}">
              <c16:uniqueId val="{00000001-A3C2-4C62-8814-F3C0231BD620}"/>
            </c:ext>
          </c:extLst>
        </c:ser>
        <c:ser>
          <c:idx val="1"/>
          <c:order val="1"/>
          <c:tx>
            <c:strRef>
              <c:f>'{app_new_sub_num}'!$C$1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3.0151131889330252E-4"/>
                  <c:y val="3.5812633512553954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3C2-4C62-8814-F3C0231BD6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'{app_new_sub_num}'!$C$2:$C$14</c:f>
              <c:numCache>
                <c:formatCode>#,##0_);[Red]\(#,##0\)</c:formatCode>
                <c:ptCount val="13"/>
                <c:pt idx="0">
                  <c:v>23</c:v>
                </c:pt>
                <c:pt idx="1">
                  <c:v>26</c:v>
                </c:pt>
                <c:pt idx="2">
                  <c:v>22</c:v>
                </c:pt>
                <c:pt idx="3">
                  <c:v>25</c:v>
                </c:pt>
                <c:pt idx="4">
                  <c:v>23</c:v>
                </c:pt>
                <c:pt idx="5">
                  <c:v>20</c:v>
                </c:pt>
                <c:pt idx="6">
                  <c:v>13</c:v>
                </c:pt>
                <c:pt idx="7">
                  <c:v>10</c:v>
                </c:pt>
                <c:pt idx="8">
                  <c:v>14</c:v>
                </c:pt>
                <c:pt idx="9">
                  <c:v>0</c:v>
                </c:pt>
                <c:pt idx="10">
                  <c:v>0</c:v>
                </c:pt>
                <c:pt idx="11">
                  <c:v>0</c:v>
                </c:pt>
                <c:pt idx="12">
                  <c:v>0</c:v>
                </c:pt>
              </c:numCache>
            </c:numRef>
          </c:val>
          <c:smooth val="0"/>
          <c:extLst>
            <c:ext xmlns:c16="http://schemas.microsoft.com/office/drawing/2014/chart" uri="{C3380CC4-5D6E-409C-BE32-E72D297353CC}">
              <c16:uniqueId val="{00000003-A3C2-4C62-8814-F3C0231BD620}"/>
            </c:ext>
          </c:extLst>
        </c:ser>
        <c:ser>
          <c:idx val="2"/>
          <c:order val="2"/>
          <c:tx>
            <c:strRef>
              <c:f>'{app_new_sub_num}'!$D$1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1.118334396778368E-2"/>
                  <c:y val="-9.1818097390344877E-4"/>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3C2-4C62-8814-F3C0231BD6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'{app_new_sub_num}'!$D$2:$D$14</c:f>
              <c:numCache>
                <c:formatCode>#,##0_);[Red]\(#,##0\)</c:formatCode>
                <c:ptCount val="13"/>
                <c:pt idx="0">
                  <c:v>185</c:v>
                </c:pt>
                <c:pt idx="1">
                  <c:v>152</c:v>
                </c:pt>
                <c:pt idx="2">
                  <c:v>158</c:v>
                </c:pt>
                <c:pt idx="3">
                  <c:v>129</c:v>
                </c:pt>
                <c:pt idx="4">
                  <c:v>148</c:v>
                </c:pt>
                <c:pt idx="5">
                  <c:v>119</c:v>
                </c:pt>
                <c:pt idx="6">
                  <c:v>65</c:v>
                </c:pt>
                <c:pt idx="7">
                  <c:v>116</c:v>
                </c:pt>
                <c:pt idx="8">
                  <c:v>88</c:v>
                </c:pt>
                <c:pt idx="9">
                  <c:v>121</c:v>
                </c:pt>
                <c:pt idx="10">
                  <c:v>97</c:v>
                </c:pt>
                <c:pt idx="11">
                  <c:v>169</c:v>
                </c:pt>
                <c:pt idx="12">
                  <c:v>132</c:v>
                </c:pt>
              </c:numCache>
            </c:numRef>
          </c:val>
          <c:smooth val="0"/>
          <c:extLst>
            <c:ext xmlns:c16="http://schemas.microsoft.com/office/drawing/2014/chart" uri="{C3380CC4-5D6E-409C-BE32-E72D297353CC}">
              <c16:uniqueId val="{00000005-A3C2-4C62-8814-F3C0231BD620}"/>
            </c:ext>
          </c:extLst>
        </c:ser>
        <c:ser>
          <c:idx val="3"/>
          <c:order val="3"/>
          <c:tx>
            <c:strRef>
              <c:f>'{app_new_sub_num}'!$E$1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6-A3C2-4C62-8814-F3C0231BD620}"/>
                </c:ext>
              </c:extLst>
            </c:dLbl>
            <c:dLbl>
              <c:idx val="2"/>
              <c:delete val="1"/>
              <c:extLst>
                <c:ext xmlns:c15="http://schemas.microsoft.com/office/drawing/2012/chart" uri="{CE6537A1-D6FC-4f65-9D91-7224C49458BB}"/>
                <c:ext xmlns:c16="http://schemas.microsoft.com/office/drawing/2014/chart" uri="{C3380CC4-5D6E-409C-BE32-E72D297353CC}">
                  <c16:uniqueId val="{00000007-A3C2-4C62-8814-F3C0231BD620}"/>
                </c:ext>
              </c:extLst>
            </c:dLbl>
            <c:dLbl>
              <c:idx val="3"/>
              <c:delete val="1"/>
              <c:extLst>
                <c:ext xmlns:c15="http://schemas.microsoft.com/office/drawing/2012/chart" uri="{CE6537A1-D6FC-4f65-9D91-7224C49458BB}"/>
                <c:ext xmlns:c16="http://schemas.microsoft.com/office/drawing/2014/chart" uri="{C3380CC4-5D6E-409C-BE32-E72D297353CC}">
                  <c16:uniqueId val="{00000008-A3C2-4C62-8814-F3C0231BD620}"/>
                </c:ext>
              </c:extLst>
            </c:dLbl>
            <c:dLbl>
              <c:idx val="4"/>
              <c:delete val="1"/>
              <c:extLst>
                <c:ext xmlns:c15="http://schemas.microsoft.com/office/drawing/2012/chart" uri="{CE6537A1-D6FC-4f65-9D91-7224C49458BB}"/>
                <c:ext xmlns:c16="http://schemas.microsoft.com/office/drawing/2014/chart" uri="{C3380CC4-5D6E-409C-BE32-E72D297353CC}">
                  <c16:uniqueId val="{00000009-A3C2-4C62-8814-F3C0231BD620}"/>
                </c:ext>
              </c:extLst>
            </c:dLbl>
            <c:dLbl>
              <c:idx val="5"/>
              <c:delete val="1"/>
              <c:extLst>
                <c:ext xmlns:c15="http://schemas.microsoft.com/office/drawing/2012/chart" uri="{CE6537A1-D6FC-4f65-9D91-7224C49458BB}"/>
                <c:ext xmlns:c16="http://schemas.microsoft.com/office/drawing/2014/chart" uri="{C3380CC4-5D6E-409C-BE32-E72D297353CC}">
                  <c16:uniqueId val="{0000000A-A3C2-4C62-8814-F3C0231BD620}"/>
                </c:ext>
              </c:extLst>
            </c:dLbl>
            <c:dLbl>
              <c:idx val="6"/>
              <c:delete val="1"/>
              <c:extLst>
                <c:ext xmlns:c15="http://schemas.microsoft.com/office/drawing/2012/chart" uri="{CE6537A1-D6FC-4f65-9D91-7224C49458BB}"/>
                <c:ext xmlns:c16="http://schemas.microsoft.com/office/drawing/2014/chart" uri="{C3380CC4-5D6E-409C-BE32-E72D297353CC}">
                  <c16:uniqueId val="{0000000B-A3C2-4C62-8814-F3C0231BD620}"/>
                </c:ext>
              </c:extLst>
            </c:dLbl>
            <c:dLbl>
              <c:idx val="7"/>
              <c:delete val="1"/>
              <c:extLst>
                <c:ext xmlns:c15="http://schemas.microsoft.com/office/drawing/2012/chart" uri="{CE6537A1-D6FC-4f65-9D91-7224C49458BB}"/>
                <c:ext xmlns:c16="http://schemas.microsoft.com/office/drawing/2014/chart" uri="{C3380CC4-5D6E-409C-BE32-E72D297353CC}">
                  <c16:uniqueId val="{0000000C-A3C2-4C62-8814-F3C0231BD620}"/>
                </c:ext>
              </c:extLst>
            </c:dLbl>
            <c:dLbl>
              <c:idx val="8"/>
              <c:delete val="1"/>
              <c:extLst>
                <c:ext xmlns:c15="http://schemas.microsoft.com/office/drawing/2012/chart" uri="{CE6537A1-D6FC-4f65-9D91-7224C49458BB}"/>
                <c:ext xmlns:c16="http://schemas.microsoft.com/office/drawing/2014/chart" uri="{C3380CC4-5D6E-409C-BE32-E72D297353CC}">
                  <c16:uniqueId val="{0000000D-A3C2-4C62-8814-F3C0231BD620}"/>
                </c:ext>
              </c:extLst>
            </c:dLbl>
            <c:dLbl>
              <c:idx val="9"/>
              <c:delete val="1"/>
              <c:extLst>
                <c:ext xmlns:c15="http://schemas.microsoft.com/office/drawing/2012/chart" uri="{CE6537A1-D6FC-4f65-9D91-7224C49458BB}"/>
                <c:ext xmlns:c16="http://schemas.microsoft.com/office/drawing/2014/chart" uri="{C3380CC4-5D6E-409C-BE32-E72D297353CC}">
                  <c16:uniqueId val="{0000000E-A3C2-4C62-8814-F3C0231BD620}"/>
                </c:ext>
              </c:extLst>
            </c:dLbl>
            <c:dLbl>
              <c:idx val="10"/>
              <c:delete val="1"/>
              <c:extLst>
                <c:ext xmlns:c15="http://schemas.microsoft.com/office/drawing/2012/chart" uri="{CE6537A1-D6FC-4f65-9D91-7224C49458BB}"/>
                <c:ext xmlns:c16="http://schemas.microsoft.com/office/drawing/2014/chart" uri="{C3380CC4-5D6E-409C-BE32-E72D297353CC}">
                  <c16:uniqueId val="{0000000F-A3C2-4C62-8814-F3C0231BD620}"/>
                </c:ext>
              </c:extLst>
            </c:dLbl>
            <c:dLbl>
              <c:idx val="11"/>
              <c:delete val="1"/>
              <c:extLst>
                <c:ext xmlns:c15="http://schemas.microsoft.com/office/drawing/2012/chart" uri="{CE6537A1-D6FC-4f65-9D91-7224C49458BB}"/>
                <c:ext xmlns:c16="http://schemas.microsoft.com/office/drawing/2014/chart" uri="{C3380CC4-5D6E-409C-BE32-E72D297353CC}">
                  <c16:uniqueId val="{00000010-A3C2-4C62-8814-F3C0231BD620}"/>
                </c:ext>
              </c:extLst>
            </c:dLbl>
            <c:dLbl>
              <c:idx val="12"/>
              <c:layout>
                <c:manualLayout>
                  <c:x val="0"/>
                  <c:y val="-7.1657877627681957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A3C2-4C62-8814-F3C0231BD6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'{app_new_sub_num}'!$E$2:$E$14</c:f>
              <c:numCache>
                <c:formatCode>#,##0_);[Red]\(#,##0\)</c:formatCode>
                <c:ptCount val="13"/>
                <c:pt idx="0">
                  <c:v>264</c:v>
                </c:pt>
                <c:pt idx="1">
                  <c:v>228</c:v>
                </c:pt>
                <c:pt idx="2">
                  <c:v>228</c:v>
                </c:pt>
                <c:pt idx="3">
                  <c:v>207</c:v>
                </c:pt>
                <c:pt idx="4">
                  <c:v>226</c:v>
                </c:pt>
                <c:pt idx="5">
                  <c:v>201</c:v>
                </c:pt>
                <c:pt idx="6">
                  <c:v>114</c:v>
                </c:pt>
                <c:pt idx="7">
                  <c:v>156</c:v>
                </c:pt>
                <c:pt idx="8">
                  <c:v>143</c:v>
                </c:pt>
                <c:pt idx="9">
                  <c:v>181</c:v>
                </c:pt>
                <c:pt idx="10">
                  <c:v>134</c:v>
                </c:pt>
                <c:pt idx="11">
                  <c:v>220</c:v>
                </c:pt>
                <c:pt idx="12">
                  <c:v>201</c:v>
                </c:pt>
              </c:numCache>
            </c:numRef>
          </c:val>
          <c:smooth val="0"/>
          <c:extLst>
            <c:ext xmlns:c16="http://schemas.microsoft.com/office/drawing/2014/chart" uri="{C3380CC4-5D6E-409C-BE32-E72D297353CC}">
              <c16:uniqueId val="{00000012-A3C2-4C62-8814-F3C0231BD620}"/>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solidFill>
          <a:schemeClr val="tx1"/>
        </a:solidFill>
        <a:ln>
          <a:noFill/>
        </a:ln>
        <a:effectLst/>
      </c:spPr>
    </c:plotArea>
    <c:legend>
      <c:legendPos val="t"/>
      <c:layout>
        <c:manualLayout>
          <c:xMode val="edge"/>
          <c:yMode val="edge"/>
          <c:x val="0.13149972257442494"/>
          <c:y val="0.12492791612057667"/>
          <c:w val="0.73700055485115012"/>
          <c:h val="5.283598724471367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altLang="zh-TW" sz="1600" b="0" i="0" u="none" strike="noStrike" baseline="0" dirty="0">
                <a:effectLst/>
              </a:rPr>
              <a:t>App </a:t>
            </a:r>
            <a:r>
              <a:rPr lang="zh-TW" altLang="zh-TW" sz="1600" b="0" i="0" u="none" strike="noStrike" baseline="0" dirty="0">
                <a:effectLst/>
              </a:rPr>
              <a:t>新訂戶</a:t>
            </a:r>
            <a:r>
              <a:rPr lang="en-US" altLang="zh-TW" sz="1600" b="0" i="0" u="none" strike="noStrike" baseline="0" dirty="0">
                <a:effectLst/>
              </a:rPr>
              <a:t> </a:t>
            </a:r>
            <a:r>
              <a:rPr lang="en-US" altLang="zh-TW" sz="1600" dirty="0">
                <a:solidFill>
                  <a:schemeClr val="bg1"/>
                </a:solidFill>
              </a:rPr>
              <a:t>MoM </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zh-TW"/>
        </a:p>
      </c:txPr>
    </c:title>
    <c:autoTitleDeleted val="0"/>
    <c:plotArea>
      <c:layout>
        <c:manualLayout>
          <c:layoutTarget val="inner"/>
          <c:xMode val="edge"/>
          <c:yMode val="edge"/>
          <c:x val="9.8509637462086935E-2"/>
          <c:y val="0.2187744192526393"/>
          <c:w val="0.87692993615343995"/>
          <c:h val="0.67697051630014127"/>
        </c:manualLayout>
      </c:layout>
      <c:lineChart>
        <c:grouping val="standard"/>
        <c:varyColors val="0"/>
        <c:ser>
          <c:idx val="0"/>
          <c:order val="0"/>
          <c:tx>
            <c:strRef>
              <c:f>'{app_new_sub_mom}'!$B$1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9.4303598515614942E-4"/>
                  <c:y val="-3.5058461728981125E-3"/>
                </c:manualLayout>
              </c:layout>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mn-lt"/>
                      <a:ea typeface="+mn-ea"/>
                      <a:cs typeface="+mn-cs"/>
                    </a:defRPr>
                  </a:pPr>
                  <a:endParaRPr lang="zh-TW"/>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29-4B0A-8DED-8EA2699360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'{app_new_sub_mom}'!$B$2:$B$14</c:f>
              <c:numCache>
                <c:formatCode>0%</c:formatCode>
                <c:ptCount val="13"/>
                <c:pt idx="0">
                  <c:v>0.93103448275862066</c:v>
                </c:pt>
                <c:pt idx="1">
                  <c:v>-0.10714285714285714</c:v>
                </c:pt>
                <c:pt idx="2">
                  <c:v>-0.04</c:v>
                </c:pt>
                <c:pt idx="3">
                  <c:v>0.10416666666666667</c:v>
                </c:pt>
                <c:pt idx="4">
                  <c:v>3.7735849056603772E-2</c:v>
                </c:pt>
                <c:pt idx="5">
                  <c:v>0.12727272727272726</c:v>
                </c:pt>
                <c:pt idx="6">
                  <c:v>-0.41935483870967744</c:v>
                </c:pt>
                <c:pt idx="7">
                  <c:v>-0.16666666666666666</c:v>
                </c:pt>
                <c:pt idx="8">
                  <c:v>0.36666666666666664</c:v>
                </c:pt>
                <c:pt idx="9">
                  <c:v>0.46341463414634149</c:v>
                </c:pt>
                <c:pt idx="10">
                  <c:v>-0.38333333333333336</c:v>
                </c:pt>
                <c:pt idx="11">
                  <c:v>0.3783783783783784</c:v>
                </c:pt>
                <c:pt idx="12">
                  <c:v>0.35294117647058826</c:v>
                </c:pt>
              </c:numCache>
            </c:numRef>
          </c:val>
          <c:smooth val="0"/>
          <c:extLst>
            <c:ext xmlns:c16="http://schemas.microsoft.com/office/drawing/2014/chart" uri="{C3380CC4-5D6E-409C-BE32-E72D297353CC}">
              <c16:uniqueId val="{00000001-1229-4B0A-8DED-8EA269936020}"/>
            </c:ext>
          </c:extLst>
        </c:ser>
        <c:ser>
          <c:idx val="1"/>
          <c:order val="1"/>
          <c:tx>
            <c:strRef>
              <c:f>'{app_new_sub_mom}'!$C$1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1.3229578277964252E-3"/>
                  <c:y val="-1.6612006068048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29-4B0A-8DED-8EA2699360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'{app_new_sub_mom}'!$C$2:$C$14</c:f>
              <c:numCache>
                <c:formatCode>0%</c:formatCode>
                <c:ptCount val="13"/>
                <c:pt idx="0">
                  <c:v>0.21052631578947367</c:v>
                </c:pt>
                <c:pt idx="1">
                  <c:v>0.13043478260869565</c:v>
                </c:pt>
                <c:pt idx="2">
                  <c:v>-0.15384615384615385</c:v>
                </c:pt>
                <c:pt idx="3">
                  <c:v>0.13636363636363635</c:v>
                </c:pt>
                <c:pt idx="4">
                  <c:v>-0.08</c:v>
                </c:pt>
                <c:pt idx="5">
                  <c:v>-0.13043478260869565</c:v>
                </c:pt>
                <c:pt idx="6">
                  <c:v>-0.35</c:v>
                </c:pt>
                <c:pt idx="7">
                  <c:v>-0.23076923076923078</c:v>
                </c:pt>
                <c:pt idx="8">
                  <c:v>0.4</c:v>
                </c:pt>
                <c:pt idx="9">
                  <c:v>-1</c:v>
                </c:pt>
                <c:pt idx="10">
                  <c:v>0</c:v>
                </c:pt>
                <c:pt idx="11">
                  <c:v>0</c:v>
                </c:pt>
                <c:pt idx="12">
                  <c:v>0</c:v>
                </c:pt>
              </c:numCache>
            </c:numRef>
          </c:val>
          <c:smooth val="0"/>
          <c:extLst>
            <c:ext xmlns:c16="http://schemas.microsoft.com/office/drawing/2014/chart" uri="{C3380CC4-5D6E-409C-BE32-E72D297353CC}">
              <c16:uniqueId val="{00000003-1229-4B0A-8DED-8EA269936020}"/>
            </c:ext>
          </c:extLst>
        </c:ser>
        <c:ser>
          <c:idx val="2"/>
          <c:order val="2"/>
          <c:tx>
            <c:strRef>
              <c:f>'{app_new_sub_mom}'!$D$1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1.6389573059867366E-16"/>
                  <c:y val="1.5621393977679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29-4B0A-8DED-8EA2699360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'{app_new_sub_mom}'!$D$2:$D$14</c:f>
              <c:numCache>
                <c:formatCode>0%</c:formatCode>
                <c:ptCount val="13"/>
                <c:pt idx="0">
                  <c:v>3.9325842696629212E-2</c:v>
                </c:pt>
                <c:pt idx="1">
                  <c:v>-0.17837837837837839</c:v>
                </c:pt>
                <c:pt idx="2">
                  <c:v>3.9473684210526314E-2</c:v>
                </c:pt>
                <c:pt idx="3">
                  <c:v>-0.18354430379746836</c:v>
                </c:pt>
                <c:pt idx="4">
                  <c:v>0.14728682170542637</c:v>
                </c:pt>
                <c:pt idx="5">
                  <c:v>-0.19594594594594594</c:v>
                </c:pt>
                <c:pt idx="6">
                  <c:v>-0.45378151260504201</c:v>
                </c:pt>
                <c:pt idx="7">
                  <c:v>0.7846153846153846</c:v>
                </c:pt>
                <c:pt idx="8">
                  <c:v>-0.2413793103448276</c:v>
                </c:pt>
                <c:pt idx="9">
                  <c:v>0.375</c:v>
                </c:pt>
                <c:pt idx="10">
                  <c:v>-0.19834710743801653</c:v>
                </c:pt>
                <c:pt idx="11">
                  <c:v>0.74226804123711343</c:v>
                </c:pt>
                <c:pt idx="12">
                  <c:v>-0.21893491124260356</c:v>
                </c:pt>
              </c:numCache>
            </c:numRef>
          </c:val>
          <c:smooth val="0"/>
          <c:extLst>
            <c:ext xmlns:c16="http://schemas.microsoft.com/office/drawing/2014/chart" uri="{C3380CC4-5D6E-409C-BE32-E72D297353CC}">
              <c16:uniqueId val="{00000005-1229-4B0A-8DED-8EA269936020}"/>
            </c:ext>
          </c:extLst>
        </c:ser>
        <c:ser>
          <c:idx val="3"/>
          <c:order val="3"/>
          <c:tx>
            <c:strRef>
              <c:f>'{app_new_sub_mom}'!$E$1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1.3229578277964252E-3"/>
                  <c:y val="-4.28243258583503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29-4B0A-8DED-8EA269936020}"/>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'{app_new_sub_mom}'!$A$2:$A$14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'{app_new_sub_mom}'!$E$2:$E$14</c:f>
              <c:numCache>
                <c:formatCode>0%</c:formatCode>
                <c:ptCount val="13"/>
                <c:pt idx="0">
                  <c:v>0.16814159292035399</c:v>
                </c:pt>
                <c:pt idx="1">
                  <c:v>-0.13636363636363635</c:v>
                </c:pt>
                <c:pt idx="2">
                  <c:v>0</c:v>
                </c:pt>
                <c:pt idx="3">
                  <c:v>-9.2105263157894732E-2</c:v>
                </c:pt>
                <c:pt idx="4">
                  <c:v>9.1787439613526575E-2</c:v>
                </c:pt>
                <c:pt idx="5">
                  <c:v>-0.11061946902654868</c:v>
                </c:pt>
                <c:pt idx="6">
                  <c:v>-0.43283582089552236</c:v>
                </c:pt>
                <c:pt idx="7">
                  <c:v>0.36842105263157893</c:v>
                </c:pt>
                <c:pt idx="8">
                  <c:v>-8.3333333333333329E-2</c:v>
                </c:pt>
                <c:pt idx="9">
                  <c:v>0.26573426573426573</c:v>
                </c:pt>
                <c:pt idx="10">
                  <c:v>-0.25966850828729282</c:v>
                </c:pt>
                <c:pt idx="11">
                  <c:v>0.64179104477611937</c:v>
                </c:pt>
                <c:pt idx="12">
                  <c:v>-8.6363636363636365E-2</c:v>
                </c:pt>
              </c:numCache>
            </c:numRef>
          </c:val>
          <c:smooth val="0"/>
          <c:extLst>
            <c:ext xmlns:c16="http://schemas.microsoft.com/office/drawing/2014/chart" uri="{C3380CC4-5D6E-409C-BE32-E72D297353CC}">
              <c16:uniqueId val="{00000007-1229-4B0A-8DED-8EA269936020}"/>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low"/>
        <c:spPr>
          <a:noFill/>
          <a:ln w="9525" cap="flat" cmpd="sng" algn="ctr">
            <a:solidFill>
              <a:schemeClr val="bg1"/>
            </a:solidFill>
            <a:prstDash val="lgDash"/>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crossAx val="762657104"/>
        <c:crosses val="autoZero"/>
        <c:crossBetween val="between"/>
      </c:valAx>
      <c:spPr>
        <a:noFill/>
        <a:ln>
          <a:noFill/>
        </a:ln>
        <a:effectLst/>
      </c:spPr>
    </c:plotArea>
    <c:legend>
      <c:legendPos val="t"/>
      <c:layout>
        <c:manualLayout>
          <c:xMode val="edge"/>
          <c:yMode val="edge"/>
          <c:x val="8.1767232558581107E-2"/>
          <c:y val="0.12754914809960682"/>
          <c:w val="0.840931066952742"/>
          <c:h val="5.2732376342865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5.0361879478992004E-2"/>
          <c:y val="0.11733711945772093"/>
          <c:w val="0.91831241580429013"/>
          <c:h val="0.78826277190540506"/>
        </c:manualLayout>
      </c:layout>
      <c:barChart>
        <c:barDir val="col"/>
        <c:grouping val="percentStacked"/>
        <c:varyColors val="0"/>
        <c:ser>
          <c:idx val="0"/>
          <c:order val="0"/>
          <c:tx>
            <c:strRef>
              <c:f>'{app_new_sub_comp}'!$B$1</c:f>
              <c:strCache>
                <c:ptCount val="1"/>
                <c:pt idx="0">
                  <c:v>半年内曾造訪 EDN 的既有會員</c:v>
                </c:pt>
              </c:strCache>
            </c:strRef>
          </c:tx>
          <c:spPr>
            <a:solidFill>
              <a:srgbClr val="33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'{app_new_sub_comp}'!$B$2:$B$14</c:f>
              <c:numCache>
                <c:formatCode>General</c:formatCode>
                <c:ptCount val="13"/>
                <c:pt idx="0">
                  <c:v>126</c:v>
                </c:pt>
                <c:pt idx="1">
                  <c:v>99</c:v>
                </c:pt>
                <c:pt idx="2">
                  <c:v>108</c:v>
                </c:pt>
                <c:pt idx="3">
                  <c:v>81</c:v>
                </c:pt>
                <c:pt idx="4">
                  <c:v>95</c:v>
                </c:pt>
                <c:pt idx="5">
                  <c:v>74</c:v>
                </c:pt>
                <c:pt idx="6">
                  <c:v>59</c:v>
                </c:pt>
                <c:pt idx="7">
                  <c:v>71</c:v>
                </c:pt>
                <c:pt idx="8">
                  <c:v>71</c:v>
                </c:pt>
                <c:pt idx="9">
                  <c:v>88</c:v>
                </c:pt>
                <c:pt idx="10">
                  <c:v>69</c:v>
                </c:pt>
                <c:pt idx="11">
                  <c:v>131</c:v>
                </c:pt>
                <c:pt idx="12">
                  <c:v>103</c:v>
                </c:pt>
              </c:numCache>
            </c:numRef>
          </c:val>
          <c:extLst>
            <c:ext xmlns:c16="http://schemas.microsoft.com/office/drawing/2014/chart" uri="{C3380CC4-5D6E-409C-BE32-E72D297353CC}">
              <c16:uniqueId val="{00000000-FAF3-4A83-9404-D2813609A6EE}"/>
            </c:ext>
          </c:extLst>
        </c:ser>
        <c:ser>
          <c:idx val="1"/>
          <c:order val="1"/>
          <c:tx>
            <c:strRef>
              <c:f>'{app_new_sub_comp}'!$C$1</c:f>
              <c:strCache>
                <c:ptCount val="1"/>
                <c:pt idx="0">
                  <c:v>半年内不曾造訪 EDN 的既有會員</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'{app_new_sub_comp}'!$C$2:$C$14</c:f>
              <c:numCache>
                <c:formatCode>General</c:formatCode>
                <c:ptCount val="13"/>
                <c:pt idx="0">
                  <c:v>52</c:v>
                </c:pt>
                <c:pt idx="1">
                  <c:v>40</c:v>
                </c:pt>
                <c:pt idx="2">
                  <c:v>43</c:v>
                </c:pt>
                <c:pt idx="3">
                  <c:v>39</c:v>
                </c:pt>
                <c:pt idx="4">
                  <c:v>42</c:v>
                </c:pt>
                <c:pt idx="5">
                  <c:v>39</c:v>
                </c:pt>
                <c:pt idx="6">
                  <c:v>23</c:v>
                </c:pt>
                <c:pt idx="7">
                  <c:v>27</c:v>
                </c:pt>
                <c:pt idx="8">
                  <c:v>22</c:v>
                </c:pt>
                <c:pt idx="9">
                  <c:v>30</c:v>
                </c:pt>
                <c:pt idx="10">
                  <c:v>22</c:v>
                </c:pt>
                <c:pt idx="11">
                  <c:v>28</c:v>
                </c:pt>
                <c:pt idx="12">
                  <c:v>37</c:v>
                </c:pt>
              </c:numCache>
            </c:numRef>
          </c:val>
          <c:extLst>
            <c:ext xmlns:c16="http://schemas.microsoft.com/office/drawing/2014/chart" uri="{C3380CC4-5D6E-409C-BE32-E72D297353CC}">
              <c16:uniqueId val="{00000001-FAF3-4A83-9404-D2813609A6EE}"/>
            </c:ext>
          </c:extLst>
        </c:ser>
        <c:ser>
          <c:idx val="2"/>
          <c:order val="2"/>
          <c:tx>
            <c:strRef>
              <c:f>'{app_new_sub_comp}'!$D$1</c:f>
              <c:strCache>
                <c:ptCount val="1"/>
                <c:pt idx="0">
                  <c:v>當月新註冊會員</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'{app_new_sub_comp}'!$A$2:$A$14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'{app_new_sub_comp}'!$D$2:$D$14</c:f>
              <c:numCache>
                <c:formatCode>General</c:formatCode>
                <c:ptCount val="13"/>
                <c:pt idx="0">
                  <c:v>86</c:v>
                </c:pt>
                <c:pt idx="1">
                  <c:v>89</c:v>
                </c:pt>
                <c:pt idx="2">
                  <c:v>77</c:v>
                </c:pt>
                <c:pt idx="3">
                  <c:v>88</c:v>
                </c:pt>
                <c:pt idx="4">
                  <c:v>90</c:v>
                </c:pt>
                <c:pt idx="5">
                  <c:v>88</c:v>
                </c:pt>
                <c:pt idx="6">
                  <c:v>32</c:v>
                </c:pt>
                <c:pt idx="7">
                  <c:v>58</c:v>
                </c:pt>
                <c:pt idx="8">
                  <c:v>50</c:v>
                </c:pt>
                <c:pt idx="9">
                  <c:v>63</c:v>
                </c:pt>
                <c:pt idx="10">
                  <c:v>42</c:v>
                </c:pt>
                <c:pt idx="11">
                  <c:v>61</c:v>
                </c:pt>
                <c:pt idx="12">
                  <c:v>61</c:v>
                </c:pt>
              </c:numCache>
            </c:numRef>
          </c:val>
          <c:extLst>
            <c:ext xmlns:c16="http://schemas.microsoft.com/office/drawing/2014/chart" uri="{C3380CC4-5D6E-409C-BE32-E72D297353CC}">
              <c16:uniqueId val="{00000002-FAF3-4A83-9404-D2813609A6EE}"/>
            </c:ext>
          </c:extLst>
        </c:ser>
        <c:dLbls>
          <c:showLegendKey val="0"/>
          <c:showVal val="0"/>
          <c:showCatName val="0"/>
          <c:showSerName val="0"/>
          <c:showPercent val="0"/>
          <c:showBubbleSize val="0"/>
        </c:dLbls>
        <c:gapWidth val="70"/>
        <c:overlap val="100"/>
        <c:axId val="502787200"/>
        <c:axId val="502786216"/>
      </c:barChart>
      <c:catAx>
        <c:axId val="502787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bg1"/>
                </a:solidFill>
                <a:latin typeface="Century Gothic" panose="020B0502020202020204" pitchFamily="34" charset="0"/>
                <a:ea typeface="+mj-ea"/>
                <a:cs typeface="+mn-cs"/>
              </a:defRPr>
            </a:pPr>
            <a:endParaRPr lang="zh-TW"/>
          </a:p>
        </c:txPr>
        <c:crossAx val="502786216"/>
        <c:crosses val="autoZero"/>
        <c:auto val="1"/>
        <c:lblAlgn val="ctr"/>
        <c:lblOffset val="100"/>
        <c:noMultiLvlLbl val="0"/>
      </c:catAx>
      <c:valAx>
        <c:axId val="502786216"/>
        <c:scaling>
          <c:orientation val="minMax"/>
        </c:scaling>
        <c:delete val="0"/>
        <c:axPos val="l"/>
        <c:majorGridlines>
          <c:spPr>
            <a:ln w="9525" cap="flat" cmpd="sng" algn="ctr">
              <a:solidFill>
                <a:schemeClr val="tx2">
                  <a:lumMod val="90000"/>
                </a:schemeClr>
              </a:solidFill>
              <a:round/>
            </a:ln>
            <a:effectLst/>
          </c:spPr>
        </c:majorGridlines>
        <c:title>
          <c:tx>
            <c:rich>
              <a:bodyPr rot="0" spcFirstLastPara="1" vertOverflow="ellipsis" wrap="square" anchor="ctr" anchorCtr="1"/>
              <a:lstStyle/>
              <a:p>
                <a:pPr>
                  <a:defRPr sz="1330" b="0" i="0" u="none" strike="noStrike" kern="1200" baseline="0">
                    <a:solidFill>
                      <a:schemeClr val="bg1"/>
                    </a:solidFill>
                    <a:latin typeface="+mn-lt"/>
                    <a:ea typeface="+mn-ea"/>
                    <a:cs typeface="+mn-cs"/>
                  </a:defRPr>
                </a:pPr>
                <a:r>
                  <a:rPr lang="zh-CN" altLang="en-US" dirty="0"/>
                  <a:t>人數占比</a:t>
                </a:r>
                <a:endParaRPr lang="zh-TW" altLang="en-US" dirty="0"/>
              </a:p>
            </c:rich>
          </c:tx>
          <c:layout>
            <c:manualLayout>
              <c:xMode val="edge"/>
              <c:yMode val="edge"/>
              <c:x val="0"/>
              <c:y val="0"/>
            </c:manualLayout>
          </c:layout>
          <c:overlay val="0"/>
          <c:spPr>
            <a:noFill/>
            <a:ln>
              <a:noFill/>
            </a:ln>
            <a:effectLst/>
          </c:spPr>
          <c:txPr>
            <a:bodyPr rot="0" spcFirstLastPara="1" vertOverflow="ellipsis" wrap="square" anchor="ctr" anchorCtr="1"/>
            <a:lstStyle/>
            <a:p>
              <a:pPr>
                <a:defRPr sz="1330" b="0" i="0" u="none" strike="noStrike" kern="1200" baseline="0">
                  <a:solidFill>
                    <a:schemeClr val="bg1"/>
                  </a:solidFill>
                  <a:latin typeface="+mn-lt"/>
                  <a:ea typeface="+mn-ea"/>
                  <a:cs typeface="+mn-cs"/>
                </a:defRPr>
              </a:pPr>
              <a:endParaRPr lang="zh-TW" alt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crossAx val="502787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solidFill>
            <a:schemeClr val="bg1"/>
          </a:solidFill>
        </a:defRPr>
      </a:pPr>
      <a:endParaRPr lang="zh-TW"/>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zh-TW" altLang="en-US" sz="1600" dirty="0"/>
              <a:t>造訪與未造訪人數與佔比</a:t>
            </a: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8268849206349205"/>
          <c:y val="0.25389948642699928"/>
          <c:w val="0.68187003968253979"/>
          <c:h val="0.56030406782424402"/>
        </c:manualLayout>
      </c:layout>
      <c:pieChart>
        <c:varyColors val="1"/>
        <c:ser>
          <c:idx val="0"/>
          <c:order val="0"/>
          <c:tx>
            <c:strRef>
              <c:f>'{web_view_percent}'!$B$1</c:f>
              <c:strCache>
                <c:ptCount val="1"/>
                <c:pt idx="0">
                  <c:v>人數</c:v>
                </c:pt>
              </c:strCache>
            </c:strRef>
          </c:tx>
          <c:explosion val="3"/>
          <c:dPt>
            <c:idx val="0"/>
            <c:bubble3D val="0"/>
            <c:spPr>
              <a:solidFill>
                <a:schemeClr val="accent5"/>
              </a:solidFill>
              <a:ln w="19050">
                <a:noFill/>
              </a:ln>
              <a:effectLst/>
            </c:spPr>
            <c:extLst>
              <c:ext xmlns:c16="http://schemas.microsoft.com/office/drawing/2014/chart" uri="{C3380CC4-5D6E-409C-BE32-E72D297353CC}">
                <c16:uniqueId val="{00000001-7653-4AC7-B797-015118F45DDF}"/>
              </c:ext>
            </c:extLst>
          </c:dPt>
          <c:dPt>
            <c:idx val="1"/>
            <c:bubble3D val="0"/>
            <c:spPr>
              <a:solidFill>
                <a:srgbClr val="C00000"/>
              </a:solidFill>
              <a:ln w="19050">
                <a:noFill/>
              </a:ln>
              <a:effectLst/>
            </c:spPr>
            <c:extLst>
              <c:ext xmlns:c16="http://schemas.microsoft.com/office/drawing/2014/chart" uri="{C3380CC4-5D6E-409C-BE32-E72D297353CC}">
                <c16:uniqueId val="{00000003-7653-4AC7-B797-015118F45DDF}"/>
              </c:ext>
            </c:extLst>
          </c:dPt>
          <c:dLbls>
            <c:dLbl>
              <c:idx val="0"/>
              <c:layout>
                <c:manualLayout>
                  <c:x val="-0.18577628968253967"/>
                  <c:y val="-0.13557634303415669"/>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8033234126984125"/>
                      <c:h val="0.25250917094644165"/>
                    </c:manualLayout>
                  </c15:layout>
                </c:ext>
                <c:ext xmlns:c16="http://schemas.microsoft.com/office/drawing/2014/chart" uri="{C3380CC4-5D6E-409C-BE32-E72D297353CC}">
                  <c16:uniqueId val="{00000001-7653-4AC7-B797-015118F45DDF}"/>
                </c:ext>
              </c:extLst>
            </c:dLbl>
            <c:dLbl>
              <c:idx val="1"/>
              <c:layout>
                <c:manualLayout>
                  <c:x val="0"/>
                  <c:y val="-4.34386973180076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32442956349206348"/>
                      <c:h val="0.20964783565663977"/>
                    </c:manualLayout>
                  </c15:layout>
                </c:ext>
                <c:ext xmlns:c16="http://schemas.microsoft.com/office/drawing/2014/chart" uri="{C3380CC4-5D6E-409C-BE32-E72D297353CC}">
                  <c16:uniqueId val="{00000003-7653-4AC7-B797-015118F45DD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zh-TW"/>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'{web_view_percent}'!$A$2:$A$3</c:f>
              <c:strCache>
                <c:ptCount val="2"/>
                <c:pt idx="0">
                  <c:v>有造訪行為</c:v>
                </c:pt>
                <c:pt idx="1">
                  <c:v>無造訪行為</c:v>
                </c:pt>
              </c:strCache>
            </c:strRef>
          </c:cat>
          <c:val>
            <c:numRef>
              <c:f>'{web_view_percent}'!$B$2:$B$3</c:f>
              <c:numCache>
                <c:formatCode>#,##0_ </c:formatCode>
                <c:ptCount val="2"/>
                <c:pt idx="0">
                  <c:v>3081</c:v>
                </c:pt>
                <c:pt idx="1">
                  <c:v>613</c:v>
                </c:pt>
              </c:numCache>
            </c:numRef>
          </c:val>
          <c:extLst>
            <c:ext xmlns:c16="http://schemas.microsoft.com/office/drawing/2014/chart" uri="{C3380CC4-5D6E-409C-BE32-E72D297353CC}">
              <c16:uniqueId val="{00000004-7653-4AC7-B797-015118F45DDF}"/>
            </c:ext>
          </c:extLst>
        </c:ser>
        <c:dLbls>
          <c:showLegendKey val="0"/>
          <c:showVal val="0"/>
          <c:showCatName val="0"/>
          <c:showSerName val="0"/>
          <c:showPercent val="0"/>
          <c:showBubbleSize val="0"/>
          <c:showLeaderLines val="1"/>
        </c:dLbls>
        <c:firstSliceAng val="320"/>
      </c:pieChart>
      <c:spPr>
        <a:noFill/>
        <a:ln>
          <a:noFill/>
        </a:ln>
        <a:effectLst/>
      </c:spPr>
    </c:plotArea>
    <c:legend>
      <c:legendPos val="t"/>
      <c:layout>
        <c:manualLayout>
          <c:xMode val="edge"/>
          <c:yMode val="edge"/>
          <c:x val="0.22527182539682539"/>
          <c:y val="0.11559101654846334"/>
          <c:w val="0.54945634920634923"/>
          <c:h val="5.2068761718431562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600" b="0" i="0" u="none" strike="noStrike" kern="1200" cap="none" spc="0" normalizeH="0" baseline="0" dirty="0">
                <a:solidFill>
                  <a:prstClr val="white">
                    <a:lumMod val="65000"/>
                    <a:lumOff val="35000"/>
                  </a:prstClr>
                </a:solidFill>
                <a:latin typeface="+mn-lt"/>
                <a:ea typeface="+mn-ea"/>
                <a:cs typeface="+mn-cs"/>
              </a:defRPr>
            </a:pPr>
            <a:r>
              <a:rPr lang="en-US" altLang="zh-TW" sz="1600" b="0" i="0" u="none" strike="noStrike" kern="1200" spc="0" baseline="0" dirty="0">
                <a:solidFill>
                  <a:prstClr val="white">
                    <a:lumMod val="65000"/>
                    <a:lumOff val="35000"/>
                  </a:prstClr>
                </a:solidFill>
                <a:latin typeface="+mn-lt"/>
                <a:ea typeface="+mn-ea"/>
                <a:cs typeface="+mn-cs"/>
              </a:rPr>
              <a:t>Web </a:t>
            </a:r>
            <a:r>
              <a:rPr lang="zh-TW" altLang="en-US" sz="1600" b="0" i="0" u="none" strike="noStrike" kern="1200" spc="0" baseline="0" dirty="0">
                <a:solidFill>
                  <a:prstClr val="white">
                    <a:lumMod val="65000"/>
                    <a:lumOff val="35000"/>
                  </a:prstClr>
                </a:solidFill>
                <a:latin typeface="+mn-lt"/>
                <a:ea typeface="+mn-ea"/>
                <a:cs typeface="+mn-cs"/>
              </a:rPr>
              <a:t>訂戶使用平台</a:t>
            </a:r>
            <a:endParaRPr lang="en-US" altLang="zh-TW" sz="1600" b="0" i="0" u="none" strike="noStrike" kern="1200" spc="0" baseline="0" dirty="0">
              <a:solidFill>
                <a:prstClr val="white">
                  <a:lumMod val="65000"/>
                  <a:lumOff val="35000"/>
                </a:prstClr>
              </a:solidFill>
              <a:latin typeface="+mn-lt"/>
              <a:ea typeface="+mn-ea"/>
              <a:cs typeface="+mn-cs"/>
            </a:endParaRP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600" b="0" i="0" u="none" strike="noStrike" kern="1200" cap="none" spc="0" normalizeH="0" baseline="0" dirty="0">
              <a:solidFill>
                <a:prstClr val="white">
                  <a:lumMod val="65000"/>
                  <a:lumOff val="35000"/>
                </a:prstClr>
              </a:solidFill>
              <a:latin typeface="+mn-lt"/>
              <a:ea typeface="+mn-ea"/>
              <a:cs typeface="+mn-cs"/>
            </a:defRPr>
          </a:pPr>
          <a:endParaRPr lang="en-US" altLang="zh-TW"/>
        </a:p>
      </c:txPr>
    </c:title>
    <c:autoTitleDeleted val="0"/>
    <c:plotArea>
      <c:layout/>
      <c:barChart>
        <c:barDir val="col"/>
        <c:grouping val="percentStacked"/>
        <c:varyColors val="0"/>
        <c:ser>
          <c:idx val="0"/>
          <c:order val="0"/>
          <c:tx>
            <c:strRef>
              <c:f>'{web_view_platform}'!$B$1</c:f>
              <c:strCache>
                <c:ptCount val="1"/>
                <c:pt idx="0">
                  <c:v>Web + App</c:v>
                </c:pt>
              </c:strCache>
            </c:strRef>
          </c:tx>
          <c:spPr>
            <a:solidFill>
              <a:schemeClr val="bg2">
                <a:lumMod val="60000"/>
                <a:lumOff val="40000"/>
              </a:schemeClr>
            </a:solidFill>
            <a:ln>
              <a:noFill/>
            </a:ln>
            <a:effectLst>
              <a:outerShdw blurRad="50800" dist="38100" dir="2700000" algn="tl" rotWithShape="0">
                <a:prstClr val="black">
                  <a:alpha val="40000"/>
                </a:prstClr>
              </a:outerShdw>
            </a:effectLst>
          </c:spPr>
          <c:invertIfNegative val="0"/>
          <c:dLbls>
            <c:dLbl>
              <c:idx val="4"/>
              <c:layout>
                <c:manualLayout>
                  <c:x val="-7.9404762176478281E-17"/>
                  <c:y val="-5.41940990002439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F1-4C82-96D6-B6E5E05F770F}"/>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rgbClr val="F7F7F7"/>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'{web_view_platform}'!$A$2:$A$14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'{web_view_platform}'!$B$2:$B$14</c:f>
              <c:numCache>
                <c:formatCode>0%</c:formatCode>
                <c:ptCount val="13"/>
                <c:pt idx="0">
                  <c:v>0.55369127516778527</c:v>
                </c:pt>
                <c:pt idx="1">
                  <c:v>0.5240267639902676</c:v>
                </c:pt>
                <c:pt idx="2">
                  <c:v>0.51703346397347005</c:v>
                </c:pt>
                <c:pt idx="3">
                  <c:v>0.50790754257907544</c:v>
                </c:pt>
                <c:pt idx="4">
                  <c:v>0.52382379382679056</c:v>
                </c:pt>
                <c:pt idx="5">
                  <c:v>0.52303936527311568</c:v>
                </c:pt>
                <c:pt idx="6">
                  <c:v>0.51218008017267957</c:v>
                </c:pt>
                <c:pt idx="7">
                  <c:v>0.51014760147601479</c:v>
                </c:pt>
                <c:pt idx="8">
                  <c:v>0.50393224440411377</c:v>
                </c:pt>
                <c:pt idx="9">
                  <c:v>0.52870370370370368</c:v>
                </c:pt>
                <c:pt idx="10">
                  <c:v>0.49190219117180056</c:v>
                </c:pt>
                <c:pt idx="11">
                  <c:v>0.49485861182519281</c:v>
                </c:pt>
                <c:pt idx="12">
                  <c:v>0.51768906199285947</c:v>
                </c:pt>
              </c:numCache>
            </c:numRef>
          </c:val>
          <c:extLst>
            <c:ext xmlns:c16="http://schemas.microsoft.com/office/drawing/2014/chart" uri="{C3380CC4-5D6E-409C-BE32-E72D297353CC}">
              <c16:uniqueId val="{00000001-F2F1-4C82-96D6-B6E5E05F770F}"/>
            </c:ext>
          </c:extLst>
        </c:ser>
        <c:ser>
          <c:idx val="1"/>
          <c:order val="1"/>
          <c:tx>
            <c:strRef>
              <c:f>'{web_view_platform}'!$C$1</c:f>
              <c:strCache>
                <c:ptCount val="1"/>
                <c:pt idx="0">
                  <c:v>Web only</c:v>
                </c:pt>
              </c:strCache>
            </c:strRef>
          </c:tx>
          <c:spPr>
            <a:solidFill>
              <a:schemeClr val="accent1"/>
            </a:solidFill>
            <a:ln>
              <a:noFill/>
            </a:ln>
            <a:effectLst>
              <a:outerShdw blurRad="50800" dist="38100" dir="2700000" algn="tl" rotWithShape="0">
                <a:prstClr val="black">
                  <a:alpha val="40000"/>
                </a:prstClr>
              </a:outerShdw>
            </a:effectLst>
          </c:spPr>
          <c:invertIfNegative val="0"/>
          <c:dLbls>
            <c:dLbl>
              <c:idx val="4"/>
              <c:layout>
                <c:manualLayout>
                  <c:x val="-7.9404762176478281E-17"/>
                  <c:y val="-5.16134276192798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F1-4C82-96D6-B6E5E05F770F}"/>
                </c:ext>
              </c:extLst>
            </c:dLbl>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'{web_view_platform}'!$A$2:$A$14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'{web_view_platform}'!$C$2:$C$14</c:f>
              <c:numCache>
                <c:formatCode>0%</c:formatCode>
                <c:ptCount val="13"/>
                <c:pt idx="0">
                  <c:v>0.30536912751677853</c:v>
                </c:pt>
                <c:pt idx="1">
                  <c:v>0.30687347931873482</c:v>
                </c:pt>
                <c:pt idx="2">
                  <c:v>0.31082303286101898</c:v>
                </c:pt>
                <c:pt idx="3">
                  <c:v>0.31052311435523117</c:v>
                </c:pt>
                <c:pt idx="4">
                  <c:v>0.29997003296373986</c:v>
                </c:pt>
                <c:pt idx="5">
                  <c:v>0.2792187976808056</c:v>
                </c:pt>
                <c:pt idx="6">
                  <c:v>0.27906259636139374</c:v>
                </c:pt>
                <c:pt idx="7">
                  <c:v>0.28782287822878228</c:v>
                </c:pt>
                <c:pt idx="8">
                  <c:v>0.28342407743496673</c:v>
                </c:pt>
                <c:pt idx="9">
                  <c:v>0.28117283950617283</c:v>
                </c:pt>
                <c:pt idx="10">
                  <c:v>0.27850111146395679</c:v>
                </c:pt>
                <c:pt idx="11">
                  <c:v>0.29530848329048842</c:v>
                </c:pt>
                <c:pt idx="12">
                  <c:v>0.29016553067185979</c:v>
                </c:pt>
              </c:numCache>
            </c:numRef>
          </c:val>
          <c:extLst>
            <c:ext xmlns:c16="http://schemas.microsoft.com/office/drawing/2014/chart" uri="{C3380CC4-5D6E-409C-BE32-E72D297353CC}">
              <c16:uniqueId val="{00000003-F2F1-4C82-96D6-B6E5E05F770F}"/>
            </c:ext>
          </c:extLst>
        </c:ser>
        <c:ser>
          <c:idx val="2"/>
          <c:order val="2"/>
          <c:tx>
            <c:strRef>
              <c:f>'{web_view_platform}'!$D$1</c:f>
              <c:strCache>
                <c:ptCount val="1"/>
                <c:pt idx="0">
                  <c:v>App only</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'{web_view_platform}'!$A$2:$A$14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'{web_view_platform}'!$D$2:$D$14</c:f>
              <c:numCache>
                <c:formatCode>0%</c:formatCode>
                <c:ptCount val="13"/>
                <c:pt idx="0">
                  <c:v>0.14093959731543623</c:v>
                </c:pt>
                <c:pt idx="1">
                  <c:v>0.16909975669099755</c:v>
                </c:pt>
                <c:pt idx="2">
                  <c:v>0.172143503165511</c:v>
                </c:pt>
                <c:pt idx="3">
                  <c:v>0.18156934306569342</c:v>
                </c:pt>
                <c:pt idx="4">
                  <c:v>0.17620617320946957</c:v>
                </c:pt>
                <c:pt idx="5">
                  <c:v>0.19774183704607873</c:v>
                </c:pt>
                <c:pt idx="6">
                  <c:v>0.2087573234659266</c:v>
                </c:pt>
                <c:pt idx="7">
                  <c:v>0.20202952029520296</c:v>
                </c:pt>
                <c:pt idx="8">
                  <c:v>0.21264367816091953</c:v>
                </c:pt>
                <c:pt idx="9">
                  <c:v>0.19012345679012346</c:v>
                </c:pt>
                <c:pt idx="10">
                  <c:v>0.22959669736424262</c:v>
                </c:pt>
                <c:pt idx="11">
                  <c:v>0.20983290488431877</c:v>
                </c:pt>
                <c:pt idx="12">
                  <c:v>0.19214540733528077</c:v>
                </c:pt>
              </c:numCache>
            </c:numRef>
          </c:val>
          <c:extLst>
            <c:ext xmlns:c16="http://schemas.microsoft.com/office/drawing/2014/chart" uri="{C3380CC4-5D6E-409C-BE32-E72D297353CC}">
              <c16:uniqueId val="{00000004-F2F1-4C82-96D6-B6E5E05F770F}"/>
            </c:ext>
          </c:extLst>
        </c:ser>
        <c:dLbls>
          <c:dLblPos val="ctr"/>
          <c:showLegendKey val="0"/>
          <c:showVal val="1"/>
          <c:showCatName val="0"/>
          <c:showSerName val="0"/>
          <c:showPercent val="0"/>
          <c:showBubbleSize val="0"/>
        </c:dLbls>
        <c:gapWidth val="100"/>
        <c:overlap val="100"/>
        <c:axId val="533690872"/>
        <c:axId val="533700056"/>
      </c:barChart>
      <c:catAx>
        <c:axId val="5336908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cap="none" spc="0" normalizeH="0" baseline="0">
                <a:solidFill>
                  <a:schemeClr val="dk1">
                    <a:lumMod val="65000"/>
                    <a:lumOff val="35000"/>
                  </a:schemeClr>
                </a:solidFill>
                <a:latin typeface="+mn-lt"/>
                <a:ea typeface="+mn-ea"/>
                <a:cs typeface="+mn-cs"/>
              </a:defRPr>
            </a:pPr>
            <a:endParaRPr lang="zh-TW"/>
          </a:p>
        </c:txPr>
        <c:crossAx val="533700056"/>
        <c:crosses val="autoZero"/>
        <c:auto val="1"/>
        <c:lblAlgn val="ctr"/>
        <c:lblOffset val="100"/>
        <c:noMultiLvlLbl val="0"/>
      </c:catAx>
      <c:valAx>
        <c:axId val="533700056"/>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533690872"/>
        <c:crosses val="autoZero"/>
        <c:crossBetween val="between"/>
      </c:valAx>
      <c:spPr>
        <a:solidFill>
          <a:schemeClr val="tx1">
            <a:lumMod val="95000"/>
            <a:alpha val="2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r>
              <a:rPr lang="zh-TW" altLang="en-US" sz="1800" dirty="0">
                <a:solidFill>
                  <a:schemeClr val="bg1"/>
                </a:solidFill>
                <a:latin typeface="Century Gothic" panose="020B0502020202020204" pitchFamily="34" charset="0"/>
              </a:rPr>
              <a:t> </a:t>
            </a:r>
            <a:r>
              <a:rPr lang="en-US" altLang="zh-TW" sz="1800" dirty="0">
                <a:solidFill>
                  <a:schemeClr val="bg1"/>
                </a:solidFill>
                <a:latin typeface="Century Gothic" panose="020B0502020202020204" pitchFamily="34" charset="0"/>
              </a:rPr>
              <a:t>Web</a:t>
            </a:r>
            <a:r>
              <a:rPr lang="en-US" altLang="zh-TW" sz="1800" baseline="0" dirty="0">
                <a:solidFill>
                  <a:schemeClr val="bg1"/>
                </a:solidFill>
                <a:latin typeface="Century Gothic" panose="020B0502020202020204" pitchFamily="34" charset="0"/>
              </a:rPr>
              <a:t> </a:t>
            </a:r>
            <a:r>
              <a:rPr lang="zh-TW" altLang="en-US" sz="1800" baseline="0" dirty="0">
                <a:solidFill>
                  <a:schemeClr val="bg1"/>
                </a:solidFill>
                <a:latin typeface="Century Gothic" panose="020B0502020202020204" pitchFamily="34" charset="0"/>
              </a:rPr>
              <a:t>有效訂戶</a:t>
            </a:r>
            <a:r>
              <a:rPr lang="zh-TW" altLang="en-US" sz="1800" dirty="0">
                <a:solidFill>
                  <a:schemeClr val="bg1"/>
                </a:solidFill>
                <a:latin typeface="Century Gothic" panose="020B0502020202020204" pitchFamily="34" charset="0"/>
              </a:rPr>
              <a:t>人數</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endParaRPr lang="zh-TW"/>
        </a:p>
      </c:txPr>
    </c:title>
    <c:autoTitleDeleted val="0"/>
    <c:plotArea>
      <c:layout/>
      <c:lineChart>
        <c:grouping val="standard"/>
        <c:varyColors val="0"/>
        <c:ser>
          <c:idx val="0"/>
          <c:order val="0"/>
          <c:tx>
            <c:strRef>
              <c:f>'{web_num}'!$B$1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2.656446575710459E-2"/>
                  <c:y val="3.8433865491584195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4363-41E1-8A8C-A1ADAE2D1755}"/>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'{web_num}'!$B$2:$B$14</c:f>
              <c:numCache>
                <c:formatCode>#,##0_);[Red]\(#,##0\)</c:formatCode>
                <c:ptCount val="13"/>
                <c:pt idx="0">
                  <c:v>215</c:v>
                </c:pt>
                <c:pt idx="1">
                  <c:v>215</c:v>
                </c:pt>
                <c:pt idx="2">
                  <c:v>202</c:v>
                </c:pt>
                <c:pt idx="3">
                  <c:v>192</c:v>
                </c:pt>
                <c:pt idx="4">
                  <c:v>181</c:v>
                </c:pt>
                <c:pt idx="5">
                  <c:v>172</c:v>
                </c:pt>
                <c:pt idx="6">
                  <c:v>168</c:v>
                </c:pt>
                <c:pt idx="7">
                  <c:v>161</c:v>
                </c:pt>
                <c:pt idx="8">
                  <c:v>155</c:v>
                </c:pt>
                <c:pt idx="9">
                  <c:v>194</c:v>
                </c:pt>
                <c:pt idx="10">
                  <c:v>210</c:v>
                </c:pt>
                <c:pt idx="11">
                  <c:v>214</c:v>
                </c:pt>
                <c:pt idx="12">
                  <c:v>224</c:v>
                </c:pt>
              </c:numCache>
            </c:numRef>
          </c:val>
          <c:smooth val="0"/>
          <c:extLst>
            <c:ext xmlns:c16="http://schemas.microsoft.com/office/drawing/2014/chart" uri="{C3380CC4-5D6E-409C-BE32-E72D297353CC}">
              <c16:uniqueId val="{00000001-4363-41E1-8A8C-A1ADAE2D1755}"/>
            </c:ext>
          </c:extLst>
        </c:ser>
        <c:ser>
          <c:idx val="1"/>
          <c:order val="1"/>
          <c:tx>
            <c:strRef>
              <c:f>'{web_num}'!$C$1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1.6373428442406214E-16"/>
                  <c:y val="-5.072083879423319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4363-41E1-8A8C-A1ADAE2D1755}"/>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'{web_num}'!$C$2:$C$14</c:f>
              <c:numCache>
                <c:formatCode>#,##0_);[Red]\(#,##0\)</c:formatCode>
                <c:ptCount val="13"/>
                <c:pt idx="0">
                  <c:v>237</c:v>
                </c:pt>
                <c:pt idx="1">
                  <c:v>249</c:v>
                </c:pt>
                <c:pt idx="2">
                  <c:v>246</c:v>
                </c:pt>
                <c:pt idx="3">
                  <c:v>243</c:v>
                </c:pt>
                <c:pt idx="4">
                  <c:v>234</c:v>
                </c:pt>
                <c:pt idx="5">
                  <c:v>227</c:v>
                </c:pt>
                <c:pt idx="6">
                  <c:v>224</c:v>
                </c:pt>
                <c:pt idx="7">
                  <c:v>227</c:v>
                </c:pt>
                <c:pt idx="8">
                  <c:v>218</c:v>
                </c:pt>
                <c:pt idx="9">
                  <c:v>203</c:v>
                </c:pt>
                <c:pt idx="10">
                  <c:v>191</c:v>
                </c:pt>
                <c:pt idx="11">
                  <c:v>171</c:v>
                </c:pt>
                <c:pt idx="12">
                  <c:v>152</c:v>
                </c:pt>
              </c:numCache>
            </c:numRef>
          </c:val>
          <c:smooth val="0"/>
          <c:extLst>
            <c:ext xmlns:c16="http://schemas.microsoft.com/office/drawing/2014/chart" uri="{C3380CC4-5D6E-409C-BE32-E72D297353CC}">
              <c16:uniqueId val="{00000003-4363-41E1-8A8C-A1ADAE2D1755}"/>
            </c:ext>
          </c:extLst>
        </c:ser>
        <c:ser>
          <c:idx val="2"/>
          <c:order val="2"/>
          <c:tx>
            <c:strRef>
              <c:f>'{web_num}'!$D$1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1.6745745262140961E-2"/>
                  <c:y val="5.1893872188687851E-2"/>
                </c:manualLayout>
              </c:layout>
              <c:dLblPos val="r"/>
              <c:showLegendKey val="0"/>
              <c:showVal val="1"/>
              <c:showCatName val="0"/>
              <c:showSerName val="1"/>
              <c:showPercent val="0"/>
              <c:showBubbleSize val="0"/>
              <c:extLst>
                <c:ext xmlns:c15="http://schemas.microsoft.com/office/drawing/2012/chart" uri="{CE6537A1-D6FC-4f65-9D91-7224C49458BB}">
                  <c15:layout>
                    <c:manualLayout>
                      <c:w val="0.2281776128461051"/>
                      <c:h val="0.10058988039339119"/>
                    </c:manualLayout>
                  </c15:layout>
                </c:ext>
                <c:ext xmlns:c16="http://schemas.microsoft.com/office/drawing/2014/chart" uri="{C3380CC4-5D6E-409C-BE32-E72D297353CC}">
                  <c16:uniqueId val="{00000004-4363-41E1-8A8C-A1ADAE2D1755}"/>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'{web_num}'!$D$2:$D$14</c:f>
              <c:numCache>
                <c:formatCode>#,##0_);[Red]\(#,##0\)</c:formatCode>
                <c:ptCount val="13"/>
                <c:pt idx="0">
                  <c:v>3381</c:v>
                </c:pt>
                <c:pt idx="1">
                  <c:v>3374</c:v>
                </c:pt>
                <c:pt idx="2">
                  <c:v>3410</c:v>
                </c:pt>
                <c:pt idx="3">
                  <c:v>3447</c:v>
                </c:pt>
                <c:pt idx="4">
                  <c:v>3484</c:v>
                </c:pt>
                <c:pt idx="5">
                  <c:v>3465</c:v>
                </c:pt>
                <c:pt idx="6">
                  <c:v>3472</c:v>
                </c:pt>
                <c:pt idx="7">
                  <c:v>3476</c:v>
                </c:pt>
                <c:pt idx="8">
                  <c:v>3587</c:v>
                </c:pt>
                <c:pt idx="9">
                  <c:v>3516</c:v>
                </c:pt>
                <c:pt idx="10">
                  <c:v>3457</c:v>
                </c:pt>
                <c:pt idx="11">
                  <c:v>3361</c:v>
                </c:pt>
                <c:pt idx="12">
                  <c:v>3308</c:v>
                </c:pt>
              </c:numCache>
            </c:numRef>
          </c:val>
          <c:smooth val="0"/>
          <c:extLst>
            <c:ext xmlns:c16="http://schemas.microsoft.com/office/drawing/2014/chart" uri="{C3380CC4-5D6E-409C-BE32-E72D297353CC}">
              <c16:uniqueId val="{00000005-4363-41E1-8A8C-A1ADAE2D1755}"/>
            </c:ext>
          </c:extLst>
        </c:ser>
        <c:ser>
          <c:idx val="3"/>
          <c:order val="3"/>
          <c:tx>
            <c:strRef>
              <c:f>'{web_num}'!$E$1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dLblPos val="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4363-41E1-8A8C-A1ADAE2D1755}"/>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'{web_num}'!$E$2:$E$14</c:f>
              <c:numCache>
                <c:formatCode>#,##0_);[Red]\(#,##0\)</c:formatCode>
                <c:ptCount val="13"/>
                <c:pt idx="0">
                  <c:v>3833</c:v>
                </c:pt>
                <c:pt idx="1">
                  <c:v>3838</c:v>
                </c:pt>
                <c:pt idx="2">
                  <c:v>3858</c:v>
                </c:pt>
                <c:pt idx="3">
                  <c:v>3882</c:v>
                </c:pt>
                <c:pt idx="4">
                  <c:v>3899</c:v>
                </c:pt>
                <c:pt idx="5">
                  <c:v>3864</c:v>
                </c:pt>
                <c:pt idx="6">
                  <c:v>3864</c:v>
                </c:pt>
                <c:pt idx="7">
                  <c:v>3864</c:v>
                </c:pt>
                <c:pt idx="8">
                  <c:v>3960</c:v>
                </c:pt>
                <c:pt idx="9">
                  <c:v>3913</c:v>
                </c:pt>
                <c:pt idx="10">
                  <c:v>3858</c:v>
                </c:pt>
                <c:pt idx="11">
                  <c:v>3746</c:v>
                </c:pt>
                <c:pt idx="12">
                  <c:v>3684</c:v>
                </c:pt>
              </c:numCache>
            </c:numRef>
          </c:val>
          <c:smooth val="0"/>
          <c:extLst>
            <c:ext xmlns:c16="http://schemas.microsoft.com/office/drawing/2014/chart" uri="{C3380CC4-5D6E-409C-BE32-E72D297353CC}">
              <c16:uniqueId val="{00000007-4363-41E1-8A8C-A1ADAE2D1755}"/>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350" b="0" i="0" u="none" strike="noStrike" kern="1200" baseline="0">
                <a:solidFill>
                  <a:schemeClr val="bg1"/>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crossAx val="762657104"/>
        <c:crosses val="autoZero"/>
        <c:crossBetween val="between"/>
      </c:valAx>
      <c:spPr>
        <a:solidFill>
          <a:schemeClr val="tx1"/>
        </a:solid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zh-TW" altLang="en-US" sz="1600" dirty="0"/>
              <a:t>造訪與未造訪人數與佔比</a:t>
            </a: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8268849206349205"/>
          <c:y val="0.25389948642699928"/>
          <c:w val="0.68187003968253979"/>
          <c:h val="0.56030406782424402"/>
        </c:manualLayout>
      </c:layout>
      <c:pieChart>
        <c:varyColors val="1"/>
        <c:ser>
          <c:idx val="0"/>
          <c:order val="0"/>
          <c:tx>
            <c:strRef>
              <c:f>'{app_view_percent}'!$B$1</c:f>
              <c:strCache>
                <c:ptCount val="1"/>
                <c:pt idx="0">
                  <c:v>人數</c:v>
                </c:pt>
              </c:strCache>
            </c:strRef>
          </c:tx>
          <c:explosion val="3"/>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94F0-4ECA-98DB-204870DE2F1F}"/>
              </c:ext>
            </c:extLst>
          </c:dPt>
          <c:dPt>
            <c:idx val="1"/>
            <c:bubble3D val="0"/>
            <c:spPr>
              <a:solidFill>
                <a:srgbClr val="C00000"/>
              </a:solidFill>
              <a:ln w="19050">
                <a:noFill/>
              </a:ln>
              <a:effectLst/>
            </c:spPr>
            <c:extLst>
              <c:ext xmlns:c16="http://schemas.microsoft.com/office/drawing/2014/chart" uri="{C3380CC4-5D6E-409C-BE32-E72D297353CC}">
                <c16:uniqueId val="{00000003-94F0-4ECA-98DB-204870DE2F1F}"/>
              </c:ext>
            </c:extLst>
          </c:dPt>
          <c:dLbls>
            <c:dLbl>
              <c:idx val="0"/>
              <c:layout>
                <c:manualLayout>
                  <c:x val="-0.16372767857142856"/>
                  <c:y val="-0.17698826118855465"/>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8033234126984125"/>
                      <c:h val="0.25250917094644165"/>
                    </c:manualLayout>
                  </c15:layout>
                </c:ext>
                <c:ext xmlns:c16="http://schemas.microsoft.com/office/drawing/2014/chart" uri="{C3380CC4-5D6E-409C-BE32-E72D297353CC}">
                  <c16:uniqueId val="{00000001-94F0-4ECA-98DB-204870DE2F1F}"/>
                </c:ext>
              </c:extLst>
            </c:dLbl>
            <c:dLbl>
              <c:idx val="1"/>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32442956349206348"/>
                      <c:h val="0.20964783565663977"/>
                    </c:manualLayout>
                  </c15:layout>
                </c:ext>
                <c:ext xmlns:c16="http://schemas.microsoft.com/office/drawing/2014/chart" uri="{C3380CC4-5D6E-409C-BE32-E72D297353CC}">
                  <c16:uniqueId val="{00000003-94F0-4ECA-98DB-204870DE2F1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zh-TW"/>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'{app_view_percent}'!$A$2:$A$3</c:f>
              <c:strCache>
                <c:ptCount val="2"/>
                <c:pt idx="0">
                  <c:v>有造訪行為</c:v>
                </c:pt>
                <c:pt idx="1">
                  <c:v>無造訪行為</c:v>
                </c:pt>
              </c:strCache>
            </c:strRef>
          </c:cat>
          <c:val>
            <c:numRef>
              <c:f>'{app_view_percent}'!$B$2:$B$3</c:f>
              <c:numCache>
                <c:formatCode>#,##0_ </c:formatCode>
                <c:ptCount val="2"/>
                <c:pt idx="0">
                  <c:v>3652</c:v>
                </c:pt>
                <c:pt idx="1">
                  <c:v>574</c:v>
                </c:pt>
              </c:numCache>
            </c:numRef>
          </c:val>
          <c:extLst>
            <c:ext xmlns:c16="http://schemas.microsoft.com/office/drawing/2014/chart" uri="{C3380CC4-5D6E-409C-BE32-E72D297353CC}">
              <c16:uniqueId val="{00000004-94F0-4ECA-98DB-204870DE2F1F}"/>
            </c:ext>
          </c:extLst>
        </c:ser>
        <c:dLbls>
          <c:showLegendKey val="0"/>
          <c:showVal val="0"/>
          <c:showCatName val="0"/>
          <c:showSerName val="0"/>
          <c:showPercent val="0"/>
          <c:showBubbleSize val="0"/>
          <c:showLeaderLines val="1"/>
        </c:dLbls>
        <c:firstSliceAng val="320"/>
      </c:pieChart>
      <c:spPr>
        <a:noFill/>
        <a:ln>
          <a:noFill/>
        </a:ln>
        <a:effectLst/>
      </c:spPr>
    </c:plotArea>
    <c:legend>
      <c:legendPos val="t"/>
      <c:layout>
        <c:manualLayout>
          <c:xMode val="edge"/>
          <c:yMode val="edge"/>
          <c:x val="0.22527182539682539"/>
          <c:y val="0.11559101654846334"/>
          <c:w val="0.54945634920634923"/>
          <c:h val="5.2068761718431562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600" b="0" i="0" u="none" strike="noStrike" kern="1200" cap="none" spc="0" normalizeH="0" baseline="0" dirty="0">
                <a:solidFill>
                  <a:prstClr val="white">
                    <a:lumMod val="65000"/>
                    <a:lumOff val="35000"/>
                  </a:prstClr>
                </a:solidFill>
                <a:latin typeface="+mn-lt"/>
                <a:ea typeface="+mn-ea"/>
                <a:cs typeface="+mn-cs"/>
              </a:defRPr>
            </a:pPr>
            <a:r>
              <a:rPr lang="en-US" altLang="zh-TW" sz="1600" b="0" i="0" u="none" strike="noStrike" kern="1200" spc="0" baseline="0" dirty="0">
                <a:solidFill>
                  <a:prstClr val="white">
                    <a:lumMod val="65000"/>
                    <a:lumOff val="35000"/>
                  </a:prstClr>
                </a:solidFill>
                <a:latin typeface="+mn-lt"/>
                <a:ea typeface="+mn-ea"/>
                <a:cs typeface="+mn-cs"/>
              </a:rPr>
              <a:t>App </a:t>
            </a:r>
            <a:r>
              <a:rPr lang="zh-TW" altLang="en-US" sz="1600" b="0" i="0" u="none" strike="noStrike" kern="1200" spc="0" baseline="0" dirty="0">
                <a:solidFill>
                  <a:prstClr val="white">
                    <a:lumMod val="65000"/>
                    <a:lumOff val="35000"/>
                  </a:prstClr>
                </a:solidFill>
                <a:latin typeface="+mn-lt"/>
                <a:ea typeface="+mn-ea"/>
                <a:cs typeface="+mn-cs"/>
              </a:rPr>
              <a:t>訂戶使用平台</a:t>
            </a:r>
            <a:endParaRPr lang="en-US" altLang="zh-TW" sz="1600" b="0" i="0" u="none" strike="noStrike" kern="1200" spc="0" baseline="0" dirty="0">
              <a:solidFill>
                <a:prstClr val="white">
                  <a:lumMod val="65000"/>
                  <a:lumOff val="35000"/>
                </a:prstClr>
              </a:solidFill>
              <a:latin typeface="+mn-lt"/>
              <a:ea typeface="+mn-ea"/>
              <a:cs typeface="+mn-cs"/>
            </a:endParaRP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600" b="0" i="0" u="none" strike="noStrike" kern="1200" cap="none" spc="0" normalizeH="0" baseline="0" dirty="0">
              <a:solidFill>
                <a:prstClr val="white">
                  <a:lumMod val="65000"/>
                  <a:lumOff val="35000"/>
                </a:prstClr>
              </a:solidFill>
              <a:latin typeface="+mn-lt"/>
              <a:ea typeface="+mn-ea"/>
              <a:cs typeface="+mn-cs"/>
            </a:defRPr>
          </a:pPr>
          <a:endParaRPr lang="en-US" altLang="zh-TW"/>
        </a:p>
      </c:txPr>
    </c:title>
    <c:autoTitleDeleted val="0"/>
    <c:plotArea>
      <c:layout/>
      <c:barChart>
        <c:barDir val="col"/>
        <c:grouping val="percentStacked"/>
        <c:varyColors val="0"/>
        <c:ser>
          <c:idx val="0"/>
          <c:order val="0"/>
          <c:tx>
            <c:strRef>
              <c:f>'{app_view_platform}'!$B$1</c:f>
              <c:strCache>
                <c:ptCount val="1"/>
                <c:pt idx="0">
                  <c:v>Web + App</c:v>
                </c:pt>
              </c:strCache>
            </c:strRef>
          </c:tx>
          <c:spPr>
            <a:solidFill>
              <a:schemeClr val="bg2">
                <a:lumMod val="60000"/>
                <a:lumOff val="40000"/>
              </a:schemeClr>
            </a:solidFill>
            <a:ln>
              <a:noFill/>
            </a:ln>
            <a:effectLst>
              <a:outerShdw blurRad="50800" dist="38100" dir="2700000" algn="tl" rotWithShape="0">
                <a:prstClr val="black">
                  <a:alpha val="40000"/>
                </a:prstClr>
              </a:outerShdw>
            </a:effectLst>
          </c:spPr>
          <c:invertIfNegative val="0"/>
          <c:dLbls>
            <c:dLbl>
              <c:idx val="4"/>
              <c:layout>
                <c:manualLayout>
                  <c:x val="-7.9404762176478281E-17"/>
                  <c:y val="-5.41940990002439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D5-4DC2-BC59-58222DBC9893}"/>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rgbClr val="F7F7F7"/>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'{app_view_platform}'!$A$2:$A$14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'{app_view_platform}'!$B$2:$B$14</c:f>
              <c:numCache>
                <c:formatCode>0%</c:formatCode>
                <c:ptCount val="13"/>
                <c:pt idx="0">
                  <c:v>0.5210059171597633</c:v>
                </c:pt>
                <c:pt idx="1">
                  <c:v>0.47621793023926201</c:v>
                </c:pt>
                <c:pt idx="2">
                  <c:v>0.48696383515559294</c:v>
                </c:pt>
                <c:pt idx="3">
                  <c:v>0.45059179741260669</c:v>
                </c:pt>
                <c:pt idx="4">
                  <c:v>0.46271459227467809</c:v>
                </c:pt>
                <c:pt idx="5">
                  <c:v>0.41365673609280251</c:v>
                </c:pt>
                <c:pt idx="6">
                  <c:v>0.42348178137651821</c:v>
                </c:pt>
                <c:pt idx="7">
                  <c:v>0.43151613778139408</c:v>
                </c:pt>
                <c:pt idx="8">
                  <c:v>0.40931780366056575</c:v>
                </c:pt>
                <c:pt idx="9">
                  <c:v>0.43668606262122472</c:v>
                </c:pt>
                <c:pt idx="10">
                  <c:v>0.37148537347344507</c:v>
                </c:pt>
                <c:pt idx="11">
                  <c:v>0.42197496522948541</c:v>
                </c:pt>
                <c:pt idx="12">
                  <c:v>0.45618838992332966</c:v>
                </c:pt>
              </c:numCache>
            </c:numRef>
          </c:val>
          <c:extLst>
            <c:ext xmlns:c16="http://schemas.microsoft.com/office/drawing/2014/chart" uri="{C3380CC4-5D6E-409C-BE32-E72D297353CC}">
              <c16:uniqueId val="{00000001-48D5-4DC2-BC59-58222DBC9893}"/>
            </c:ext>
          </c:extLst>
        </c:ser>
        <c:ser>
          <c:idx val="1"/>
          <c:order val="1"/>
          <c:tx>
            <c:strRef>
              <c:f>'{app_view_platform}'!$C$1</c:f>
              <c:strCache>
                <c:ptCount val="1"/>
                <c:pt idx="0">
                  <c:v>Web only</c:v>
                </c:pt>
              </c:strCache>
            </c:strRef>
          </c:tx>
          <c:spPr>
            <a:solidFill>
              <a:schemeClr val="accent1"/>
            </a:solidFill>
            <a:ln>
              <a:noFill/>
            </a:ln>
            <a:effectLst>
              <a:outerShdw blurRad="50800" dist="38100" dir="2700000" algn="tl" rotWithShape="0">
                <a:prstClr val="black">
                  <a:alpha val="40000"/>
                </a:prstClr>
              </a:outerShdw>
            </a:effectLst>
          </c:spPr>
          <c:invertIfNegative val="0"/>
          <c:dLbls>
            <c:dLbl>
              <c:idx val="4"/>
              <c:layout>
                <c:manualLayout>
                  <c:x val="0"/>
                  <c:y val="-1.032268552385597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D5-4DC2-BC59-58222DBC9893}"/>
                </c:ext>
              </c:extLst>
            </c:dLbl>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'{app_view_platform}'!$A$2:$A$14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'{app_view_platform}'!$C$2:$C$14</c:f>
              <c:numCache>
                <c:formatCode>0%</c:formatCode>
                <c:ptCount val="13"/>
                <c:pt idx="0">
                  <c:v>2.3372781065088756E-2</c:v>
                </c:pt>
                <c:pt idx="1">
                  <c:v>2.3061400980109541E-2</c:v>
                </c:pt>
                <c:pt idx="2">
                  <c:v>2.5231286795626577E-2</c:v>
                </c:pt>
                <c:pt idx="3">
                  <c:v>2.7250206440957887E-2</c:v>
                </c:pt>
                <c:pt idx="4">
                  <c:v>2.2800429184549355E-2</c:v>
                </c:pt>
                <c:pt idx="5">
                  <c:v>2.2146058528868969E-2</c:v>
                </c:pt>
                <c:pt idx="6">
                  <c:v>2.0242914979757085E-2</c:v>
                </c:pt>
                <c:pt idx="7">
                  <c:v>2.1426634119880661E-2</c:v>
                </c:pt>
                <c:pt idx="8">
                  <c:v>2.52357182473655E-2</c:v>
                </c:pt>
                <c:pt idx="9">
                  <c:v>2.6877251316154059E-2</c:v>
                </c:pt>
                <c:pt idx="10">
                  <c:v>2.4140869071286566E-2</c:v>
                </c:pt>
                <c:pt idx="11">
                  <c:v>2.5034770514603615E-2</c:v>
                </c:pt>
                <c:pt idx="12">
                  <c:v>2.5191675794085433E-2</c:v>
                </c:pt>
              </c:numCache>
            </c:numRef>
          </c:val>
          <c:extLst>
            <c:ext xmlns:c16="http://schemas.microsoft.com/office/drawing/2014/chart" uri="{C3380CC4-5D6E-409C-BE32-E72D297353CC}">
              <c16:uniqueId val="{00000003-48D5-4DC2-BC59-58222DBC9893}"/>
            </c:ext>
          </c:extLst>
        </c:ser>
        <c:ser>
          <c:idx val="2"/>
          <c:order val="2"/>
          <c:tx>
            <c:strRef>
              <c:f>'{app_view_platform}'!$D$1</c:f>
              <c:strCache>
                <c:ptCount val="1"/>
                <c:pt idx="0">
                  <c:v>App only</c:v>
                </c:pt>
              </c:strCache>
            </c:strRef>
          </c:tx>
          <c:spPr>
            <a:solidFill>
              <a:schemeClr val="accent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'{app_view_platform}'!$A$2:$A$14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'{app_view_platform}'!$D$2:$D$14</c:f>
              <c:numCache>
                <c:formatCode>0%</c:formatCode>
                <c:ptCount val="13"/>
                <c:pt idx="0">
                  <c:v>0.45562130177514792</c:v>
                </c:pt>
                <c:pt idx="1">
                  <c:v>0.50072066878062838</c:v>
                </c:pt>
                <c:pt idx="2">
                  <c:v>0.48780487804878048</c:v>
                </c:pt>
                <c:pt idx="3">
                  <c:v>0.52215799614643543</c:v>
                </c:pt>
                <c:pt idx="4">
                  <c:v>0.51448497854077258</c:v>
                </c:pt>
                <c:pt idx="5">
                  <c:v>0.56419720537832851</c:v>
                </c:pt>
                <c:pt idx="6">
                  <c:v>0.55627530364372468</c:v>
                </c:pt>
                <c:pt idx="7">
                  <c:v>0.54705722809872526</c:v>
                </c:pt>
                <c:pt idx="8">
                  <c:v>0.56544647809206883</c:v>
                </c:pt>
                <c:pt idx="9">
                  <c:v>0.53643668606262118</c:v>
                </c:pt>
                <c:pt idx="10">
                  <c:v>0.60437375745526833</c:v>
                </c:pt>
                <c:pt idx="11">
                  <c:v>0.55299026425591102</c:v>
                </c:pt>
                <c:pt idx="12">
                  <c:v>0.5186199342825849</c:v>
                </c:pt>
              </c:numCache>
            </c:numRef>
          </c:val>
          <c:extLst>
            <c:ext xmlns:c16="http://schemas.microsoft.com/office/drawing/2014/chart" uri="{C3380CC4-5D6E-409C-BE32-E72D297353CC}">
              <c16:uniqueId val="{00000004-48D5-4DC2-BC59-58222DBC9893}"/>
            </c:ext>
          </c:extLst>
        </c:ser>
        <c:dLbls>
          <c:dLblPos val="ctr"/>
          <c:showLegendKey val="0"/>
          <c:showVal val="1"/>
          <c:showCatName val="0"/>
          <c:showSerName val="0"/>
          <c:showPercent val="0"/>
          <c:showBubbleSize val="0"/>
        </c:dLbls>
        <c:gapWidth val="100"/>
        <c:overlap val="100"/>
        <c:axId val="533690872"/>
        <c:axId val="533700056"/>
      </c:barChart>
      <c:catAx>
        <c:axId val="5336908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cap="none" spc="0" normalizeH="0" baseline="0">
                <a:solidFill>
                  <a:schemeClr val="dk1">
                    <a:lumMod val="65000"/>
                    <a:lumOff val="35000"/>
                  </a:schemeClr>
                </a:solidFill>
                <a:latin typeface="+mn-lt"/>
                <a:ea typeface="+mn-ea"/>
                <a:cs typeface="+mn-cs"/>
              </a:defRPr>
            </a:pPr>
            <a:endParaRPr lang="zh-TW"/>
          </a:p>
        </c:txPr>
        <c:crossAx val="533700056"/>
        <c:crosses val="autoZero"/>
        <c:auto val="1"/>
        <c:lblAlgn val="ctr"/>
        <c:lblOffset val="100"/>
        <c:noMultiLvlLbl val="0"/>
      </c:catAx>
      <c:valAx>
        <c:axId val="533700056"/>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533690872"/>
        <c:crosses val="autoZero"/>
        <c:crossBetween val="between"/>
      </c:valAx>
      <c:spPr>
        <a:solidFill>
          <a:schemeClr val="tx1">
            <a:lumMod val="95000"/>
            <a:alpha val="2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zh-TW" altLang="en-US" sz="2000" b="0" i="0" baseline="0" dirty="0">
                <a:solidFill>
                  <a:schemeClr val="tx1"/>
                </a:solidFill>
                <a:effectLst/>
              </a:rPr>
              <a:t>方案人數佔比</a:t>
            </a:r>
            <a:endParaRPr lang="zh-TW" altLang="zh-TW" sz="2000" dirty="0">
              <a:solidFill>
                <a:schemeClr val="tx1"/>
              </a:solidFill>
              <a:effectLst/>
            </a:endParaRP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zh-TW" altLang="zh-TW"/>
        </a:p>
      </c:txPr>
    </c:title>
    <c:autoTitleDeleted val="0"/>
    <c:plotArea>
      <c:layout>
        <c:manualLayout>
          <c:layoutTarget val="inner"/>
          <c:xMode val="edge"/>
          <c:yMode val="edge"/>
          <c:x val="0.2088120919681738"/>
          <c:y val="0.24085553868723877"/>
          <c:w val="0.62914389001776128"/>
          <c:h val="0.67424217719404034"/>
        </c:manualLayout>
      </c:layout>
      <c:pieChart>
        <c:varyColors val="1"/>
        <c:ser>
          <c:idx val="0"/>
          <c:order val="0"/>
          <c:tx>
            <c:strRef>
              <c:f>'{not_view_proj_tt}'!$B$1</c:f>
              <c:strCache>
                <c:ptCount val="1"/>
                <c:pt idx="0">
                  <c:v>人數</c:v>
                </c:pt>
              </c:strCache>
            </c:strRef>
          </c:tx>
          <c:spPr>
            <a:solidFill>
              <a:srgbClr val="8497B0"/>
            </a:solidFill>
            <a:ln>
              <a:noFill/>
            </a:ln>
          </c:spPr>
          <c:explosion val="5"/>
          <c:dPt>
            <c:idx val="0"/>
            <c:bubble3D val="0"/>
            <c:spPr>
              <a:solidFill>
                <a:srgbClr val="FFD96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64A-405E-B733-47F1E35E24C3}"/>
              </c:ext>
            </c:extLst>
          </c:dPt>
          <c:dPt>
            <c:idx val="1"/>
            <c:bubble3D val="0"/>
            <c:spPr>
              <a:solidFill>
                <a:srgbClr val="5B9BD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64A-405E-B733-47F1E35E24C3}"/>
              </c:ext>
            </c:extLst>
          </c:dPt>
          <c:dPt>
            <c:idx val="2"/>
            <c:bubble3D val="0"/>
            <c:spPr>
              <a:solidFill>
                <a:srgbClr val="8497B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64A-405E-B733-47F1E35E24C3}"/>
              </c:ext>
            </c:extLst>
          </c:dPt>
          <c:dLbls>
            <c:dLbl>
              <c:idx val="0"/>
              <c:layout>
                <c:manualLayout>
                  <c:x val="-0.12272462927823459"/>
                  <c:y val="0.17267119100024456"/>
                </c:manualLayout>
              </c:layout>
              <c:numFmt formatCode="0.00%" sourceLinked="0"/>
              <c:spPr>
                <a:noFill/>
                <a:ln>
                  <a:noFill/>
                </a:ln>
                <a:effectLst/>
              </c:spPr>
              <c:txPr>
                <a:bodyPr rot="0" spcFirstLastPara="1" vertOverflow="ellipsis" vert="horz" wrap="square" lIns="38100" tIns="19050" rIns="38100" bIns="19050" anchor="ctr" anchorCtr="0">
                  <a:noAutofit/>
                </a:bodyPr>
                <a:lstStyle/>
                <a:p>
                  <a:pPr algn="ctr" rtl="0">
                    <a:defRPr lang="zh-TW" altLang="en-US" sz="1600" b="0" i="0" u="none" strike="noStrike" kern="1200" spc="0" baseline="0" smtClean="0">
                      <a:solidFill>
                        <a:schemeClr val="bg1"/>
                      </a:solidFill>
                      <a:latin typeface="+mn-lt"/>
                      <a:ea typeface="+mn-ea"/>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15:layout>
                    <c:manualLayout>
                      <c:w val="0.25775749855994468"/>
                      <c:h val="0.15401081526331906"/>
                    </c:manualLayout>
                  </c15:layout>
                </c:ext>
                <c:ext xmlns:c16="http://schemas.microsoft.com/office/drawing/2014/chart" uri="{C3380CC4-5D6E-409C-BE32-E72D297353CC}">
                  <c16:uniqueId val="{00000001-264A-405E-B733-47F1E35E24C3}"/>
                </c:ext>
              </c:extLst>
            </c:dLbl>
            <c:dLbl>
              <c:idx val="1"/>
              <c:layout>
                <c:manualLayout>
                  <c:x val="0.20082226438962675"/>
                  <c:y val="0.1193757642455368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spc="0" baseline="0">
                      <a:solidFill>
                        <a:schemeClr val="bg1"/>
                      </a:solidFill>
                      <a:latin typeface="+mn-lt"/>
                      <a:ea typeface="+mn-ea"/>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15:layout>
                    <c:manualLayout>
                      <c:w val="0.21421041534893528"/>
                      <c:h val="0.20382428466617755"/>
                    </c:manualLayout>
                  </c15:layout>
                </c:ext>
                <c:ext xmlns:c16="http://schemas.microsoft.com/office/drawing/2014/chart" uri="{C3380CC4-5D6E-409C-BE32-E72D297353CC}">
                  <c16:uniqueId val="{00000003-264A-405E-B733-47F1E35E24C3}"/>
                </c:ext>
              </c:extLst>
            </c:dLbl>
            <c:dLbl>
              <c:idx val="2"/>
              <c:layout>
                <c:manualLayout>
                  <c:x val="-7.744395249139082E-3"/>
                  <c:y val="-0.248037213662672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spc="0" baseline="0">
                      <a:solidFill>
                        <a:schemeClr val="bg1"/>
                      </a:solidFill>
                      <a:latin typeface="+mn-lt"/>
                      <a:ea typeface="+mn-ea"/>
                      <a:cs typeface="+mn-cs"/>
                    </a:defRPr>
                  </a:pPr>
                  <a:endParaRPr lang="zh-TW"/>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4A-405E-B733-47F1E35E24C3}"/>
                </c:ext>
              </c:extLst>
            </c:dLbl>
            <c:numFmt formatCode="0.00%" sourceLinked="0"/>
            <c:spPr>
              <a:noFill/>
            </c:spPr>
            <c:txPr>
              <a:bodyPr rot="0" spcFirstLastPara="1" vertOverflow="ellipsis" vert="horz" wrap="square" lIns="38100" tIns="19050" rIns="38100" bIns="19050" anchor="ctr" anchorCtr="1">
                <a:spAutoFit/>
              </a:bodyPr>
              <a:lstStyle/>
              <a:p>
                <a:pPr>
                  <a:defRPr sz="1600" b="0" i="0" u="none" strike="noStrike" kern="1200" spc="0" baseline="0">
                    <a:solidFill>
                      <a:schemeClr val="bg1"/>
                    </a:solidFill>
                    <a:latin typeface="+mn-lt"/>
                    <a:ea typeface="+mn-ea"/>
                    <a:cs typeface="+mn-cs"/>
                  </a:defRPr>
                </a:pPr>
                <a:endParaRPr lang="zh-TW"/>
              </a:p>
            </c:txPr>
            <c:dLblPos val="bestFit"/>
            <c:showLegendKey val="0"/>
            <c:showVal val="0"/>
            <c:showCatName val="1"/>
            <c:showSerName val="0"/>
            <c:showPercent val="1"/>
            <c:showBubbleSize val="0"/>
            <c:showLeaderLines val="1"/>
            <c:leaderLines>
              <c:spPr>
                <a:ln w="9525" cap="flat" cmpd="sng" algn="ctr">
                  <a:solidFill>
                    <a:schemeClr val="tx1">
                      <a:lumMod val="85000"/>
                    </a:schemeClr>
                  </a:solidFill>
                  <a:round/>
                </a:ln>
                <a:effectLst/>
              </c:spPr>
            </c:leaderLines>
            <c:extLst>
              <c:ext xmlns:c15="http://schemas.microsoft.com/office/drawing/2012/chart" uri="{CE6537A1-D6FC-4f65-9D91-7224C49458BB}"/>
            </c:extLst>
          </c:dLbls>
          <c:cat>
            <c:strRef>
              <c:f>'{not_view_proj_tt}'!$A$2:$A$4</c:f>
              <c:strCache>
                <c:ptCount val="3"/>
                <c:pt idx="0">
                  <c:v>月訂方案</c:v>
                </c:pt>
                <c:pt idx="1">
                  <c:v>季訂方案</c:v>
                </c:pt>
                <c:pt idx="2">
                  <c:v>年訂方案</c:v>
                </c:pt>
              </c:strCache>
            </c:strRef>
          </c:cat>
          <c:val>
            <c:numRef>
              <c:f>'{not_view_proj_tt}'!$B$2:$B$4</c:f>
              <c:numCache>
                <c:formatCode>General</c:formatCode>
                <c:ptCount val="3"/>
                <c:pt idx="0">
                  <c:v>90</c:v>
                </c:pt>
                <c:pt idx="1">
                  <c:v>85</c:v>
                </c:pt>
                <c:pt idx="2">
                  <c:v>1012</c:v>
                </c:pt>
              </c:numCache>
            </c:numRef>
          </c:val>
          <c:extLst>
            <c:ext xmlns:c16="http://schemas.microsoft.com/office/drawing/2014/chart" uri="{C3380CC4-5D6E-409C-BE32-E72D297353CC}">
              <c16:uniqueId val="{00000006-264A-405E-B733-47F1E35E24C3}"/>
            </c:ext>
          </c:extLst>
        </c:ser>
        <c:dLbls>
          <c:dLblPos val="bestFit"/>
          <c:showLegendKey val="0"/>
          <c:showVal val="0"/>
          <c:showCatName val="1"/>
          <c:showSerName val="0"/>
          <c:showPercent val="0"/>
          <c:showBubbleSize val="0"/>
          <c:showLeaderLines val="1"/>
        </c:dLbls>
        <c:firstSliceAng val="32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r>
              <a:rPr lang="zh-TW" altLang="en-US" sz="2000" b="0" i="0" u="none" strike="noStrike" kern="1200" cap="none" spc="0" normalizeH="0" baseline="0" dirty="0">
                <a:solidFill>
                  <a:prstClr val="white">
                    <a:lumMod val="65000"/>
                    <a:lumOff val="35000"/>
                  </a:prstClr>
                </a:solidFill>
                <a:effectLst/>
              </a:rPr>
              <a:t>各訂閱方案未造訪人數</a:t>
            </a:r>
            <a:endParaRPr lang="zh-TW" altLang="zh-TW" sz="2000" b="0" i="0" u="none" strike="noStrike" kern="1200" cap="none" spc="0" normalizeH="0" baseline="0" dirty="0">
              <a:solidFill>
                <a:prstClr val="white">
                  <a:lumMod val="65000"/>
                  <a:lumOff val="35000"/>
                </a:prstClr>
              </a:solidFill>
              <a:effectLst/>
            </a:endParaRP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endParaRPr lang="zh-TW" altLang="zh-TW"/>
        </a:p>
      </c:txPr>
    </c:title>
    <c:autoTitleDeleted val="0"/>
    <c:plotArea>
      <c:layout/>
      <c:barChart>
        <c:barDir val="col"/>
        <c:grouping val="clustered"/>
        <c:varyColors val="0"/>
        <c:ser>
          <c:idx val="0"/>
          <c:order val="0"/>
          <c:tx>
            <c:strRef>
              <c:f>'{not_view_proj_proj}'!$B$1</c:f>
              <c:strCache>
                <c:ptCount val="1"/>
                <c:pt idx="0">
                  <c:v>未造訪訂戶人數</c:v>
                </c:pt>
              </c:strCache>
            </c:strRef>
          </c:tx>
          <c:spPr>
            <a:solidFill>
              <a:srgbClr val="4A5FAB"/>
            </a:solidFill>
            <a:ln>
              <a:noFill/>
            </a:ln>
            <a:effectLst>
              <a:outerShdw blurRad="50800" dist="38100" dir="2700000" algn="tl" rotWithShape="0">
                <a:prstClr val="black">
                  <a:alpha val="40000"/>
                </a:prstClr>
              </a:outerShdw>
            </a:effectLst>
          </c:spPr>
          <c:invertIfNegative val="0"/>
          <c:dPt>
            <c:idx val="0"/>
            <c:invertIfNegative val="0"/>
            <c:bubble3D val="0"/>
            <c:explosion val="9"/>
            <c:spPr>
              <a:solidFill>
                <a:schemeClr val="accent4">
                  <a:lumMod val="60000"/>
                  <a:lumOff val="4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49FB-4ED8-A565-A4905152C88F}"/>
              </c:ext>
            </c:extLst>
          </c:dPt>
          <c:dPt>
            <c:idx val="1"/>
            <c:invertIfNegative val="0"/>
            <c:bubble3D val="0"/>
            <c:explosion val="6"/>
            <c:spPr>
              <a:solidFill>
                <a:schemeClr val="accent5"/>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49FB-4ED8-A565-A4905152C88F}"/>
              </c:ext>
            </c:extLst>
          </c:dPt>
          <c:dPt>
            <c:idx val="2"/>
            <c:invertIfNegative val="0"/>
            <c:bubble3D val="0"/>
            <c:explosion val="3"/>
            <c:spPr>
              <a:solidFill>
                <a:schemeClr val="bg2">
                  <a:lumMod val="60000"/>
                  <a:lumOff val="4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49FB-4ED8-A565-A4905152C88F}"/>
              </c:ext>
            </c:extLst>
          </c:dPt>
          <c:dLbls>
            <c:spPr>
              <a:solidFill>
                <a:schemeClr val="tx1">
                  <a:lumMod val="95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'{not_view_proj_proj}'!$A$2:$A$4</c:f>
              <c:strCache>
                <c:ptCount val="3"/>
                <c:pt idx="0">
                  <c:v>月訂方案</c:v>
                </c:pt>
                <c:pt idx="1">
                  <c:v>季訂方案</c:v>
                </c:pt>
                <c:pt idx="2">
                  <c:v>年訂方案</c:v>
                </c:pt>
              </c:strCache>
            </c:strRef>
          </c:cat>
          <c:val>
            <c:numRef>
              <c:f>'{not_view_proj_proj}'!$B$2:$B$4</c:f>
              <c:numCache>
                <c:formatCode>General</c:formatCode>
                <c:ptCount val="3"/>
                <c:pt idx="0">
                  <c:v>90</c:v>
                </c:pt>
                <c:pt idx="1">
                  <c:v>85</c:v>
                </c:pt>
                <c:pt idx="2">
                  <c:v>1012</c:v>
                </c:pt>
              </c:numCache>
            </c:numRef>
          </c:val>
          <c:extLst>
            <c:ext xmlns:c16="http://schemas.microsoft.com/office/drawing/2014/chart" uri="{C3380CC4-5D6E-409C-BE32-E72D297353CC}">
              <c16:uniqueId val="{00000006-49FB-4ED8-A565-A4905152C88F}"/>
            </c:ext>
          </c:extLst>
        </c:ser>
        <c:dLbls>
          <c:showLegendKey val="0"/>
          <c:showVal val="0"/>
          <c:showCatName val="0"/>
          <c:showSerName val="0"/>
          <c:showPercent val="0"/>
          <c:showBubbleSize val="0"/>
        </c:dLbls>
        <c:gapWidth val="100"/>
        <c:axId val="533571664"/>
        <c:axId val="533565432"/>
      </c:barChart>
      <c:lineChart>
        <c:grouping val="standard"/>
        <c:varyColors val="0"/>
        <c:ser>
          <c:idx val="1"/>
          <c:order val="1"/>
          <c:tx>
            <c:strRef>
              <c:f>'{not_view_proj_proj}'!$C$1</c:f>
              <c:strCache>
                <c:ptCount val="1"/>
                <c:pt idx="0">
                  <c:v>有效訂戶中佔比</c:v>
                </c:pt>
              </c:strCache>
            </c:strRef>
          </c:tx>
          <c:spPr>
            <a:ln w="222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zh-TW"/>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'{not_view_proj_proj}'!$A$2:$A$4</c:f>
              <c:strCache>
                <c:ptCount val="3"/>
                <c:pt idx="0">
                  <c:v>月訂方案</c:v>
                </c:pt>
                <c:pt idx="1">
                  <c:v>季訂方案</c:v>
                </c:pt>
                <c:pt idx="2">
                  <c:v>年訂方案</c:v>
                </c:pt>
              </c:strCache>
            </c:strRef>
          </c:cat>
          <c:val>
            <c:numRef>
              <c:f>'{not_view_proj_proj}'!$C$2:$C$4</c:f>
              <c:numCache>
                <c:formatCode>0.00%</c:formatCode>
                <c:ptCount val="3"/>
                <c:pt idx="0">
                  <c:v>0.13677811550151975</c:v>
                </c:pt>
                <c:pt idx="1">
                  <c:v>0.21091811414392059</c:v>
                </c:pt>
                <c:pt idx="2">
                  <c:v>0.14754337366963113</c:v>
                </c:pt>
              </c:numCache>
            </c:numRef>
          </c:val>
          <c:smooth val="0"/>
          <c:extLst>
            <c:ext xmlns:c16="http://schemas.microsoft.com/office/drawing/2014/chart" uri="{C3380CC4-5D6E-409C-BE32-E72D297353CC}">
              <c16:uniqueId val="{00000007-49FB-4ED8-A565-A4905152C88F}"/>
            </c:ext>
          </c:extLst>
        </c:ser>
        <c:dLbls>
          <c:showLegendKey val="0"/>
          <c:showVal val="0"/>
          <c:showCatName val="0"/>
          <c:showSerName val="0"/>
          <c:showPercent val="0"/>
          <c:showBubbleSize val="0"/>
        </c:dLbls>
        <c:marker val="1"/>
        <c:smooth val="0"/>
        <c:axId val="664441880"/>
        <c:axId val="664448440"/>
      </c:lineChart>
      <c:valAx>
        <c:axId val="5335654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533571664"/>
        <c:crosses val="autoZero"/>
        <c:crossBetween val="between"/>
      </c:valAx>
      <c:catAx>
        <c:axId val="53357166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zh-TW"/>
          </a:p>
        </c:txPr>
        <c:crossAx val="533565432"/>
        <c:crosses val="autoZero"/>
        <c:auto val="1"/>
        <c:lblAlgn val="ctr"/>
        <c:lblOffset val="100"/>
        <c:noMultiLvlLbl val="0"/>
      </c:catAx>
      <c:valAx>
        <c:axId val="664448440"/>
        <c:scaling>
          <c:orientation val="minMax"/>
        </c:scaling>
        <c:delete val="0"/>
        <c:axPos val="r"/>
        <c:numFmt formatCode="0%"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664441880"/>
        <c:crosses val="max"/>
        <c:crossBetween val="between"/>
      </c:valAx>
      <c:catAx>
        <c:axId val="664441880"/>
        <c:scaling>
          <c:orientation val="minMax"/>
        </c:scaling>
        <c:delete val="1"/>
        <c:axPos val="b"/>
        <c:numFmt formatCode="General" sourceLinked="1"/>
        <c:majorTickMark val="out"/>
        <c:minorTickMark val="none"/>
        <c:tickLblPos val="nextTo"/>
        <c:crossAx val="664448440"/>
        <c:crosses val="autoZero"/>
        <c:auto val="1"/>
        <c:lblAlgn val="ctr"/>
        <c:lblOffset val="100"/>
        <c:noMultiLvlLbl val="0"/>
      </c:catAx>
      <c:spPr>
        <a:solidFill>
          <a:schemeClr val="tx1">
            <a:lumMod val="95000"/>
            <a:alpha val="2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r>
              <a:rPr lang="zh-TW" altLang="en-US" sz="2000" b="0" i="0" u="none" strike="noStrike" kern="1200" cap="none" spc="0" normalizeH="0" baseline="0" dirty="0">
                <a:solidFill>
                  <a:prstClr val="white">
                    <a:lumMod val="65000"/>
                    <a:lumOff val="35000"/>
                  </a:prstClr>
                </a:solidFill>
                <a:effectLst/>
              </a:rPr>
              <a:t>未造訪訂戶到期月份人數</a:t>
            </a:r>
            <a:endParaRPr lang="zh-TW" altLang="zh-TW" sz="2000" b="0" i="0" u="none" strike="noStrike" kern="1200" cap="none" spc="0" normalizeH="0" baseline="0" dirty="0">
              <a:solidFill>
                <a:prstClr val="white">
                  <a:lumMod val="65000"/>
                  <a:lumOff val="35000"/>
                </a:prstClr>
              </a:solidFill>
              <a:effectLst/>
            </a:endParaRPr>
          </a:p>
        </c:rich>
      </c:tx>
      <c:overlay val="0"/>
      <c:spPr>
        <a:solidFill>
          <a:schemeClr val="bg1">
            <a:lumMod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endParaRPr lang="zh-TW" altLang="zh-TW"/>
        </a:p>
      </c:txPr>
    </c:title>
    <c:autoTitleDeleted val="0"/>
    <c:plotArea>
      <c:layout>
        <c:manualLayout>
          <c:layoutTarget val="inner"/>
          <c:xMode val="edge"/>
          <c:yMode val="edge"/>
          <c:x val="0.13744141468398158"/>
          <c:y val="0.16012553303491905"/>
          <c:w val="0.707282834985132"/>
          <c:h val="0.81173066644801661"/>
        </c:manualLayout>
      </c:layout>
      <c:pieChart>
        <c:varyColors val="1"/>
        <c:ser>
          <c:idx val="0"/>
          <c:order val="0"/>
          <c:tx>
            <c:strRef>
              <c:f>'{not_view_due_tt}'!$B$1</c:f>
              <c:strCache>
                <c:ptCount val="1"/>
                <c:pt idx="0">
                  <c:v>未造訪訂戶數</c:v>
                </c:pt>
              </c:strCache>
            </c:strRef>
          </c:tx>
          <c:spPr>
            <a:ln w="19050">
              <a:noFill/>
            </a:ln>
            <a:effectLst>
              <a:outerShdw blurRad="50800" dist="38100" dir="5400000" algn="t" rotWithShape="0">
                <a:prstClr val="black">
                  <a:alpha val="40000"/>
                </a:prstClr>
              </a:outerShdw>
            </a:effectLst>
          </c:spPr>
          <c:explosion val="3"/>
          <c:dPt>
            <c:idx val="0"/>
            <c:bubble3D val="0"/>
            <c:spPr>
              <a:solidFill>
                <a:schemeClr val="accent1">
                  <a:shade val="45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AC76-4B07-973A-BD74FD85B815}"/>
              </c:ext>
            </c:extLst>
          </c:dPt>
          <c:dPt>
            <c:idx val="1"/>
            <c:bubble3D val="0"/>
            <c:spPr>
              <a:solidFill>
                <a:schemeClr val="accent1">
                  <a:shade val="61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AC76-4B07-973A-BD74FD85B815}"/>
              </c:ext>
            </c:extLst>
          </c:dPt>
          <c:dPt>
            <c:idx val="2"/>
            <c:bubble3D val="0"/>
            <c:spPr>
              <a:solidFill>
                <a:schemeClr val="accent1">
                  <a:shade val="76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AC76-4B07-973A-BD74FD85B815}"/>
              </c:ext>
            </c:extLst>
          </c:dPt>
          <c:dPt>
            <c:idx val="3"/>
            <c:bubble3D val="0"/>
            <c:spPr>
              <a:solidFill>
                <a:schemeClr val="accent1">
                  <a:shade val="92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AC76-4B07-973A-BD74FD85B815}"/>
              </c:ext>
            </c:extLst>
          </c:dPt>
          <c:dPt>
            <c:idx val="4"/>
            <c:bubble3D val="0"/>
            <c:spPr>
              <a:solidFill>
                <a:schemeClr val="accent1">
                  <a:tint val="93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9-AC76-4B07-973A-BD74FD85B815}"/>
              </c:ext>
            </c:extLst>
          </c:dPt>
          <c:dPt>
            <c:idx val="5"/>
            <c:bubble3D val="0"/>
            <c:spPr>
              <a:solidFill>
                <a:schemeClr val="accent1">
                  <a:tint val="77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B-AC76-4B07-973A-BD74FD85B815}"/>
              </c:ext>
            </c:extLst>
          </c:dPt>
          <c:dPt>
            <c:idx val="6"/>
            <c:bubble3D val="0"/>
            <c:spPr>
              <a:solidFill>
                <a:schemeClr val="accent1">
                  <a:tint val="62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D-AC76-4B07-973A-BD74FD85B815}"/>
              </c:ext>
            </c:extLst>
          </c:dPt>
          <c:dPt>
            <c:idx val="7"/>
            <c:bubble3D val="0"/>
            <c:spPr>
              <a:solidFill>
                <a:schemeClr val="accent1">
                  <a:tint val="46000"/>
                </a:schemeClr>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F-AC76-4B07-973A-BD74FD85B815}"/>
              </c:ext>
            </c:extLst>
          </c:dPt>
          <c:dLbls>
            <c:dLbl>
              <c:idx val="0"/>
              <c:tx>
                <c:rich>
                  <a:bodyPr/>
                  <a:lstStyle/>
                  <a:p>
                    <a:fld id="{4AAB9036-4E75-4F34-B47E-CD1AA19CE1E2}" type="CATEGORYNAME">
                      <a:rPr lang="en-US" altLang="zh-TW"/>
                      <a:pPr/>
                      <a:t>[類別名稱]</a:t>
                    </a:fld>
                    <a:r>
                      <a:rPr lang="en-US" altLang="zh-TW" baseline="0"/>
                      <a:t>, </a:t>
                    </a:r>
                  </a:p>
                  <a:p>
                    <a:fld id="{22AA5CB4-30FD-456B-98C6-9545759EEADF}" type="VALUE">
                      <a:rPr lang="en-US" altLang="zh-TW" b="1" baseline="0"/>
                      <a:pPr/>
                      <a:t>[值]</a:t>
                    </a:fld>
                    <a:endParaRPr lang="zh-TW" alt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C76-4B07-973A-BD74FD85B815}"/>
                </c:ext>
              </c:extLst>
            </c:dLbl>
            <c:dLbl>
              <c:idx val="1"/>
              <c:tx>
                <c:rich>
                  <a:bodyPr/>
                  <a:lstStyle/>
                  <a:p>
                    <a:fld id="{45495BE7-DED0-443E-B0CD-12A69CE20A54}" type="CATEGORYNAME">
                      <a:rPr lang="en-US" altLang="zh-TW"/>
                      <a:pPr/>
                      <a:t>[類別名稱]</a:t>
                    </a:fld>
                    <a:r>
                      <a:rPr lang="en-US" altLang="zh-TW" baseline="0"/>
                      <a:t>, </a:t>
                    </a:r>
                  </a:p>
                  <a:p>
                    <a:fld id="{4BC5E552-72ED-41C0-9280-8EAED0A76F08}" type="VALUE">
                      <a:rPr lang="en-US" altLang="zh-TW" b="1" baseline="0"/>
                      <a:pPr/>
                      <a:t>[值]</a:t>
                    </a:fld>
                    <a:endParaRPr lang="zh-TW" alt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C76-4B07-973A-BD74FD85B815}"/>
                </c:ext>
              </c:extLst>
            </c:dLbl>
            <c:dLbl>
              <c:idx val="2"/>
              <c:tx>
                <c:rich>
                  <a:bodyPr/>
                  <a:lstStyle/>
                  <a:p>
                    <a:fld id="{C5E83A9A-B005-4352-8931-8AA26330DD53}" type="CATEGORYNAME">
                      <a:rPr lang="en-US" altLang="zh-TW"/>
                      <a:pPr/>
                      <a:t>[類別名稱]</a:t>
                    </a:fld>
                    <a:r>
                      <a:rPr lang="en-US" altLang="zh-TW" baseline="0"/>
                      <a:t>, </a:t>
                    </a:r>
                  </a:p>
                  <a:p>
                    <a:fld id="{1FBE6494-C53D-4743-A3F4-6E622E342397}" type="VALUE">
                      <a:rPr lang="en-US" altLang="zh-TW" b="1" baseline="0"/>
                      <a:pPr/>
                      <a:t>[值]</a:t>
                    </a:fld>
                    <a:endParaRPr lang="zh-TW" alt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C76-4B07-973A-BD74FD85B815}"/>
                </c:ext>
              </c:extLst>
            </c:dLbl>
            <c:dLbl>
              <c:idx val="3"/>
              <c:tx>
                <c:rich>
                  <a:bodyPr/>
                  <a:lstStyle/>
                  <a:p>
                    <a:fld id="{9883E249-37A6-4EB3-BBE3-3B5B0F4A5CA8}" type="CATEGORYNAME">
                      <a:rPr lang="en-US" altLang="zh-TW"/>
                      <a:pPr/>
                      <a:t>[類別名稱]</a:t>
                    </a:fld>
                    <a:r>
                      <a:rPr lang="en-US" altLang="zh-TW" baseline="0"/>
                      <a:t>, </a:t>
                    </a:r>
                  </a:p>
                  <a:p>
                    <a:fld id="{4C8C56BD-3F50-44E7-81A3-CBD18504D05B}" type="VALUE">
                      <a:rPr lang="en-US" altLang="zh-TW" b="1" baseline="0"/>
                      <a:pPr/>
                      <a:t>[值]</a:t>
                    </a:fld>
                    <a:endParaRPr lang="zh-TW" alt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C76-4B07-973A-BD74FD85B815}"/>
                </c:ext>
              </c:extLst>
            </c:dLbl>
            <c:dLbl>
              <c:idx val="4"/>
              <c:tx>
                <c:rich>
                  <a:bodyPr/>
                  <a:lstStyle/>
                  <a:p>
                    <a:fld id="{5574CFB5-ABDD-4AC5-8F28-108F2CA77FB2}" type="CATEGORYNAME">
                      <a:rPr lang="en-US" altLang="zh-TW"/>
                      <a:pPr/>
                      <a:t>[類別名稱]</a:t>
                    </a:fld>
                    <a:r>
                      <a:rPr lang="en-US" altLang="zh-TW" baseline="0"/>
                      <a:t>, </a:t>
                    </a:r>
                  </a:p>
                  <a:p>
                    <a:fld id="{AAC6FDFB-DC35-4F24-8BFB-FB3FB8FB4924}" type="VALUE">
                      <a:rPr lang="en-US" altLang="zh-TW" b="1" baseline="0"/>
                      <a:pPr/>
                      <a:t>[值]</a:t>
                    </a:fld>
                    <a:endParaRPr lang="zh-TW" alt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C76-4B07-973A-BD74FD85B815}"/>
                </c:ext>
              </c:extLst>
            </c:dLbl>
            <c:dLbl>
              <c:idx val="5"/>
              <c:tx>
                <c:rich>
                  <a:bodyPr/>
                  <a:lstStyle/>
                  <a:p>
                    <a:fld id="{5F1124DB-760B-4D38-B733-DEC897597173}" type="CATEGORYNAME">
                      <a:rPr lang="en-US" altLang="zh-TW"/>
                      <a:pPr/>
                      <a:t>[類別名稱]</a:t>
                    </a:fld>
                    <a:r>
                      <a:rPr lang="en-US" altLang="zh-TW" baseline="0"/>
                      <a:t>,</a:t>
                    </a:r>
                  </a:p>
                  <a:p>
                    <a:r>
                      <a:rPr lang="en-US" altLang="zh-TW" baseline="0"/>
                      <a:t> </a:t>
                    </a:r>
                    <a:fld id="{258B1DE8-3725-4C0E-BCD1-F3F03D8EA188}" type="VALUE">
                      <a:rPr lang="en-US" altLang="zh-TW" b="1" baseline="0"/>
                      <a:pPr/>
                      <a:t>[值]</a:t>
                    </a:fld>
                    <a:endParaRPr lang="en-US" altLang="zh-TW"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C76-4B07-973A-BD74FD85B815}"/>
                </c:ext>
              </c:extLst>
            </c:dLbl>
            <c:dLbl>
              <c:idx val="6"/>
              <c:tx>
                <c:rich>
                  <a:bodyPr/>
                  <a:lstStyle/>
                  <a:p>
                    <a:fld id="{5E93AD7C-DCE3-4CA5-9261-8B6DE2F2ECAD}" type="CATEGORYNAME">
                      <a:rPr lang="en-US" altLang="zh-TW" sz="1400">
                        <a:latin typeface="Century Gothic" panose="020B0502020202020204" pitchFamily="34" charset="0"/>
                      </a:rPr>
                      <a:pPr/>
                      <a:t>[類別名稱]</a:t>
                    </a:fld>
                    <a:r>
                      <a:rPr lang="en-US" altLang="zh-TW" sz="1400" baseline="0">
                        <a:latin typeface="Century Gothic" panose="020B0502020202020204" pitchFamily="34" charset="0"/>
                      </a:rPr>
                      <a:t>, </a:t>
                    </a:r>
                    <a:fld id="{CE7E871B-2AB6-48A1-B2D4-7150BA5F1E6F}" type="VALUE">
                      <a:rPr lang="en-US" altLang="zh-TW" sz="1400" b="1" baseline="0">
                        <a:latin typeface="Century Gothic" panose="020B0502020202020204" pitchFamily="34" charset="0"/>
                      </a:rPr>
                      <a:pPr/>
                      <a:t>[值]</a:t>
                    </a:fld>
                    <a:endParaRPr lang="en-US" altLang="zh-TW" sz="1400" baseline="0">
                      <a:latin typeface="Century Gothic" panose="020B0502020202020204" pitchFamily="34" charset="0"/>
                    </a:endParaRPr>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C76-4B07-973A-BD74FD85B815}"/>
                </c:ext>
              </c:extLst>
            </c:dLbl>
            <c:dLbl>
              <c:idx val="7"/>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Century Gothic" panose="020B0502020202020204" pitchFamily="34" charset="0"/>
                        <a:ea typeface="+mn-ea"/>
                        <a:cs typeface="+mn-cs"/>
                      </a:defRPr>
                    </a:pPr>
                    <a:fld id="{7E975E4B-FAA3-4535-B513-6F13260E30C5}" type="CATEGORYNAME">
                      <a:rPr lang="zh-TW" altLang="en-US" sz="1400">
                        <a:latin typeface="Century Gothic" panose="020B0502020202020204" pitchFamily="34" charset="0"/>
                      </a:rPr>
                      <a:pPr>
                        <a:defRPr sz="1400">
                          <a:solidFill>
                            <a:sysClr val="windowText" lastClr="000000"/>
                          </a:solidFill>
                          <a:latin typeface="Century Gothic" panose="020B0502020202020204" pitchFamily="34" charset="0"/>
                        </a:defRPr>
                      </a:pPr>
                      <a:t>[類別名稱]</a:t>
                    </a:fld>
                    <a:r>
                      <a:rPr lang="en-US" altLang="zh-TW" sz="1400" baseline="0">
                        <a:latin typeface="Century Gothic" panose="020B0502020202020204" pitchFamily="34" charset="0"/>
                      </a:rPr>
                      <a:t>, </a:t>
                    </a:r>
                    <a:fld id="{CE49CF79-D916-4F0D-B596-B09B258B9B60}" type="VALUE">
                      <a:rPr lang="en-US" altLang="zh-TW" sz="1400" b="1" baseline="0">
                        <a:latin typeface="Century Gothic" panose="020B0502020202020204" pitchFamily="34" charset="0"/>
                      </a:rPr>
                      <a:pPr>
                        <a:defRPr sz="1400">
                          <a:solidFill>
                            <a:sysClr val="windowText" lastClr="000000"/>
                          </a:solidFill>
                          <a:latin typeface="Century Gothic" panose="020B0502020202020204" pitchFamily="34" charset="0"/>
                        </a:defRPr>
                      </a:pPr>
                      <a:t>[值]</a:t>
                    </a:fld>
                    <a:endParaRPr lang="en-US" altLang="zh-TW" sz="1400" baseline="0">
                      <a:latin typeface="Century Gothic" panose="020B0502020202020204" pitchFamily="34" charset="0"/>
                    </a:endParaRPr>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Century Gothic" panose="020B0502020202020204" pitchFamily="34" charset="0"/>
                      <a:ea typeface="+mn-ea"/>
                      <a:cs typeface="+mn-cs"/>
                    </a:defRPr>
                  </a:pPr>
                  <a:endParaRPr lang="en-US" altLang="zh-TW"/>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C76-4B07-973A-BD74FD85B81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dLblPos val="inEnd"/>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'{not_view_due_tt}'!$A$2:$A$9</c:f>
              <c:strCache>
                <c:ptCount val="8"/>
                <c:pt idx="0">
                  <c:v>2025/3</c:v>
                </c:pt>
                <c:pt idx="1">
                  <c:v>2025/4</c:v>
                </c:pt>
                <c:pt idx="2">
                  <c:v>2025/5</c:v>
                </c:pt>
                <c:pt idx="3">
                  <c:v>2025/6</c:v>
                </c:pt>
                <c:pt idx="4">
                  <c:v>2025/7</c:v>
                </c:pt>
                <c:pt idx="5">
                  <c:v>2025/8</c:v>
                </c:pt>
                <c:pt idx="6">
                  <c:v>2025/9</c:v>
                </c:pt>
                <c:pt idx="7">
                  <c:v>&gt; 6月份到期</c:v>
                </c:pt>
              </c:strCache>
            </c:strRef>
          </c:cat>
          <c:val>
            <c:numRef>
              <c:f>'{not_view_due_tt}'!$B$2:$B$9</c:f>
              <c:numCache>
                <c:formatCode>0_ </c:formatCode>
                <c:ptCount val="8"/>
                <c:pt idx="0">
                  <c:v>88</c:v>
                </c:pt>
                <c:pt idx="1">
                  <c:v>192</c:v>
                </c:pt>
                <c:pt idx="2">
                  <c:v>126</c:v>
                </c:pt>
                <c:pt idx="3">
                  <c:v>113</c:v>
                </c:pt>
                <c:pt idx="4">
                  <c:v>90</c:v>
                </c:pt>
                <c:pt idx="5">
                  <c:v>82</c:v>
                </c:pt>
                <c:pt idx="6">
                  <c:v>44</c:v>
                </c:pt>
                <c:pt idx="7">
                  <c:v>452</c:v>
                </c:pt>
              </c:numCache>
            </c:numRef>
          </c:val>
          <c:extLst>
            <c:ext xmlns:c16="http://schemas.microsoft.com/office/drawing/2014/chart" uri="{C3380CC4-5D6E-409C-BE32-E72D297353CC}">
              <c16:uniqueId val="{00000010-AC76-4B07-973A-BD74FD85B815}"/>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r>
              <a:rPr lang="zh-TW" altLang="en-US" sz="2000" b="0" dirty="0">
                <a:effectLst/>
              </a:rPr>
              <a:t>未造訪訂戶到期年份佔比</a:t>
            </a:r>
            <a:endParaRPr lang="zh-TW" altLang="zh-TW" sz="2000" b="0" dirty="0">
              <a:effectLst/>
            </a:endParaRPr>
          </a:p>
        </c:rich>
      </c:tx>
      <c:overlay val="0"/>
      <c:spPr>
        <a:solidFill>
          <a:schemeClr val="bg1">
            <a:lumMod val="50000"/>
            <a:lumOff val="50000"/>
            <a:alpha val="7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altLang="zh-TW" sz="1862" b="0" i="0" u="none" strike="noStrike" kern="1200" cap="none" spc="0" normalizeH="0" baseline="0" dirty="0">
              <a:solidFill>
                <a:prstClr val="white">
                  <a:lumMod val="65000"/>
                  <a:lumOff val="35000"/>
                </a:prstClr>
              </a:solidFill>
              <a:latin typeface="+mn-lt"/>
              <a:ea typeface="+mn-ea"/>
              <a:cs typeface="+mn-cs"/>
            </a:defRPr>
          </a:pPr>
          <a:endParaRPr lang="zh-TW" altLang="zh-TW"/>
        </a:p>
      </c:txPr>
    </c:title>
    <c:autoTitleDeleted val="0"/>
    <c:plotArea>
      <c:layout/>
      <c:barChart>
        <c:barDir val="col"/>
        <c:grouping val="clustered"/>
        <c:varyColors val="0"/>
        <c:ser>
          <c:idx val="0"/>
          <c:order val="0"/>
          <c:tx>
            <c:strRef>
              <c:f>'{not_view_due_year}'!$B$1</c:f>
              <c:strCache>
                <c:ptCount val="1"/>
                <c:pt idx="0">
                  <c:v>未造訪訂戶人數</c:v>
                </c:pt>
              </c:strCache>
            </c:strRef>
          </c:tx>
          <c:spPr>
            <a:solidFill>
              <a:srgbClr val="5B9B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entury Gothic" panose="020B0502020202020204" pitchFamily="34" charset="0"/>
                    <a:ea typeface="+mn-ea"/>
                    <a:cs typeface="+mn-cs"/>
                  </a:defRPr>
                </a:pPr>
                <a:endParaRPr lang="zh-TW"/>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'{not_view_due_year}'!$A$2:$A$3</c:f>
              <c:strCache>
                <c:ptCount val="2"/>
                <c:pt idx="0">
                  <c:v>2025年</c:v>
                </c:pt>
                <c:pt idx="1">
                  <c:v>2026年</c:v>
                </c:pt>
              </c:strCache>
            </c:strRef>
          </c:cat>
          <c:val>
            <c:numRef>
              <c:f>'{not_view_due_year}'!$B$2:$B$3</c:f>
              <c:numCache>
                <c:formatCode>#,##0_ </c:formatCode>
                <c:ptCount val="2"/>
                <c:pt idx="0">
                  <c:v>974</c:v>
                </c:pt>
                <c:pt idx="1">
                  <c:v>213</c:v>
                </c:pt>
              </c:numCache>
            </c:numRef>
          </c:val>
          <c:extLst>
            <c:ext xmlns:c16="http://schemas.microsoft.com/office/drawing/2014/chart" uri="{C3380CC4-5D6E-409C-BE32-E72D297353CC}">
              <c16:uniqueId val="{00000000-D1A6-4C50-AFF4-2B69144C1C01}"/>
            </c:ext>
          </c:extLst>
        </c:ser>
        <c:dLbls>
          <c:showLegendKey val="0"/>
          <c:showVal val="0"/>
          <c:showCatName val="0"/>
          <c:showSerName val="0"/>
          <c:showPercent val="0"/>
          <c:showBubbleSize val="0"/>
        </c:dLbls>
        <c:gapWidth val="100"/>
        <c:axId val="533571664"/>
        <c:axId val="533565432"/>
      </c:barChart>
      <c:lineChart>
        <c:grouping val="standard"/>
        <c:varyColors val="0"/>
        <c:ser>
          <c:idx val="1"/>
          <c:order val="1"/>
          <c:tx>
            <c:strRef>
              <c:f>'{not_view_due_year}'!$C$1</c:f>
              <c:strCache>
                <c:ptCount val="1"/>
                <c:pt idx="0">
                  <c:v>有效訂戶中佔比</c:v>
                </c:pt>
              </c:strCache>
            </c:strRef>
          </c:tx>
          <c:spPr>
            <a:ln w="22225" cap="rnd">
              <a:solidFill>
                <a:schemeClr val="accent2"/>
              </a:solidFill>
              <a:round/>
            </a:ln>
            <a:effectLst/>
          </c:spPr>
          <c:marker>
            <c:symbol val="none"/>
          </c:marker>
          <c:cat>
            <c:strRef>
              <c:f>'{not_view_due_year}'!$A$2:$A$3</c:f>
              <c:strCache>
                <c:ptCount val="2"/>
                <c:pt idx="0">
                  <c:v>2025年</c:v>
                </c:pt>
                <c:pt idx="1">
                  <c:v>2026年</c:v>
                </c:pt>
              </c:strCache>
            </c:strRef>
          </c:cat>
          <c:val>
            <c:numRef>
              <c:f>'{not_view_due_year}'!$C$2:$C$3</c:f>
              <c:numCache>
                <c:formatCode>0.0%</c:formatCode>
                <c:ptCount val="2"/>
                <c:pt idx="0">
                  <c:v>0.16956824512534818</c:v>
                </c:pt>
                <c:pt idx="1">
                  <c:v>9.7931034482758625E-2</c:v>
                </c:pt>
              </c:numCache>
            </c:numRef>
          </c:val>
          <c:smooth val="0"/>
          <c:extLst>
            <c:ext xmlns:c16="http://schemas.microsoft.com/office/drawing/2014/chart" uri="{C3380CC4-5D6E-409C-BE32-E72D297353CC}">
              <c16:uniqueId val="{00000001-D1A6-4C50-AFF4-2B69144C1C01}"/>
            </c:ext>
          </c:extLst>
        </c:ser>
        <c:dLbls>
          <c:showLegendKey val="0"/>
          <c:showVal val="0"/>
          <c:showCatName val="0"/>
          <c:showSerName val="0"/>
          <c:showPercent val="0"/>
          <c:showBubbleSize val="0"/>
        </c:dLbls>
        <c:marker val="1"/>
        <c:smooth val="0"/>
        <c:axId val="664441880"/>
        <c:axId val="664448440"/>
      </c:lineChart>
      <c:valAx>
        <c:axId val="533565432"/>
        <c:scaling>
          <c:orientation val="minMax"/>
        </c:scaling>
        <c:delete val="0"/>
        <c:axPos val="l"/>
        <c:majorGridlines>
          <c:spPr>
            <a:ln w="9525" cap="flat" cmpd="sng" algn="ctr">
              <a:solidFill>
                <a:schemeClr val="dk1">
                  <a:lumMod val="15000"/>
                  <a:lumOff val="85000"/>
                </a:schemeClr>
              </a:solidFill>
              <a:round/>
            </a:ln>
            <a:effectLst/>
          </c:spPr>
        </c:majorGridlines>
        <c:numFmt formatCode="#,##0_);[Red]\(#,##0\)"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crossAx val="533571664"/>
        <c:crosses val="autoZero"/>
        <c:crossBetween val="between"/>
      </c:valAx>
      <c:catAx>
        <c:axId val="53357166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zh-TW"/>
          </a:p>
        </c:txPr>
        <c:crossAx val="533565432"/>
        <c:crosses val="autoZero"/>
        <c:auto val="1"/>
        <c:lblAlgn val="ctr"/>
        <c:lblOffset val="100"/>
        <c:tickLblSkip val="1"/>
        <c:noMultiLvlLbl val="0"/>
      </c:catAx>
      <c:valAx>
        <c:axId val="664448440"/>
        <c:scaling>
          <c:orientation val="minMax"/>
        </c:scaling>
        <c:delete val="0"/>
        <c:axPos val="r"/>
        <c:numFmt formatCode="0%"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crossAx val="664441880"/>
        <c:crosses val="max"/>
        <c:crossBetween val="between"/>
      </c:valAx>
      <c:catAx>
        <c:axId val="664441880"/>
        <c:scaling>
          <c:orientation val="minMax"/>
        </c:scaling>
        <c:delete val="1"/>
        <c:axPos val="b"/>
        <c:numFmt formatCode="General" sourceLinked="1"/>
        <c:majorTickMark val="out"/>
        <c:minorTickMark val="none"/>
        <c:tickLblPos val="nextTo"/>
        <c:crossAx val="664448440"/>
        <c:crosses val="autoZero"/>
        <c:auto val="1"/>
        <c:lblAlgn val="ctr"/>
        <c:lblOffset val="100"/>
        <c:noMultiLvlLbl val="0"/>
      </c:catAx>
      <c:spPr>
        <a:solidFill>
          <a:schemeClr val="tx1">
            <a:lumMod val="95000"/>
            <a:alpha val="2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70000"/>
      </a:schemeClr>
    </a:solidFill>
    <a:ln w="9525" cap="flat" cmpd="sng" algn="ctr">
      <a:noFill/>
      <a:round/>
    </a:ln>
    <a:effectLst/>
  </c:spPr>
  <c:txPr>
    <a:bodyPr rot="0" vert="eaVert"/>
    <a:lstStyle/>
    <a:p>
      <a:pPr>
        <a:defRPr/>
      </a:pPr>
      <a:endParaRPr lang="zh-TW"/>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baseline="0">
                <a:solidFill>
                  <a:schemeClr val="bg1">
                    <a:lumMod val="85000"/>
                    <a:lumOff val="15000"/>
                  </a:schemeClr>
                </a:solidFill>
                <a:latin typeface="+mn-lt"/>
                <a:ea typeface="+mn-ea"/>
                <a:cs typeface="+mn-cs"/>
              </a:defRPr>
            </a:pPr>
            <a:r>
              <a:rPr lang="zh-CN" altLang="en-US" sz="1800" b="0" dirty="0">
                <a:solidFill>
                  <a:schemeClr val="bg1">
                    <a:lumMod val="85000"/>
                    <a:lumOff val="15000"/>
                  </a:schemeClr>
                </a:solidFill>
              </a:rPr>
              <a:t>訂戶每日</a:t>
            </a:r>
            <a:r>
              <a:rPr lang="zh-CN" sz="1800" b="0" dirty="0">
                <a:solidFill>
                  <a:schemeClr val="bg1">
                    <a:lumMod val="85000"/>
                    <a:lumOff val="15000"/>
                  </a:schemeClr>
                </a:solidFill>
              </a:rPr>
              <a:t>造訪</a:t>
            </a:r>
            <a:r>
              <a:rPr lang="zh-CN" altLang="en-US" sz="1800" b="0" dirty="0">
                <a:solidFill>
                  <a:schemeClr val="bg1">
                    <a:lumMod val="85000"/>
                    <a:lumOff val="15000"/>
                  </a:schemeClr>
                </a:solidFill>
              </a:rPr>
              <a:t>人數</a:t>
            </a:r>
            <a:endParaRPr lang="zh-TW" sz="1800" b="0" dirty="0">
              <a:solidFill>
                <a:schemeClr val="bg1">
                  <a:lumMod val="85000"/>
                  <a:lumOff val="15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cap="none" baseline="0">
              <a:solidFill>
                <a:schemeClr val="bg1">
                  <a:lumMod val="85000"/>
                  <a:lumOff val="15000"/>
                </a:schemeClr>
              </a:solidFill>
              <a:latin typeface="+mn-lt"/>
              <a:ea typeface="+mn-ea"/>
              <a:cs typeface="+mn-cs"/>
            </a:defRPr>
          </a:pPr>
          <a:endParaRPr lang="zh-TW"/>
        </a:p>
      </c:txPr>
    </c:title>
    <c:autoTitleDeleted val="0"/>
    <c:plotArea>
      <c:layout/>
      <c:lineChart>
        <c:grouping val="standard"/>
        <c:varyColors val="0"/>
        <c:ser>
          <c:idx val="0"/>
          <c:order val="0"/>
          <c:tx>
            <c:strRef>
              <c:f>'{web_preview}'!$B$1</c:f>
              <c:strCache>
                <c:ptCount val="1"/>
                <c:pt idx="0">
                  <c:v>訂戶</c:v>
                </c:pt>
              </c:strCache>
            </c:strRef>
          </c:tx>
          <c:spPr>
            <a:ln w="22225" cap="rnd">
              <a:solidFill>
                <a:srgbClr val="262626"/>
              </a:solidFill>
            </a:ln>
            <a:effectLst>
              <a:glow rad="139700">
                <a:schemeClr val="tx1">
                  <a:alpha val="17000"/>
                </a:schemeClr>
              </a:glow>
              <a:outerShdw blurRad="50800" dir="8100000" algn="ctr" rotWithShape="0">
                <a:schemeClr val="tx1"/>
              </a:outerShdw>
            </a:effectLst>
          </c:spPr>
          <c:marker>
            <c:symbol val="none"/>
          </c:marker>
          <c:cat>
            <c:numRef>
              <c:f>'{web_preview}'!$A$2:$A$32</c:f>
              <c:numCache>
                <c:formatCode>m/d;@</c:formatCode>
                <c:ptCount val="31"/>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numCache>
            </c:numRef>
          </c:cat>
          <c:val>
            <c:numRef>
              <c:f>'{web_preview}'!$B$2:$B$32</c:f>
              <c:numCache>
                <c:formatCode>#,##0_ </c:formatCode>
                <c:ptCount val="31"/>
                <c:pt idx="0">
                  <c:v>696</c:v>
                </c:pt>
                <c:pt idx="1">
                  <c:v>822</c:v>
                </c:pt>
                <c:pt idx="2">
                  <c:v>1390</c:v>
                </c:pt>
                <c:pt idx="3">
                  <c:v>1464</c:v>
                </c:pt>
                <c:pt idx="4">
                  <c:v>1433</c:v>
                </c:pt>
                <c:pt idx="5">
                  <c:v>1418</c:v>
                </c:pt>
                <c:pt idx="6">
                  <c:v>1319</c:v>
                </c:pt>
                <c:pt idx="7">
                  <c:v>760</c:v>
                </c:pt>
                <c:pt idx="8">
                  <c:v>810</c:v>
                </c:pt>
                <c:pt idx="9">
                  <c:v>1373</c:v>
                </c:pt>
                <c:pt idx="10">
                  <c:v>1414</c:v>
                </c:pt>
                <c:pt idx="11">
                  <c:v>1418</c:v>
                </c:pt>
                <c:pt idx="12">
                  <c:v>1449</c:v>
                </c:pt>
                <c:pt idx="13">
                  <c:v>1319</c:v>
                </c:pt>
                <c:pt idx="14">
                  <c:v>720</c:v>
                </c:pt>
                <c:pt idx="15">
                  <c:v>769</c:v>
                </c:pt>
                <c:pt idx="16">
                  <c:v>1430</c:v>
                </c:pt>
                <c:pt idx="17">
                  <c:v>1531</c:v>
                </c:pt>
                <c:pt idx="18">
                  <c:v>1491</c:v>
                </c:pt>
                <c:pt idx="19">
                  <c:v>1427</c:v>
                </c:pt>
                <c:pt idx="20">
                  <c:v>1297</c:v>
                </c:pt>
                <c:pt idx="21">
                  <c:v>770</c:v>
                </c:pt>
                <c:pt idx="22">
                  <c:v>845</c:v>
                </c:pt>
                <c:pt idx="23">
                  <c:v>1416</c:v>
                </c:pt>
                <c:pt idx="24">
                  <c:v>1377</c:v>
                </c:pt>
                <c:pt idx="25">
                  <c:v>1435</c:v>
                </c:pt>
                <c:pt idx="26">
                  <c:v>1402</c:v>
                </c:pt>
                <c:pt idx="27">
                  <c:v>1306</c:v>
                </c:pt>
                <c:pt idx="28">
                  <c:v>781</c:v>
                </c:pt>
                <c:pt idx="29">
                  <c:v>796</c:v>
                </c:pt>
                <c:pt idx="30">
                  <c:v>1366</c:v>
                </c:pt>
              </c:numCache>
            </c:numRef>
          </c:val>
          <c:smooth val="0"/>
          <c:extLst xmlns:c15="http://schemas.microsoft.com/office/drawing/2012/chart">
            <c:ext xmlns:c16="http://schemas.microsoft.com/office/drawing/2014/chart" uri="{C3380CC4-5D6E-409C-BE32-E72D297353CC}">
              <c16:uniqueId val="{00000000-605D-4B9D-80A9-462B41BA1582}"/>
            </c:ext>
          </c:extLst>
        </c:ser>
        <c:ser>
          <c:idx val="2"/>
          <c:order val="2"/>
          <c:tx>
            <c:strRef>
              <c:f>'{web_preview}'!$D$1</c:f>
              <c:strCache>
                <c:ptCount val="1"/>
                <c:pt idx="0">
                  <c:v>既有訂戶</c:v>
                </c:pt>
              </c:strCache>
            </c:strRef>
          </c:tx>
          <c:spPr>
            <a:ln w="22225" cap="rnd">
              <a:solidFill>
                <a:schemeClr val="accent5"/>
              </a:solidFill>
            </a:ln>
            <a:effectLst>
              <a:glow rad="139700">
                <a:schemeClr val="tx1">
                  <a:alpha val="14000"/>
                </a:schemeClr>
              </a:glow>
            </a:effectLst>
          </c:spPr>
          <c:marker>
            <c:symbol val="none"/>
          </c:marker>
          <c:cat>
            <c:numRef>
              <c:f>'{web_preview}'!$A$2:$A$32</c:f>
              <c:numCache>
                <c:formatCode>m/d;@</c:formatCode>
                <c:ptCount val="31"/>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numCache>
            </c:numRef>
          </c:cat>
          <c:val>
            <c:numRef>
              <c:f>'{web_preview}'!$D$2:$D$32</c:f>
              <c:numCache>
                <c:formatCode>#,##0_ </c:formatCode>
                <c:ptCount val="31"/>
                <c:pt idx="0">
                  <c:v>682</c:v>
                </c:pt>
                <c:pt idx="1">
                  <c:v>794</c:v>
                </c:pt>
                <c:pt idx="2">
                  <c:v>1345</c:v>
                </c:pt>
                <c:pt idx="3">
                  <c:v>1418</c:v>
                </c:pt>
                <c:pt idx="4">
                  <c:v>1384</c:v>
                </c:pt>
                <c:pt idx="5">
                  <c:v>1370</c:v>
                </c:pt>
                <c:pt idx="6">
                  <c:v>1277</c:v>
                </c:pt>
                <c:pt idx="7">
                  <c:v>734</c:v>
                </c:pt>
                <c:pt idx="8">
                  <c:v>773</c:v>
                </c:pt>
                <c:pt idx="9">
                  <c:v>1317</c:v>
                </c:pt>
                <c:pt idx="10">
                  <c:v>1354</c:v>
                </c:pt>
                <c:pt idx="11">
                  <c:v>1361</c:v>
                </c:pt>
                <c:pt idx="12">
                  <c:v>1387</c:v>
                </c:pt>
                <c:pt idx="13">
                  <c:v>1265</c:v>
                </c:pt>
                <c:pt idx="14">
                  <c:v>684</c:v>
                </c:pt>
                <c:pt idx="15">
                  <c:v>732</c:v>
                </c:pt>
                <c:pt idx="16">
                  <c:v>1370</c:v>
                </c:pt>
                <c:pt idx="17">
                  <c:v>1453</c:v>
                </c:pt>
                <c:pt idx="18">
                  <c:v>1420</c:v>
                </c:pt>
                <c:pt idx="19">
                  <c:v>1357</c:v>
                </c:pt>
                <c:pt idx="20">
                  <c:v>1232</c:v>
                </c:pt>
                <c:pt idx="21">
                  <c:v>724</c:v>
                </c:pt>
                <c:pt idx="22">
                  <c:v>793</c:v>
                </c:pt>
                <c:pt idx="23">
                  <c:v>1345</c:v>
                </c:pt>
                <c:pt idx="24">
                  <c:v>1312</c:v>
                </c:pt>
                <c:pt idx="25">
                  <c:v>1359</c:v>
                </c:pt>
                <c:pt idx="26">
                  <c:v>1327</c:v>
                </c:pt>
                <c:pt idx="27">
                  <c:v>1236</c:v>
                </c:pt>
                <c:pt idx="28">
                  <c:v>734</c:v>
                </c:pt>
                <c:pt idx="29">
                  <c:v>750</c:v>
                </c:pt>
                <c:pt idx="30">
                  <c:v>1297</c:v>
                </c:pt>
              </c:numCache>
            </c:numRef>
          </c:val>
          <c:smooth val="0"/>
          <c:extLst xmlns:c15="http://schemas.microsoft.com/office/drawing/2012/chart">
            <c:ext xmlns:c16="http://schemas.microsoft.com/office/drawing/2014/chart" uri="{C3380CC4-5D6E-409C-BE32-E72D297353CC}">
              <c16:uniqueId val="{00000001-605D-4B9D-80A9-462B41BA1582}"/>
            </c:ext>
          </c:extLst>
        </c:ser>
        <c:dLbls>
          <c:showLegendKey val="0"/>
          <c:showVal val="0"/>
          <c:showCatName val="0"/>
          <c:showSerName val="0"/>
          <c:showPercent val="0"/>
          <c:showBubbleSize val="0"/>
        </c:dLbls>
        <c:marker val="1"/>
        <c:smooth val="0"/>
        <c:axId val="555153520"/>
        <c:axId val="555151880"/>
      </c:lineChart>
      <c:lineChart>
        <c:grouping val="standard"/>
        <c:varyColors val="0"/>
        <c:ser>
          <c:idx val="1"/>
          <c:order val="1"/>
          <c:tx>
            <c:strRef>
              <c:f>'{web_preview}'!$C$1</c:f>
              <c:strCache>
                <c:ptCount val="1"/>
                <c:pt idx="0">
                  <c:v>新訂戶</c:v>
                </c:pt>
              </c:strCache>
            </c:strRef>
          </c:tx>
          <c:spPr>
            <a:ln w="22225" cap="rnd">
              <a:solidFill>
                <a:schemeClr val="accent2"/>
              </a:solidFill>
            </a:ln>
            <a:effectLst/>
          </c:spPr>
          <c:marker>
            <c:symbol val="none"/>
          </c:marker>
          <c:cat>
            <c:numRef>
              <c:f>'{web_preview}'!$A$2:$A$32</c:f>
              <c:numCache>
                <c:formatCode>m/d;@</c:formatCode>
                <c:ptCount val="31"/>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numCache>
            </c:numRef>
          </c:cat>
          <c:val>
            <c:numRef>
              <c:f>'{web_preview}'!$C$2:$C$32</c:f>
              <c:numCache>
                <c:formatCode>#,##0_ </c:formatCode>
                <c:ptCount val="31"/>
                <c:pt idx="0">
                  <c:v>14</c:v>
                </c:pt>
                <c:pt idx="1">
                  <c:v>28</c:v>
                </c:pt>
                <c:pt idx="2">
                  <c:v>45</c:v>
                </c:pt>
                <c:pt idx="3">
                  <c:v>46</c:v>
                </c:pt>
                <c:pt idx="4">
                  <c:v>49</c:v>
                </c:pt>
                <c:pt idx="5">
                  <c:v>48</c:v>
                </c:pt>
                <c:pt idx="6">
                  <c:v>42</c:v>
                </c:pt>
                <c:pt idx="7">
                  <c:v>26</c:v>
                </c:pt>
                <c:pt idx="8">
                  <c:v>37</c:v>
                </c:pt>
                <c:pt idx="9">
                  <c:v>56</c:v>
                </c:pt>
                <c:pt idx="10">
                  <c:v>60</c:v>
                </c:pt>
                <c:pt idx="11">
                  <c:v>57</c:v>
                </c:pt>
                <c:pt idx="12">
                  <c:v>62</c:v>
                </c:pt>
                <c:pt idx="13">
                  <c:v>54</c:v>
                </c:pt>
                <c:pt idx="14">
                  <c:v>36</c:v>
                </c:pt>
                <c:pt idx="15">
                  <c:v>37</c:v>
                </c:pt>
                <c:pt idx="16">
                  <c:v>60</c:v>
                </c:pt>
                <c:pt idx="17">
                  <c:v>78</c:v>
                </c:pt>
                <c:pt idx="18">
                  <c:v>71</c:v>
                </c:pt>
                <c:pt idx="19">
                  <c:v>70</c:v>
                </c:pt>
                <c:pt idx="20">
                  <c:v>65</c:v>
                </c:pt>
                <c:pt idx="21">
                  <c:v>46</c:v>
                </c:pt>
                <c:pt idx="22">
                  <c:v>52</c:v>
                </c:pt>
                <c:pt idx="23">
                  <c:v>71</c:v>
                </c:pt>
                <c:pt idx="24">
                  <c:v>65</c:v>
                </c:pt>
                <c:pt idx="25">
                  <c:v>76</c:v>
                </c:pt>
                <c:pt idx="26">
                  <c:v>75</c:v>
                </c:pt>
                <c:pt idx="27">
                  <c:v>70</c:v>
                </c:pt>
                <c:pt idx="28">
                  <c:v>47</c:v>
                </c:pt>
                <c:pt idx="29">
                  <c:v>46</c:v>
                </c:pt>
                <c:pt idx="30">
                  <c:v>69</c:v>
                </c:pt>
              </c:numCache>
            </c:numRef>
          </c:val>
          <c:smooth val="0"/>
          <c:extLst xmlns:c15="http://schemas.microsoft.com/office/drawing/2012/chart">
            <c:ext xmlns:c16="http://schemas.microsoft.com/office/drawing/2014/chart" uri="{C3380CC4-5D6E-409C-BE32-E72D297353CC}">
              <c16:uniqueId val="{00000002-605D-4B9D-80A9-462B41BA1582}"/>
            </c:ext>
          </c:extLst>
        </c:ser>
        <c:dLbls>
          <c:showLegendKey val="0"/>
          <c:showVal val="0"/>
          <c:showCatName val="0"/>
          <c:showSerName val="0"/>
          <c:showPercent val="0"/>
          <c:showBubbleSize val="0"/>
        </c:dLbls>
        <c:marker val="1"/>
        <c:smooth val="0"/>
        <c:axId val="858509120"/>
        <c:axId val="858507808"/>
      </c:lineChart>
      <c:dateAx>
        <c:axId val="555153520"/>
        <c:scaling>
          <c:orientation val="minMax"/>
        </c:scaling>
        <c:delete val="0"/>
        <c:axPos val="b"/>
        <c:majorGridlines>
          <c:spPr>
            <a:ln w="9525" cap="flat" cmpd="sng" algn="ctr">
              <a:noFill/>
              <a:round/>
            </a:ln>
            <a:effectLst/>
          </c:spPr>
        </c:majorGridlines>
        <c:numFmt formatCode="m/d;@" sourceLinked="0"/>
        <c:majorTickMark val="none"/>
        <c:minorTickMark val="none"/>
        <c:tickLblPos val="nextTo"/>
        <c:spPr>
          <a:noFill/>
          <a:ln>
            <a:solidFill>
              <a:schemeClr val="tx2">
                <a:lumMod val="90000"/>
              </a:schemeClr>
            </a:solidFill>
          </a:ln>
          <a:effectLst/>
        </c:spPr>
        <c:txPr>
          <a:bodyPr rot="-60000000" spcFirstLastPara="1" vertOverflow="ellipsis" vert="horz" wrap="square" anchor="ctr" anchorCtr="1"/>
          <a:lstStyle/>
          <a:p>
            <a:pPr>
              <a:defRPr sz="1197" b="0" i="0" u="none" strike="noStrike" kern="1200" baseline="0">
                <a:solidFill>
                  <a:schemeClr val="bg1">
                    <a:lumMod val="85000"/>
                    <a:lumOff val="15000"/>
                  </a:schemeClr>
                </a:solidFill>
                <a:latin typeface="Century Gothic" panose="020B0502020202020204" pitchFamily="34" charset="0"/>
                <a:ea typeface="+mn-ea"/>
                <a:cs typeface="+mn-cs"/>
              </a:defRPr>
            </a:pPr>
            <a:endParaRPr lang="zh-TW"/>
          </a:p>
        </c:txPr>
        <c:crossAx val="555151880"/>
        <c:crosses val="autoZero"/>
        <c:auto val="1"/>
        <c:lblOffset val="100"/>
        <c:baseTimeUnit val="days"/>
        <c:majorUnit val="3"/>
        <c:majorTimeUnit val="days"/>
      </c:dateAx>
      <c:valAx>
        <c:axId val="555151880"/>
        <c:scaling>
          <c:orientation val="minMax"/>
          <c:min val="0"/>
        </c:scaling>
        <c:delete val="0"/>
        <c:axPos val="l"/>
        <c:majorGridlines>
          <c:spPr>
            <a:ln w="9525" cap="flat" cmpd="sng" algn="ctr">
              <a:solidFill>
                <a:schemeClr val="tx2"/>
              </a:solidFill>
              <a:prstDash val="lgDash"/>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bg1">
                    <a:lumMod val="85000"/>
                    <a:lumOff val="15000"/>
                  </a:schemeClr>
                </a:solidFill>
                <a:latin typeface="Century Gothic" panose="020B0502020202020204" pitchFamily="34" charset="0"/>
                <a:ea typeface="+mn-ea"/>
                <a:cs typeface="+mn-cs"/>
              </a:defRPr>
            </a:pPr>
            <a:endParaRPr lang="zh-TW"/>
          </a:p>
        </c:txPr>
        <c:crossAx val="555153520"/>
        <c:crosses val="autoZero"/>
        <c:crossBetween val="between"/>
      </c:valAx>
      <c:valAx>
        <c:axId val="858507808"/>
        <c:scaling>
          <c:orientation val="minMax"/>
          <c:max val="200"/>
        </c:scaling>
        <c:delete val="0"/>
        <c:axPos val="r"/>
        <c:numFmt formatCode="#,##0_ " sourceLinked="1"/>
        <c:majorTickMark val="out"/>
        <c:minorTickMark val="none"/>
        <c:tickLblPos val="nextTo"/>
        <c:spPr>
          <a:noFill/>
          <a:ln>
            <a:noFill/>
          </a:ln>
          <a:effectLst/>
        </c:spPr>
        <c:txPr>
          <a:bodyPr rot="-60000000" spcFirstLastPara="1" vertOverflow="ellipsis" vert="horz" wrap="square" anchor="ctr" anchorCtr="0"/>
          <a:lstStyle/>
          <a:p>
            <a:pPr>
              <a:defRPr sz="1197" b="0" i="0" u="none" strike="noStrike" kern="1200" baseline="0">
                <a:solidFill>
                  <a:schemeClr val="accent2"/>
                </a:solidFill>
                <a:latin typeface="+mn-lt"/>
                <a:ea typeface="+mn-ea"/>
                <a:cs typeface="+mn-cs"/>
              </a:defRPr>
            </a:pPr>
            <a:endParaRPr lang="zh-TW"/>
          </a:p>
        </c:txPr>
        <c:crossAx val="858509120"/>
        <c:crosses val="max"/>
        <c:crossBetween val="between"/>
      </c:valAx>
      <c:dateAx>
        <c:axId val="858509120"/>
        <c:scaling>
          <c:orientation val="minMax"/>
        </c:scaling>
        <c:delete val="1"/>
        <c:axPos val="b"/>
        <c:numFmt formatCode="m/d;@" sourceLinked="1"/>
        <c:majorTickMark val="out"/>
        <c:minorTickMark val="none"/>
        <c:tickLblPos val="nextTo"/>
        <c:crossAx val="858507808"/>
        <c:crosses val="autoZero"/>
        <c:auto val="1"/>
        <c:lblOffset val="100"/>
        <c:baseTimeUnit val="days"/>
        <c:majorUnit val="1"/>
        <c:minorUnit val="1"/>
      </c:dateAx>
      <c:spPr>
        <a:solidFill>
          <a:schemeClr val="tx1">
            <a:alpha val="3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lumMod val="85000"/>
                  <a:lumOff val="1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lumOff val="15000"/>
            </a:schemeClr>
          </a:solidFill>
        </a:defRPr>
      </a:pPr>
      <a:endParaRPr lang="zh-TW"/>
    </a:p>
  </c:txPr>
  <c:printSettings>
    <c:headerFooter/>
    <c:pageMargins b="0.75" l="0.7" r="0.7" t="0.75" header="0.3" footer="0.3"/>
    <c:pageSetup/>
  </c:printSettings>
  <c:userShapes r:id="rId4"/>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clustered"/>
        <c:varyColors val="0"/>
        <c:ser>
          <c:idx val="0"/>
          <c:order val="0"/>
          <c:tx>
            <c:strRef>
              <c:f>'{web_tri_month_r}'!$B$1</c:f>
              <c:strCache>
                <c:ptCount val="1"/>
                <c:pt idx="0">
                  <c:v>1月</c:v>
                </c:pt>
              </c:strCache>
            </c:strRef>
          </c:tx>
          <c:spPr>
            <a:solidFill>
              <a:schemeClr val="bg1">
                <a:lumMod val="50000"/>
                <a:lumOff val="50000"/>
              </a:schemeClr>
            </a:solidFill>
            <a:ln w="9525" cap="flat" cmpd="sng" algn="ctr">
              <a:noFill/>
              <a:round/>
            </a:ln>
            <a:effectLst/>
          </c:spPr>
          <c:invertIfNegative val="0"/>
          <c:cat>
            <c:numRef>
              <c:f>'{web_tri_month_r}'!$A$2:$A$32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'{web_tri_month_r}'!$B$2:$B$32</c:f>
              <c:numCache>
                <c:formatCode>0.00%</c:formatCode>
                <c:ptCount val="31"/>
                <c:pt idx="0">
                  <c:v>0.40219952867242736</c:v>
                </c:pt>
                <c:pt idx="1">
                  <c:v>0.13249541764859912</c:v>
                </c:pt>
                <c:pt idx="2">
                  <c:v>7.6983503534956796E-2</c:v>
                </c:pt>
                <c:pt idx="3">
                  <c:v>5.3678973553286199E-2</c:v>
                </c:pt>
                <c:pt idx="4">
                  <c:v>4.3466876145587849E-2</c:v>
                </c:pt>
                <c:pt idx="5">
                  <c:v>2.4351924587588374E-2</c:v>
                </c:pt>
                <c:pt idx="6">
                  <c:v>2.6446713799423933E-2</c:v>
                </c:pt>
                <c:pt idx="7">
                  <c:v>5.5511914113642313E-2</c:v>
                </c:pt>
                <c:pt idx="8">
                  <c:v>3.6920659858601726E-2</c:v>
                </c:pt>
                <c:pt idx="9">
                  <c:v>2.8279654359780047E-2</c:v>
                </c:pt>
                <c:pt idx="10">
                  <c:v>2.0162346163917256E-2</c:v>
                </c:pt>
                <c:pt idx="11">
                  <c:v>1.4663524482848913E-2</c:v>
                </c:pt>
                <c:pt idx="12">
                  <c:v>7.3317622414244563E-3</c:v>
                </c:pt>
                <c:pt idx="13">
                  <c:v>4.7132757266300082E-3</c:v>
                </c:pt>
                <c:pt idx="14">
                  <c:v>9.9502487562189053E-3</c:v>
                </c:pt>
                <c:pt idx="15">
                  <c:v>9.68840010473946E-3</c:v>
                </c:pt>
                <c:pt idx="16">
                  <c:v>5.4988216810683424E-3</c:v>
                </c:pt>
                <c:pt idx="17">
                  <c:v>8.3791568473422368E-3</c:v>
                </c:pt>
                <c:pt idx="18">
                  <c:v>4.1895784236711184E-3</c:v>
                </c:pt>
                <c:pt idx="19">
                  <c:v>2.3566378633150041E-3</c:v>
                </c:pt>
                <c:pt idx="20">
                  <c:v>1.3092432573972245E-3</c:v>
                </c:pt>
                <c:pt idx="21">
                  <c:v>5.4988216810683424E-3</c:v>
                </c:pt>
                <c:pt idx="22">
                  <c:v>2.8803351662738939E-3</c:v>
                </c:pt>
                <c:pt idx="23">
                  <c:v>2.618486514794449E-3</c:v>
                </c:pt>
                <c:pt idx="24">
                  <c:v>4.4514270751505628E-3</c:v>
                </c:pt>
                <c:pt idx="25">
                  <c:v>3.927729772191673E-3</c:v>
                </c:pt>
                <c:pt idx="26">
                  <c:v>1.5710919088766694E-3</c:v>
                </c:pt>
                <c:pt idx="27">
                  <c:v>1.3092432573972245E-3</c:v>
                </c:pt>
                <c:pt idx="28">
                  <c:v>4.7132757266300082E-3</c:v>
                </c:pt>
                <c:pt idx="29">
                  <c:v>2.8803351662738939E-3</c:v>
                </c:pt>
                <c:pt idx="30">
                  <c:v>1.5710919088766694E-3</c:v>
                </c:pt>
              </c:numCache>
            </c:numRef>
          </c:val>
          <c:extLst>
            <c:ext xmlns:c16="http://schemas.microsoft.com/office/drawing/2014/chart" uri="{C3380CC4-5D6E-409C-BE32-E72D297353CC}">
              <c16:uniqueId val="{00000000-B5BC-4AEA-985D-F89A16598DDD}"/>
            </c:ext>
          </c:extLst>
        </c:ser>
        <c:ser>
          <c:idx val="1"/>
          <c:order val="1"/>
          <c:tx>
            <c:strRef>
              <c:f>'{web_tri_month_r}'!$C$1</c:f>
              <c:strCache>
                <c:ptCount val="1"/>
                <c:pt idx="0">
                  <c:v>2月</c:v>
                </c:pt>
              </c:strCache>
            </c:strRef>
          </c:tx>
          <c:spPr>
            <a:solidFill>
              <a:schemeClr val="bg1"/>
            </a:solidFill>
            <a:ln w="9525" cap="flat" cmpd="sng" algn="ctr">
              <a:noFill/>
              <a:round/>
            </a:ln>
            <a:effectLst/>
          </c:spPr>
          <c:invertIfNegative val="0"/>
          <c:cat>
            <c:numRef>
              <c:f>'{web_tri_month_r}'!$A$2:$A$32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'{web_tri_month_r}'!$C$2:$C$32</c:f>
              <c:numCache>
                <c:formatCode>0.00%</c:formatCode>
                <c:ptCount val="31"/>
                <c:pt idx="0">
                  <c:v>0.48893261190359077</c:v>
                </c:pt>
                <c:pt idx="1">
                  <c:v>0.22626660108214461</c:v>
                </c:pt>
                <c:pt idx="2">
                  <c:v>7.5258239055582876E-2</c:v>
                </c:pt>
                <c:pt idx="3">
                  <c:v>4.5991146089522872E-2</c:v>
                </c:pt>
                <c:pt idx="4">
                  <c:v>3.0988686669945892E-2</c:v>
                </c:pt>
                <c:pt idx="5">
                  <c:v>2.0413182488932612E-2</c:v>
                </c:pt>
                <c:pt idx="6">
                  <c:v>9.8376783079193314E-3</c:v>
                </c:pt>
                <c:pt idx="7">
                  <c:v>1.500245941957698E-2</c:v>
                </c:pt>
                <c:pt idx="8">
                  <c:v>1.4018691588785047E-2</c:v>
                </c:pt>
                <c:pt idx="9">
                  <c:v>9.3457943925233638E-3</c:v>
                </c:pt>
                <c:pt idx="10">
                  <c:v>8.607968519429415E-3</c:v>
                </c:pt>
                <c:pt idx="11">
                  <c:v>8.1160846040334474E-3</c:v>
                </c:pt>
                <c:pt idx="12">
                  <c:v>4.6728971962616819E-3</c:v>
                </c:pt>
                <c:pt idx="13">
                  <c:v>2.7053615346778162E-3</c:v>
                </c:pt>
                <c:pt idx="14">
                  <c:v>4.6728971962616819E-3</c:v>
                </c:pt>
                <c:pt idx="15">
                  <c:v>6.6404328578455489E-3</c:v>
                </c:pt>
                <c:pt idx="16">
                  <c:v>4.181013280865716E-3</c:v>
                </c:pt>
                <c:pt idx="17">
                  <c:v>2.9513034923757992E-3</c:v>
                </c:pt>
                <c:pt idx="18">
                  <c:v>3.9350713231677322E-3</c:v>
                </c:pt>
                <c:pt idx="19">
                  <c:v>9.8376783079193305E-4</c:v>
                </c:pt>
                <c:pt idx="20">
                  <c:v>1.9675356615838661E-3</c:v>
                </c:pt>
                <c:pt idx="21">
                  <c:v>2.4594195769798328E-3</c:v>
                </c:pt>
                <c:pt idx="22">
                  <c:v>3.4431874077717659E-3</c:v>
                </c:pt>
                <c:pt idx="23">
                  <c:v>1.721593703885883E-3</c:v>
                </c:pt>
                <c:pt idx="24">
                  <c:v>2.4594195769798328E-3</c:v>
                </c:pt>
                <c:pt idx="25">
                  <c:v>1.2297097884899164E-3</c:v>
                </c:pt>
                <c:pt idx="26">
                  <c:v>2.7053615346778162E-3</c:v>
                </c:pt>
                <c:pt idx="27">
                  <c:v>4.9188391539596653E-4</c:v>
                </c:pt>
                <c:pt idx="28">
                  <c:v>0</c:v>
                </c:pt>
                <c:pt idx="29">
                  <c:v>0</c:v>
                </c:pt>
                <c:pt idx="30">
                  <c:v>0</c:v>
                </c:pt>
              </c:numCache>
            </c:numRef>
          </c:val>
          <c:extLst>
            <c:ext xmlns:c16="http://schemas.microsoft.com/office/drawing/2014/chart" uri="{C3380CC4-5D6E-409C-BE32-E72D297353CC}">
              <c16:uniqueId val="{00000001-B5BC-4AEA-985D-F89A16598DDD}"/>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'{web_tri_month_r}'!$D$1</c:f>
              <c:strCache>
                <c:ptCount val="1"/>
                <c:pt idx="0">
                  <c:v>3月</c:v>
                </c:pt>
              </c:strCache>
            </c:strRef>
          </c:tx>
          <c:spPr>
            <a:ln w="22225" cap="rnd" cmpd="sng" algn="ctr">
              <a:solidFill>
                <a:srgbClr val="FF0000"/>
              </a:solidFill>
              <a:round/>
            </a:ln>
            <a:effectLst/>
          </c:spPr>
          <c:marker>
            <c:symbol val="none"/>
          </c:marker>
          <c:cat>
            <c:numRef>
              <c:f>'{web_tri_month_r}'!$A$2:$A$32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'{web_tri_month_r}'!$D$2:$D$32</c:f>
              <c:numCache>
                <c:formatCode>0.00%</c:formatCode>
                <c:ptCount val="31"/>
                <c:pt idx="0">
                  <c:v>0.64845773487167413</c:v>
                </c:pt>
                <c:pt idx="1">
                  <c:v>8.099835177772545E-2</c:v>
                </c:pt>
                <c:pt idx="2">
                  <c:v>4.6385684012243938E-2</c:v>
                </c:pt>
                <c:pt idx="3">
                  <c:v>5.5804097009653872E-2</c:v>
                </c:pt>
                <c:pt idx="4">
                  <c:v>3.4141747115611021E-2</c:v>
                </c:pt>
                <c:pt idx="5">
                  <c:v>2.5194254768071581E-2</c:v>
                </c:pt>
                <c:pt idx="6">
                  <c:v>1.5540381445726396E-2</c:v>
                </c:pt>
                <c:pt idx="7">
                  <c:v>1.0595714622086179E-2</c:v>
                </c:pt>
                <c:pt idx="8">
                  <c:v>5.1801271485754649E-3</c:v>
                </c:pt>
                <c:pt idx="9">
                  <c:v>5.8865081233812101E-3</c:v>
                </c:pt>
                <c:pt idx="10">
                  <c:v>5.8865081233812101E-3</c:v>
                </c:pt>
                <c:pt idx="11">
                  <c:v>8.4765716976689422E-3</c:v>
                </c:pt>
                <c:pt idx="12">
                  <c:v>6.3574287732517075E-3</c:v>
                </c:pt>
                <c:pt idx="13">
                  <c:v>6.1219684483164588E-3</c:v>
                </c:pt>
                <c:pt idx="14">
                  <c:v>4.9446668236402163E-3</c:v>
                </c:pt>
                <c:pt idx="15">
                  <c:v>2.1191429244172355E-3</c:v>
                </c:pt>
                <c:pt idx="16">
                  <c:v>1.1773016246762421E-3</c:v>
                </c:pt>
                <c:pt idx="17">
                  <c:v>3.7673651989639746E-3</c:v>
                </c:pt>
                <c:pt idx="18">
                  <c:v>3.7673651989639746E-3</c:v>
                </c:pt>
                <c:pt idx="19">
                  <c:v>4.0028255238992233E-3</c:v>
                </c:pt>
                <c:pt idx="20">
                  <c:v>3.2964445490934777E-3</c:v>
                </c:pt>
                <c:pt idx="21">
                  <c:v>3.5319048740287263E-3</c:v>
                </c:pt>
                <c:pt idx="22">
                  <c:v>2.3546032493524842E-3</c:v>
                </c:pt>
                <c:pt idx="23">
                  <c:v>2.1191429244172355E-3</c:v>
                </c:pt>
                <c:pt idx="24">
                  <c:v>2.5900635742877325E-3</c:v>
                </c:pt>
                <c:pt idx="25">
                  <c:v>3.5319048740287263E-3</c:v>
                </c:pt>
                <c:pt idx="26">
                  <c:v>1.4127619496114904E-3</c:v>
                </c:pt>
                <c:pt idx="27">
                  <c:v>2.1191429244172355E-3</c:v>
                </c:pt>
                <c:pt idx="28">
                  <c:v>1.6482222745467388E-3</c:v>
                </c:pt>
                <c:pt idx="29">
                  <c:v>1.4127619496114904E-3</c:v>
                </c:pt>
                <c:pt idx="30">
                  <c:v>1.1773016246762421E-3</c:v>
                </c:pt>
              </c:numCache>
            </c:numRef>
          </c:val>
          <c:smooth val="0"/>
          <c:extLst>
            <c:ext xmlns:c16="http://schemas.microsoft.com/office/drawing/2014/chart" uri="{C3380CC4-5D6E-409C-BE32-E72D297353CC}">
              <c16:uniqueId val="{00000002-B5BC-4AEA-985D-F89A16598DDD}"/>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clustered"/>
        <c:varyColors val="0"/>
        <c:ser>
          <c:idx val="0"/>
          <c:order val="0"/>
          <c:tx>
            <c:strRef>
              <c:f>'{web_tri_month_f}'!$B$1</c:f>
              <c:strCache>
                <c:ptCount val="1"/>
                <c:pt idx="0">
                  <c:v>1月</c:v>
                </c:pt>
              </c:strCache>
            </c:strRef>
          </c:tx>
          <c:spPr>
            <a:solidFill>
              <a:schemeClr val="bg1">
                <a:lumMod val="50000"/>
                <a:lumOff val="50000"/>
              </a:schemeClr>
            </a:solidFill>
            <a:ln w="9525" cap="flat" cmpd="sng" algn="ctr">
              <a:noFill/>
              <a:round/>
            </a:ln>
            <a:effectLst/>
          </c:spPr>
          <c:invertIfNegative val="0"/>
          <c:cat>
            <c:numRef>
              <c:f>'{web_tri_month_f}'!$A$2:$A$32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'{web_tri_month_f}'!$B$2:$B$32</c:f>
              <c:numCache>
                <c:formatCode>0.00%</c:formatCode>
                <c:ptCount val="31"/>
                <c:pt idx="0">
                  <c:v>4.2419481539670068E-2</c:v>
                </c:pt>
                <c:pt idx="1">
                  <c:v>3.482587064676617E-2</c:v>
                </c:pt>
                <c:pt idx="2">
                  <c:v>3.1945535480492275E-2</c:v>
                </c:pt>
                <c:pt idx="3">
                  <c:v>2.4090075936108929E-2</c:v>
                </c:pt>
                <c:pt idx="4">
                  <c:v>3.1421838177533384E-2</c:v>
                </c:pt>
                <c:pt idx="5">
                  <c:v>2.6708562450903379E-2</c:v>
                </c:pt>
                <c:pt idx="6">
                  <c:v>2.6970411102382824E-2</c:v>
                </c:pt>
                <c:pt idx="7">
                  <c:v>2.9588897617177271E-2</c:v>
                </c:pt>
                <c:pt idx="8">
                  <c:v>2.9327048965697825E-2</c:v>
                </c:pt>
                <c:pt idx="9">
                  <c:v>3.3254778737889498E-2</c:v>
                </c:pt>
                <c:pt idx="10">
                  <c:v>2.461377323906782E-2</c:v>
                </c:pt>
                <c:pt idx="11">
                  <c:v>3.2469232783451166E-2</c:v>
                </c:pt>
                <c:pt idx="12">
                  <c:v>3.0112594920136161E-2</c:v>
                </c:pt>
                <c:pt idx="13">
                  <c:v>3.2992930086410056E-2</c:v>
                </c:pt>
                <c:pt idx="14">
                  <c:v>3.0112594920136161E-2</c:v>
                </c:pt>
                <c:pt idx="15">
                  <c:v>3.5349567949725061E-2</c:v>
                </c:pt>
                <c:pt idx="16">
                  <c:v>3.5873265252683952E-2</c:v>
                </c:pt>
                <c:pt idx="17">
                  <c:v>3.4040324692327838E-2</c:v>
                </c:pt>
                <c:pt idx="18">
                  <c:v>3.4564021995286721E-2</c:v>
                </c:pt>
                <c:pt idx="19">
                  <c:v>2.8541503011259493E-2</c:v>
                </c:pt>
                <c:pt idx="20">
                  <c:v>3.0374443571615607E-2</c:v>
                </c:pt>
                <c:pt idx="21">
                  <c:v>3.0898140874574497E-2</c:v>
                </c:pt>
                <c:pt idx="22">
                  <c:v>3.0112594920136161E-2</c:v>
                </c:pt>
                <c:pt idx="23">
                  <c:v>2.9850746268656716E-2</c:v>
                </c:pt>
                <c:pt idx="24">
                  <c:v>3.2992930086410056E-2</c:v>
                </c:pt>
                <c:pt idx="25">
                  <c:v>3.0636292223095052E-2</c:v>
                </c:pt>
                <c:pt idx="26">
                  <c:v>3.0898140874574497E-2</c:v>
                </c:pt>
                <c:pt idx="27">
                  <c:v>2.4875621890547265E-2</c:v>
                </c:pt>
                <c:pt idx="28">
                  <c:v>3.3254778737889498E-2</c:v>
                </c:pt>
                <c:pt idx="29">
                  <c:v>4.0324692327834512E-2</c:v>
                </c:pt>
                <c:pt idx="30">
                  <c:v>5.6559308719560095E-2</c:v>
                </c:pt>
              </c:numCache>
            </c:numRef>
          </c:val>
          <c:extLst>
            <c:ext xmlns:c16="http://schemas.microsoft.com/office/drawing/2014/chart" uri="{C3380CC4-5D6E-409C-BE32-E72D297353CC}">
              <c16:uniqueId val="{00000000-4699-4C8A-8495-E28382750E2F}"/>
            </c:ext>
          </c:extLst>
        </c:ser>
        <c:ser>
          <c:idx val="1"/>
          <c:order val="1"/>
          <c:tx>
            <c:strRef>
              <c:f>'{web_tri_month_f}'!$C$1</c:f>
              <c:strCache>
                <c:ptCount val="1"/>
                <c:pt idx="0">
                  <c:v>2月</c:v>
                </c:pt>
              </c:strCache>
            </c:strRef>
          </c:tx>
          <c:spPr>
            <a:solidFill>
              <a:schemeClr val="bg1"/>
            </a:solidFill>
            <a:ln w="9525" cap="flat" cmpd="sng" algn="ctr">
              <a:noFill/>
              <a:round/>
            </a:ln>
            <a:effectLst/>
          </c:spPr>
          <c:invertIfNegative val="0"/>
          <c:cat>
            <c:numRef>
              <c:f>'{web_tri_month_f}'!$A$2:$A$32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'{web_tri_month_f}'!$C$2:$C$32</c:f>
              <c:numCache>
                <c:formatCode>0.00%</c:formatCode>
                <c:ptCount val="31"/>
                <c:pt idx="0">
                  <c:v>3.6645351696999506E-2</c:v>
                </c:pt>
                <c:pt idx="1">
                  <c:v>3.000491883915396E-2</c:v>
                </c:pt>
                <c:pt idx="2">
                  <c:v>3.3448106246925728E-2</c:v>
                </c:pt>
                <c:pt idx="3">
                  <c:v>2.8283325135268076E-2</c:v>
                </c:pt>
                <c:pt idx="4">
                  <c:v>2.8529267092966059E-2</c:v>
                </c:pt>
                <c:pt idx="5">
                  <c:v>2.7545499262174127E-2</c:v>
                </c:pt>
                <c:pt idx="6">
                  <c:v>2.2872602065912444E-2</c:v>
                </c:pt>
                <c:pt idx="7">
                  <c:v>2.8037383177570093E-2</c:v>
                </c:pt>
                <c:pt idx="8">
                  <c:v>2.557796360059026E-2</c:v>
                </c:pt>
                <c:pt idx="9">
                  <c:v>2.8037383177570093E-2</c:v>
                </c:pt>
                <c:pt idx="10">
                  <c:v>2.9021151008362025E-2</c:v>
                </c:pt>
                <c:pt idx="11">
                  <c:v>2.9513034923757994E-2</c:v>
                </c:pt>
                <c:pt idx="12">
                  <c:v>2.779144121987211E-2</c:v>
                </c:pt>
                <c:pt idx="13">
                  <c:v>2.8283325135268076E-2</c:v>
                </c:pt>
                <c:pt idx="14">
                  <c:v>3.443187407771766E-2</c:v>
                </c:pt>
                <c:pt idx="15">
                  <c:v>3.4185932120019677E-2</c:v>
                </c:pt>
                <c:pt idx="16">
                  <c:v>3.4923757993113626E-2</c:v>
                </c:pt>
                <c:pt idx="17">
                  <c:v>3.615346778160354E-2</c:v>
                </c:pt>
                <c:pt idx="18">
                  <c:v>3.443187407771766E-2</c:v>
                </c:pt>
                <c:pt idx="19">
                  <c:v>3.6399409739301523E-2</c:v>
                </c:pt>
                <c:pt idx="20">
                  <c:v>3.5661583866207575E-2</c:v>
                </c:pt>
                <c:pt idx="21">
                  <c:v>3.7383177570093455E-2</c:v>
                </c:pt>
                <c:pt idx="22">
                  <c:v>4.3777668470241025E-2</c:v>
                </c:pt>
                <c:pt idx="23">
                  <c:v>4.2547958681751104E-2</c:v>
                </c:pt>
                <c:pt idx="24">
                  <c:v>4.2547958681751104E-2</c:v>
                </c:pt>
                <c:pt idx="25">
                  <c:v>3.9350713231677326E-2</c:v>
                </c:pt>
                <c:pt idx="26">
                  <c:v>5.6074766355140186E-2</c:v>
                </c:pt>
                <c:pt idx="27">
                  <c:v>8.8539104771273983E-2</c:v>
                </c:pt>
                <c:pt idx="28">
                  <c:v>0</c:v>
                </c:pt>
                <c:pt idx="29">
                  <c:v>0</c:v>
                </c:pt>
                <c:pt idx="30">
                  <c:v>0</c:v>
                </c:pt>
              </c:numCache>
            </c:numRef>
          </c:val>
          <c:extLst>
            <c:ext xmlns:c16="http://schemas.microsoft.com/office/drawing/2014/chart" uri="{C3380CC4-5D6E-409C-BE32-E72D297353CC}">
              <c16:uniqueId val="{00000001-4699-4C8A-8495-E28382750E2F}"/>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'{web_tri_month_f}'!$D$1</c:f>
              <c:strCache>
                <c:ptCount val="1"/>
                <c:pt idx="0">
                  <c:v>3月</c:v>
                </c:pt>
              </c:strCache>
            </c:strRef>
          </c:tx>
          <c:spPr>
            <a:ln w="22225" cap="rnd" cmpd="sng" algn="ctr">
              <a:solidFill>
                <a:srgbClr val="FF0000"/>
              </a:solidFill>
              <a:round/>
            </a:ln>
            <a:effectLst/>
          </c:spPr>
          <c:marker>
            <c:symbol val="none"/>
          </c:marker>
          <c:cat>
            <c:numRef>
              <c:f>'{web_tri_month_f}'!$A$2:$A$32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'{web_tri_month_f}'!$D$2:$D$32</c:f>
              <c:numCache>
                <c:formatCode>0.00%</c:formatCode>
                <c:ptCount val="31"/>
                <c:pt idx="0">
                  <c:v>3.2964445490934781E-2</c:v>
                </c:pt>
                <c:pt idx="1">
                  <c:v>3.0374381916647045E-2</c:v>
                </c:pt>
                <c:pt idx="2">
                  <c:v>2.6136096067812573E-2</c:v>
                </c:pt>
                <c:pt idx="3">
                  <c:v>2.7548858017424065E-2</c:v>
                </c:pt>
                <c:pt idx="4">
                  <c:v>2.2839651518719094E-2</c:v>
                </c:pt>
                <c:pt idx="5">
                  <c:v>2.1191429244172357E-2</c:v>
                </c:pt>
                <c:pt idx="6">
                  <c:v>2.1662349894042855E-2</c:v>
                </c:pt>
                <c:pt idx="7">
                  <c:v>1.9778667294560865E-2</c:v>
                </c:pt>
                <c:pt idx="8">
                  <c:v>2.4958794443136333E-2</c:v>
                </c:pt>
                <c:pt idx="9">
                  <c:v>2.7313397692488816E-2</c:v>
                </c:pt>
                <c:pt idx="10">
                  <c:v>2.2133270543913352E-2</c:v>
                </c:pt>
                <c:pt idx="11">
                  <c:v>2.5900635742877324E-2</c:v>
                </c:pt>
                <c:pt idx="12">
                  <c:v>2.4487873793265835E-2</c:v>
                </c:pt>
                <c:pt idx="13">
                  <c:v>2.5194254768071581E-2</c:v>
                </c:pt>
                <c:pt idx="14">
                  <c:v>2.9432540616906051E-2</c:v>
                </c:pt>
                <c:pt idx="15">
                  <c:v>2.4487873793265835E-2</c:v>
                </c:pt>
                <c:pt idx="16">
                  <c:v>2.7548858017424065E-2</c:v>
                </c:pt>
                <c:pt idx="17">
                  <c:v>2.9432540616906051E-2</c:v>
                </c:pt>
                <c:pt idx="18">
                  <c:v>3.2258064516129031E-2</c:v>
                </c:pt>
                <c:pt idx="19">
                  <c:v>3.0845302566517543E-2</c:v>
                </c:pt>
                <c:pt idx="20">
                  <c:v>3.1787143866258534E-2</c:v>
                </c:pt>
                <c:pt idx="21">
                  <c:v>2.9197080291970802E-2</c:v>
                </c:pt>
                <c:pt idx="22">
                  <c:v>3.602542971509301E-2</c:v>
                </c:pt>
                <c:pt idx="23">
                  <c:v>3.6731810689898753E-2</c:v>
                </c:pt>
                <c:pt idx="24">
                  <c:v>3.4377207440546266E-2</c:v>
                </c:pt>
                <c:pt idx="25">
                  <c:v>4.0734636213797977E-2</c:v>
                </c:pt>
                <c:pt idx="26">
                  <c:v>3.4848128090416763E-2</c:v>
                </c:pt>
                <c:pt idx="27">
                  <c:v>4.1205556863668474E-2</c:v>
                </c:pt>
                <c:pt idx="28">
                  <c:v>4.4737461737697201E-2</c:v>
                </c:pt>
                <c:pt idx="29">
                  <c:v>5.1801271485754648E-2</c:v>
                </c:pt>
                <c:pt idx="30">
                  <c:v>9.2064987049682134E-2</c:v>
                </c:pt>
              </c:numCache>
            </c:numRef>
          </c:val>
          <c:smooth val="0"/>
          <c:extLst>
            <c:ext xmlns:c16="http://schemas.microsoft.com/office/drawing/2014/chart" uri="{C3380CC4-5D6E-409C-BE32-E72D297353CC}">
              <c16:uniqueId val="{00000002-4699-4C8A-8495-E28382750E2F}"/>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0.12532802118012915"/>
          <c:y val="7.1293271761747268E-2"/>
          <c:w val="0.81705756830078025"/>
          <c:h val="0.7612144508494304"/>
        </c:manualLayout>
      </c:layout>
      <c:barChart>
        <c:barDir val="col"/>
        <c:grouping val="clustered"/>
        <c:varyColors val="0"/>
        <c:ser>
          <c:idx val="0"/>
          <c:order val="0"/>
          <c:tx>
            <c:strRef>
              <c:f>'{web_tri_month_v}'!$B$1</c:f>
              <c:strCache>
                <c:ptCount val="1"/>
                <c:pt idx="0">
                  <c:v>1月</c:v>
                </c:pt>
              </c:strCache>
            </c:strRef>
          </c:tx>
          <c:spPr>
            <a:solidFill>
              <a:schemeClr val="bg1">
                <a:lumMod val="50000"/>
                <a:lumOff val="50000"/>
              </a:schemeClr>
            </a:solidFill>
            <a:ln w="9525" cap="flat" cmpd="sng" algn="ctr">
              <a:noFill/>
              <a:round/>
            </a:ln>
            <a:effectLst/>
          </c:spPr>
          <c:invertIfNegative val="0"/>
          <c:cat>
            <c:numRef>
              <c:f>'{web_tri_month_v}'!$A$2:$A$102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'{web_tri_month_v}'!$B$2:$B$102</c:f>
              <c:numCache>
                <c:formatCode>0.00%</c:formatCode>
                <c:ptCount val="101"/>
                <c:pt idx="0">
                  <c:v>1.0473946059177796E-2</c:v>
                </c:pt>
                <c:pt idx="1">
                  <c:v>3.0374443571615607E-2</c:v>
                </c:pt>
                <c:pt idx="2">
                  <c:v>2.461377323906782E-2</c:v>
                </c:pt>
                <c:pt idx="3">
                  <c:v>1.8591254255040587E-2</c:v>
                </c:pt>
                <c:pt idx="4">
                  <c:v>1.6496465043205028E-2</c:v>
                </c:pt>
                <c:pt idx="5">
                  <c:v>1.3877978528410578E-2</c:v>
                </c:pt>
                <c:pt idx="6">
                  <c:v>1.6496465043205028E-2</c:v>
                </c:pt>
                <c:pt idx="7">
                  <c:v>1.7282010997643361E-2</c:v>
                </c:pt>
                <c:pt idx="8">
                  <c:v>1.230688661953391E-2</c:v>
                </c:pt>
                <c:pt idx="9">
                  <c:v>1.2568735271013355E-2</c:v>
                </c:pt>
                <c:pt idx="10">
                  <c:v>1.5972767740246138E-2</c:v>
                </c:pt>
                <c:pt idx="11">
                  <c:v>8.6410054988216804E-3</c:v>
                </c:pt>
                <c:pt idx="12">
                  <c:v>9.68840010473946E-3</c:v>
                </c:pt>
                <c:pt idx="13">
                  <c:v>1.230688661953391E-2</c:v>
                </c:pt>
                <c:pt idx="14">
                  <c:v>1.2568735271013355E-2</c:v>
                </c:pt>
                <c:pt idx="15">
                  <c:v>1.230688661953391E-2</c:v>
                </c:pt>
                <c:pt idx="16">
                  <c:v>1.0473946059177796E-2</c:v>
                </c:pt>
                <c:pt idx="17">
                  <c:v>1.125949201361613E-2</c:v>
                </c:pt>
                <c:pt idx="18">
                  <c:v>1.0997643362136685E-2</c:v>
                </c:pt>
                <c:pt idx="19">
                  <c:v>1.0473946059177796E-2</c:v>
                </c:pt>
                <c:pt idx="20">
                  <c:v>8.3791568473422368E-3</c:v>
                </c:pt>
                <c:pt idx="21">
                  <c:v>1.0212097407698351E-2</c:v>
                </c:pt>
                <c:pt idx="22">
                  <c:v>9.68840010473946E-3</c:v>
                </c:pt>
                <c:pt idx="23">
                  <c:v>9.9502487562189053E-3</c:v>
                </c:pt>
                <c:pt idx="24">
                  <c:v>1.073579471065724E-2</c:v>
                </c:pt>
                <c:pt idx="25">
                  <c:v>8.9028541503011257E-3</c:v>
                </c:pt>
                <c:pt idx="26">
                  <c:v>8.1173081958627914E-3</c:v>
                </c:pt>
                <c:pt idx="27">
                  <c:v>8.9028541503011257E-3</c:v>
                </c:pt>
                <c:pt idx="28">
                  <c:v>7.8554595443833461E-3</c:v>
                </c:pt>
                <c:pt idx="29">
                  <c:v>7.3317622414244563E-3</c:v>
                </c:pt>
                <c:pt idx="30">
                  <c:v>5.236973029588898E-3</c:v>
                </c:pt>
                <c:pt idx="31">
                  <c:v>9.4265514532600164E-3</c:v>
                </c:pt>
                <c:pt idx="32">
                  <c:v>7.0699135899450118E-3</c:v>
                </c:pt>
                <c:pt idx="33">
                  <c:v>1.125949201361613E-2</c:v>
                </c:pt>
                <c:pt idx="34">
                  <c:v>4.7132757266300082E-3</c:v>
                </c:pt>
                <c:pt idx="35">
                  <c:v>7.3317622414244563E-3</c:v>
                </c:pt>
                <c:pt idx="36">
                  <c:v>7.0699135899450118E-3</c:v>
                </c:pt>
                <c:pt idx="37">
                  <c:v>1.0212097407698351E-2</c:v>
                </c:pt>
                <c:pt idx="38">
                  <c:v>7.3317622414244563E-3</c:v>
                </c:pt>
                <c:pt idx="39">
                  <c:v>5.7606703325477878E-3</c:v>
                </c:pt>
                <c:pt idx="40">
                  <c:v>6.2843676355066776E-3</c:v>
                </c:pt>
                <c:pt idx="41">
                  <c:v>7.5936108929039016E-3</c:v>
                </c:pt>
                <c:pt idx="42">
                  <c:v>9.4265514532600164E-3</c:v>
                </c:pt>
                <c:pt idx="43">
                  <c:v>6.546216286986122E-3</c:v>
                </c:pt>
                <c:pt idx="44">
                  <c:v>6.8080649384655665E-3</c:v>
                </c:pt>
                <c:pt idx="45">
                  <c:v>4.9751243781094526E-3</c:v>
                </c:pt>
                <c:pt idx="46">
                  <c:v>7.3317622414244563E-3</c:v>
                </c:pt>
                <c:pt idx="47">
                  <c:v>6.2843676355066776E-3</c:v>
                </c:pt>
                <c:pt idx="48">
                  <c:v>6.546216286986122E-3</c:v>
                </c:pt>
                <c:pt idx="49">
                  <c:v>5.7606703325477878E-3</c:v>
                </c:pt>
                <c:pt idx="50">
                  <c:v>5.236973029588898E-3</c:v>
                </c:pt>
                <c:pt idx="51">
                  <c:v>2.8803351662738939E-3</c:v>
                </c:pt>
                <c:pt idx="52">
                  <c:v>5.236973029588898E-3</c:v>
                </c:pt>
                <c:pt idx="53">
                  <c:v>6.0225189840272322E-3</c:v>
                </c:pt>
                <c:pt idx="54">
                  <c:v>3.927729772191673E-3</c:v>
                </c:pt>
                <c:pt idx="55">
                  <c:v>5.7606703325477878E-3</c:v>
                </c:pt>
                <c:pt idx="56">
                  <c:v>6.546216286986122E-3</c:v>
                </c:pt>
                <c:pt idx="57">
                  <c:v>4.4514270751505628E-3</c:v>
                </c:pt>
                <c:pt idx="58">
                  <c:v>2.8803351662738939E-3</c:v>
                </c:pt>
                <c:pt idx="59">
                  <c:v>3.6658811207122281E-3</c:v>
                </c:pt>
                <c:pt idx="60">
                  <c:v>2.8803351662738939E-3</c:v>
                </c:pt>
                <c:pt idx="61">
                  <c:v>5.4988216810683424E-3</c:v>
                </c:pt>
                <c:pt idx="62">
                  <c:v>4.1895784236711184E-3</c:v>
                </c:pt>
                <c:pt idx="63">
                  <c:v>4.7132757266300082E-3</c:v>
                </c:pt>
                <c:pt idx="64">
                  <c:v>3.4040324692327832E-3</c:v>
                </c:pt>
                <c:pt idx="65">
                  <c:v>4.9751243781094526E-3</c:v>
                </c:pt>
                <c:pt idx="66">
                  <c:v>3.6658811207122281E-3</c:v>
                </c:pt>
                <c:pt idx="67">
                  <c:v>5.4988216810683424E-3</c:v>
                </c:pt>
                <c:pt idx="68">
                  <c:v>4.7132757266300082E-3</c:v>
                </c:pt>
                <c:pt idx="69">
                  <c:v>4.7132757266300082E-3</c:v>
                </c:pt>
                <c:pt idx="70">
                  <c:v>4.9751243781094526E-3</c:v>
                </c:pt>
                <c:pt idx="71">
                  <c:v>4.1895784236711184E-3</c:v>
                </c:pt>
                <c:pt idx="72">
                  <c:v>3.4040324692327832E-3</c:v>
                </c:pt>
                <c:pt idx="73">
                  <c:v>2.8803351662738939E-3</c:v>
                </c:pt>
                <c:pt idx="74">
                  <c:v>5.4988216810683424E-3</c:v>
                </c:pt>
                <c:pt idx="75">
                  <c:v>4.1895784236711184E-3</c:v>
                </c:pt>
                <c:pt idx="76">
                  <c:v>4.4514270751505628E-3</c:v>
                </c:pt>
                <c:pt idx="77">
                  <c:v>2.0947892118355592E-3</c:v>
                </c:pt>
                <c:pt idx="78">
                  <c:v>2.8803351662738939E-3</c:v>
                </c:pt>
                <c:pt idx="79">
                  <c:v>5.236973029588898E-3</c:v>
                </c:pt>
                <c:pt idx="80">
                  <c:v>4.1895784236711184E-3</c:v>
                </c:pt>
                <c:pt idx="81">
                  <c:v>4.4514270751505628E-3</c:v>
                </c:pt>
                <c:pt idx="82">
                  <c:v>4.1895784236711184E-3</c:v>
                </c:pt>
                <c:pt idx="83">
                  <c:v>2.8803351662738939E-3</c:v>
                </c:pt>
                <c:pt idx="84">
                  <c:v>3.1421838177533388E-3</c:v>
                </c:pt>
                <c:pt idx="85">
                  <c:v>3.927729772191673E-3</c:v>
                </c:pt>
                <c:pt idx="86">
                  <c:v>2.618486514794449E-3</c:v>
                </c:pt>
                <c:pt idx="87">
                  <c:v>2.618486514794449E-3</c:v>
                </c:pt>
                <c:pt idx="88">
                  <c:v>3.4040324692327832E-3</c:v>
                </c:pt>
                <c:pt idx="89">
                  <c:v>4.7132757266300082E-3</c:v>
                </c:pt>
                <c:pt idx="90">
                  <c:v>2.618486514794449E-3</c:v>
                </c:pt>
                <c:pt idx="91">
                  <c:v>3.1421838177533388E-3</c:v>
                </c:pt>
                <c:pt idx="92">
                  <c:v>2.3566378633150041E-3</c:v>
                </c:pt>
                <c:pt idx="93">
                  <c:v>2.3566378633150041E-3</c:v>
                </c:pt>
                <c:pt idx="94">
                  <c:v>2.618486514794449E-3</c:v>
                </c:pt>
                <c:pt idx="95">
                  <c:v>2.8803351662738939E-3</c:v>
                </c:pt>
                <c:pt idx="96">
                  <c:v>1.8329405603561141E-3</c:v>
                </c:pt>
                <c:pt idx="97">
                  <c:v>1.3092432573972245E-3</c:v>
                </c:pt>
                <c:pt idx="98">
                  <c:v>3.4040324692327832E-3</c:v>
                </c:pt>
                <c:pt idx="99">
                  <c:v>4.4514270751505628E-3</c:v>
                </c:pt>
                <c:pt idx="100">
                  <c:v>3.927729772191673E-3</c:v>
                </c:pt>
              </c:numCache>
            </c:numRef>
          </c:val>
          <c:extLst>
            <c:ext xmlns:c16="http://schemas.microsoft.com/office/drawing/2014/chart" uri="{C3380CC4-5D6E-409C-BE32-E72D297353CC}">
              <c16:uniqueId val="{00000000-13E6-47FD-BBAE-1E1B1A3ACC07}"/>
            </c:ext>
          </c:extLst>
        </c:ser>
        <c:ser>
          <c:idx val="1"/>
          <c:order val="1"/>
          <c:tx>
            <c:strRef>
              <c:f>'{web_tri_month_v}'!$C$1</c:f>
              <c:strCache>
                <c:ptCount val="1"/>
                <c:pt idx="0">
                  <c:v>2月</c:v>
                </c:pt>
              </c:strCache>
            </c:strRef>
          </c:tx>
          <c:spPr>
            <a:solidFill>
              <a:schemeClr val="bg1"/>
            </a:solidFill>
            <a:ln w="9525" cap="flat" cmpd="sng" algn="ctr">
              <a:noFill/>
              <a:round/>
            </a:ln>
            <a:effectLst/>
          </c:spPr>
          <c:invertIfNegative val="0"/>
          <c:cat>
            <c:numRef>
              <c:f>'{web_tri_month_v}'!$A$2:$A$102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'{web_tri_month_v}'!$C$2:$C$102</c:f>
              <c:numCache>
                <c:formatCode>0.00%</c:formatCode>
                <c:ptCount val="101"/>
                <c:pt idx="0">
                  <c:v>9.8376783079193314E-3</c:v>
                </c:pt>
                <c:pt idx="1">
                  <c:v>2.4348253812100346E-2</c:v>
                </c:pt>
                <c:pt idx="2">
                  <c:v>2.0413182488932612E-2</c:v>
                </c:pt>
                <c:pt idx="3">
                  <c:v>1.942941465814068E-2</c:v>
                </c:pt>
                <c:pt idx="4">
                  <c:v>1.3034923757993113E-2</c:v>
                </c:pt>
                <c:pt idx="5">
                  <c:v>1.4756517461878997E-2</c:v>
                </c:pt>
                <c:pt idx="6">
                  <c:v>1.4756517461878997E-2</c:v>
                </c:pt>
                <c:pt idx="7">
                  <c:v>1.5986227250368912E-2</c:v>
                </c:pt>
                <c:pt idx="8">
                  <c:v>1.3772749631087064E-2</c:v>
                </c:pt>
                <c:pt idx="9">
                  <c:v>1.2297097884899164E-2</c:v>
                </c:pt>
                <c:pt idx="10">
                  <c:v>1.2543039842597147E-2</c:v>
                </c:pt>
                <c:pt idx="11">
                  <c:v>1.1067388096409248E-2</c:v>
                </c:pt>
                <c:pt idx="12">
                  <c:v>1.1313330054107231E-2</c:v>
                </c:pt>
                <c:pt idx="13">
                  <c:v>6.6404328578455489E-3</c:v>
                </c:pt>
                <c:pt idx="14">
                  <c:v>1.2297097884899164E-2</c:v>
                </c:pt>
                <c:pt idx="15">
                  <c:v>1.0821446138711265E-2</c:v>
                </c:pt>
                <c:pt idx="16">
                  <c:v>1.0329562223315297E-2</c:v>
                </c:pt>
                <c:pt idx="17">
                  <c:v>7.6242006886374815E-3</c:v>
                </c:pt>
                <c:pt idx="18">
                  <c:v>1.278898180029513E-2</c:v>
                </c:pt>
                <c:pt idx="19">
                  <c:v>9.0998524348253809E-3</c:v>
                </c:pt>
                <c:pt idx="20">
                  <c:v>9.0998524348253809E-3</c:v>
                </c:pt>
                <c:pt idx="21">
                  <c:v>8.1160846040334474E-3</c:v>
                </c:pt>
                <c:pt idx="22">
                  <c:v>9.8376783079193314E-3</c:v>
                </c:pt>
                <c:pt idx="23">
                  <c:v>8.1160846040334474E-3</c:v>
                </c:pt>
                <c:pt idx="24">
                  <c:v>6.6404328578455489E-3</c:v>
                </c:pt>
                <c:pt idx="25">
                  <c:v>6.3944909001475651E-3</c:v>
                </c:pt>
                <c:pt idx="26">
                  <c:v>8.1160846040334474E-3</c:v>
                </c:pt>
                <c:pt idx="27">
                  <c:v>9.3457943925233638E-3</c:v>
                </c:pt>
                <c:pt idx="28">
                  <c:v>1.0083620265617314E-2</c:v>
                </c:pt>
                <c:pt idx="29">
                  <c:v>6.3944909001475651E-3</c:v>
                </c:pt>
                <c:pt idx="30">
                  <c:v>6.3944909001475651E-3</c:v>
                </c:pt>
                <c:pt idx="31">
                  <c:v>6.8863748155435318E-3</c:v>
                </c:pt>
                <c:pt idx="32">
                  <c:v>9.3457943925233638E-3</c:v>
                </c:pt>
                <c:pt idx="33">
                  <c:v>7.3782587309394985E-3</c:v>
                </c:pt>
                <c:pt idx="34">
                  <c:v>6.6404328578455489E-3</c:v>
                </c:pt>
                <c:pt idx="35">
                  <c:v>7.6242006886374815E-3</c:v>
                </c:pt>
                <c:pt idx="36">
                  <c:v>7.1323167732415147E-3</c:v>
                </c:pt>
                <c:pt idx="37">
                  <c:v>4.6728971962616819E-3</c:v>
                </c:pt>
                <c:pt idx="38">
                  <c:v>7.1323167732415147E-3</c:v>
                </c:pt>
                <c:pt idx="39">
                  <c:v>9.5917363502213485E-3</c:v>
                </c:pt>
                <c:pt idx="40">
                  <c:v>7.3782587309394985E-3</c:v>
                </c:pt>
                <c:pt idx="41">
                  <c:v>9.3457943925233638E-3</c:v>
                </c:pt>
                <c:pt idx="42">
                  <c:v>6.8863748155435318E-3</c:v>
                </c:pt>
                <c:pt idx="43">
                  <c:v>7.1323167732415147E-3</c:v>
                </c:pt>
                <c:pt idx="44">
                  <c:v>4.426955238563699E-3</c:v>
                </c:pt>
                <c:pt idx="45">
                  <c:v>4.9188391539596657E-3</c:v>
                </c:pt>
                <c:pt idx="46">
                  <c:v>5.4107230693556324E-3</c:v>
                </c:pt>
                <c:pt idx="47">
                  <c:v>7.6242006886374815E-3</c:v>
                </c:pt>
                <c:pt idx="48">
                  <c:v>6.3944909001475651E-3</c:v>
                </c:pt>
                <c:pt idx="49">
                  <c:v>5.9026069847515983E-3</c:v>
                </c:pt>
                <c:pt idx="50">
                  <c:v>5.9026069847515983E-3</c:v>
                </c:pt>
                <c:pt idx="51">
                  <c:v>6.3944909001475651E-3</c:v>
                </c:pt>
                <c:pt idx="52">
                  <c:v>4.426955238563699E-3</c:v>
                </c:pt>
                <c:pt idx="53">
                  <c:v>4.9188391539596657E-3</c:v>
                </c:pt>
                <c:pt idx="54">
                  <c:v>6.1485489424495821E-3</c:v>
                </c:pt>
                <c:pt idx="55">
                  <c:v>5.6566650270536154E-3</c:v>
                </c:pt>
                <c:pt idx="56">
                  <c:v>3.4431874077717659E-3</c:v>
                </c:pt>
                <c:pt idx="57">
                  <c:v>6.3944909001475651E-3</c:v>
                </c:pt>
                <c:pt idx="58">
                  <c:v>5.4107230693556324E-3</c:v>
                </c:pt>
                <c:pt idx="59">
                  <c:v>3.4431874077717659E-3</c:v>
                </c:pt>
                <c:pt idx="60">
                  <c:v>2.2134776192818495E-3</c:v>
                </c:pt>
                <c:pt idx="61">
                  <c:v>2.9513034923757992E-3</c:v>
                </c:pt>
                <c:pt idx="62">
                  <c:v>6.1485489424495821E-3</c:v>
                </c:pt>
                <c:pt idx="63">
                  <c:v>4.9188391539596657E-3</c:v>
                </c:pt>
                <c:pt idx="64">
                  <c:v>3.9350713231677322E-3</c:v>
                </c:pt>
                <c:pt idx="65">
                  <c:v>3.1972454500737825E-3</c:v>
                </c:pt>
                <c:pt idx="66">
                  <c:v>3.4431874077717659E-3</c:v>
                </c:pt>
                <c:pt idx="67">
                  <c:v>3.4431874077717659E-3</c:v>
                </c:pt>
                <c:pt idx="68">
                  <c:v>4.181013280865716E-3</c:v>
                </c:pt>
                <c:pt idx="69">
                  <c:v>3.9350713231677322E-3</c:v>
                </c:pt>
                <c:pt idx="70">
                  <c:v>5.1647811116576486E-3</c:v>
                </c:pt>
                <c:pt idx="71">
                  <c:v>5.4107230693556324E-3</c:v>
                </c:pt>
                <c:pt idx="72">
                  <c:v>4.9188391539596657E-3</c:v>
                </c:pt>
                <c:pt idx="73">
                  <c:v>3.1972454500737825E-3</c:v>
                </c:pt>
                <c:pt idx="74">
                  <c:v>3.4431874077717659E-3</c:v>
                </c:pt>
                <c:pt idx="75">
                  <c:v>3.6891293654697493E-3</c:v>
                </c:pt>
                <c:pt idx="76">
                  <c:v>3.1972454500737825E-3</c:v>
                </c:pt>
                <c:pt idx="77">
                  <c:v>4.181013280865716E-3</c:v>
                </c:pt>
                <c:pt idx="78">
                  <c:v>4.426955238563699E-3</c:v>
                </c:pt>
                <c:pt idx="79">
                  <c:v>3.9350713231677322E-3</c:v>
                </c:pt>
                <c:pt idx="80">
                  <c:v>2.9513034923757992E-3</c:v>
                </c:pt>
                <c:pt idx="81">
                  <c:v>2.9513034923757992E-3</c:v>
                </c:pt>
                <c:pt idx="82">
                  <c:v>2.9513034923757992E-3</c:v>
                </c:pt>
                <c:pt idx="83">
                  <c:v>3.6891293654697493E-3</c:v>
                </c:pt>
                <c:pt idx="84">
                  <c:v>3.4431874077717659E-3</c:v>
                </c:pt>
                <c:pt idx="85">
                  <c:v>1.9675356615838661E-3</c:v>
                </c:pt>
                <c:pt idx="86">
                  <c:v>2.2134776192818495E-3</c:v>
                </c:pt>
                <c:pt idx="87">
                  <c:v>2.7053615346778162E-3</c:v>
                </c:pt>
                <c:pt idx="88">
                  <c:v>2.9513034923757992E-3</c:v>
                </c:pt>
                <c:pt idx="89">
                  <c:v>3.1972454500737825E-3</c:v>
                </c:pt>
                <c:pt idx="90">
                  <c:v>2.4594195769798328E-3</c:v>
                </c:pt>
                <c:pt idx="91">
                  <c:v>3.4431874077717659E-3</c:v>
                </c:pt>
                <c:pt idx="92">
                  <c:v>3.1972454500737825E-3</c:v>
                </c:pt>
                <c:pt idx="93">
                  <c:v>3.6891293654697493E-3</c:v>
                </c:pt>
                <c:pt idx="94">
                  <c:v>3.1972454500737825E-3</c:v>
                </c:pt>
                <c:pt idx="95">
                  <c:v>1.4756517461878996E-3</c:v>
                </c:pt>
                <c:pt idx="96">
                  <c:v>2.7053615346778162E-3</c:v>
                </c:pt>
                <c:pt idx="97">
                  <c:v>2.7053615346778162E-3</c:v>
                </c:pt>
                <c:pt idx="98">
                  <c:v>3.1972454500737825E-3</c:v>
                </c:pt>
                <c:pt idx="99">
                  <c:v>2.9513034923757992E-3</c:v>
                </c:pt>
                <c:pt idx="100">
                  <c:v>3.6891293654697493E-3</c:v>
                </c:pt>
              </c:numCache>
            </c:numRef>
          </c:val>
          <c:extLst>
            <c:ext xmlns:c16="http://schemas.microsoft.com/office/drawing/2014/chart" uri="{C3380CC4-5D6E-409C-BE32-E72D297353CC}">
              <c16:uniqueId val="{00000001-13E6-47FD-BBAE-1E1B1A3ACC07}"/>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'{web_tri_month_v}'!$D$1</c:f>
              <c:strCache>
                <c:ptCount val="1"/>
                <c:pt idx="0">
                  <c:v>3月</c:v>
                </c:pt>
              </c:strCache>
            </c:strRef>
          </c:tx>
          <c:spPr>
            <a:ln w="22225" cap="rnd" cmpd="sng" algn="ctr">
              <a:solidFill>
                <a:srgbClr val="FF0000"/>
              </a:solidFill>
              <a:round/>
            </a:ln>
            <a:effectLst/>
          </c:spPr>
          <c:marker>
            <c:symbol val="none"/>
          </c:marker>
          <c:cat>
            <c:numRef>
              <c:f>'{web_tri_month_v}'!$A$2:$A$102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'{web_tri_month_v}'!$D$2:$D$102</c:f>
              <c:numCache>
                <c:formatCode>0.00%</c:formatCode>
                <c:ptCount val="101"/>
                <c:pt idx="0">
                  <c:v>9.8893336472804325E-3</c:v>
                </c:pt>
                <c:pt idx="1">
                  <c:v>2.4252413468330587E-2</c:v>
                </c:pt>
                <c:pt idx="2">
                  <c:v>1.7894984695078879E-2</c:v>
                </c:pt>
                <c:pt idx="3">
                  <c:v>1.7188603720273133E-2</c:v>
                </c:pt>
                <c:pt idx="4">
                  <c:v>1.5304921120791147E-2</c:v>
                </c:pt>
                <c:pt idx="5">
                  <c:v>1.5304921120791147E-2</c:v>
                </c:pt>
                <c:pt idx="6">
                  <c:v>1.2243936896632918E-2</c:v>
                </c:pt>
                <c:pt idx="7">
                  <c:v>9.6538733223451856E-3</c:v>
                </c:pt>
                <c:pt idx="8">
                  <c:v>1.0595714622086179E-2</c:v>
                </c:pt>
                <c:pt idx="9">
                  <c:v>1.1066635271956676E-2</c:v>
                </c:pt>
                <c:pt idx="10">
                  <c:v>8.4765716976689422E-3</c:v>
                </c:pt>
                <c:pt idx="11">
                  <c:v>1.0831174947021427E-2</c:v>
                </c:pt>
                <c:pt idx="12">
                  <c:v>1.0124793972215681E-2</c:v>
                </c:pt>
                <c:pt idx="13">
                  <c:v>8.2411113727336952E-3</c:v>
                </c:pt>
                <c:pt idx="14">
                  <c:v>1.1066635271956676E-2</c:v>
                </c:pt>
                <c:pt idx="15">
                  <c:v>8.7120320226041909E-3</c:v>
                </c:pt>
                <c:pt idx="16">
                  <c:v>7.0638097480574527E-3</c:v>
                </c:pt>
                <c:pt idx="17">
                  <c:v>1.1302095596891923E-2</c:v>
                </c:pt>
                <c:pt idx="18">
                  <c:v>1.0124793972215681E-2</c:v>
                </c:pt>
                <c:pt idx="19">
                  <c:v>6.5928890981869553E-3</c:v>
                </c:pt>
                <c:pt idx="20">
                  <c:v>1.1066635271956676E-2</c:v>
                </c:pt>
                <c:pt idx="21">
                  <c:v>7.2992700729927005E-3</c:v>
                </c:pt>
                <c:pt idx="22">
                  <c:v>9.6538733223451856E-3</c:v>
                </c:pt>
                <c:pt idx="23">
                  <c:v>1.036025429715093E-2</c:v>
                </c:pt>
                <c:pt idx="24">
                  <c:v>8.9474923475394395E-3</c:v>
                </c:pt>
                <c:pt idx="25">
                  <c:v>7.2992700729927005E-3</c:v>
                </c:pt>
                <c:pt idx="26">
                  <c:v>9.4184129974099369E-3</c:v>
                </c:pt>
                <c:pt idx="27">
                  <c:v>6.5928890981869553E-3</c:v>
                </c:pt>
                <c:pt idx="28">
                  <c:v>8.0056510477984465E-3</c:v>
                </c:pt>
                <c:pt idx="29">
                  <c:v>7.2992700729927005E-3</c:v>
                </c:pt>
                <c:pt idx="30">
                  <c:v>7.5347303979279492E-3</c:v>
                </c:pt>
                <c:pt idx="31">
                  <c:v>7.5347303979279492E-3</c:v>
                </c:pt>
                <c:pt idx="32">
                  <c:v>8.2411113727336952E-3</c:v>
                </c:pt>
                <c:pt idx="33">
                  <c:v>6.828349423122204E-3</c:v>
                </c:pt>
                <c:pt idx="34">
                  <c:v>4.9446668236402163E-3</c:v>
                </c:pt>
                <c:pt idx="35">
                  <c:v>4.7092064987049684E-3</c:v>
                </c:pt>
                <c:pt idx="36">
                  <c:v>5.8865081233812101E-3</c:v>
                </c:pt>
                <c:pt idx="37">
                  <c:v>7.0638097480574527E-3</c:v>
                </c:pt>
                <c:pt idx="38">
                  <c:v>7.7701907228631979E-3</c:v>
                </c:pt>
                <c:pt idx="39">
                  <c:v>4.4737461737697198E-3</c:v>
                </c:pt>
                <c:pt idx="40">
                  <c:v>7.0638097480574527E-3</c:v>
                </c:pt>
                <c:pt idx="41">
                  <c:v>4.9446668236402163E-3</c:v>
                </c:pt>
                <c:pt idx="42">
                  <c:v>4.9446668236402163E-3</c:v>
                </c:pt>
                <c:pt idx="43">
                  <c:v>4.9446668236402163E-3</c:v>
                </c:pt>
                <c:pt idx="44">
                  <c:v>5.8865081233812101E-3</c:v>
                </c:pt>
                <c:pt idx="45">
                  <c:v>7.5347303979279492E-3</c:v>
                </c:pt>
                <c:pt idx="46">
                  <c:v>4.9446668236402163E-3</c:v>
                </c:pt>
                <c:pt idx="47">
                  <c:v>8.0056510477984465E-3</c:v>
                </c:pt>
                <c:pt idx="48">
                  <c:v>4.0028255238992233E-3</c:v>
                </c:pt>
                <c:pt idx="49">
                  <c:v>5.1801271485754649E-3</c:v>
                </c:pt>
                <c:pt idx="50">
                  <c:v>4.4737461737697198E-3</c:v>
                </c:pt>
                <c:pt idx="51">
                  <c:v>4.9446668236402163E-3</c:v>
                </c:pt>
                <c:pt idx="52">
                  <c:v>5.8865081233812101E-3</c:v>
                </c:pt>
                <c:pt idx="53">
                  <c:v>4.0028255238992233E-3</c:v>
                </c:pt>
                <c:pt idx="54">
                  <c:v>3.5319048740287263E-3</c:v>
                </c:pt>
                <c:pt idx="55">
                  <c:v>5.8865081233812101E-3</c:v>
                </c:pt>
                <c:pt idx="56">
                  <c:v>4.2382858488344711E-3</c:v>
                </c:pt>
                <c:pt idx="57">
                  <c:v>3.7673651989639746E-3</c:v>
                </c:pt>
                <c:pt idx="58">
                  <c:v>3.0609842241582294E-3</c:v>
                </c:pt>
                <c:pt idx="59">
                  <c:v>3.7673651989639746E-3</c:v>
                </c:pt>
                <c:pt idx="60">
                  <c:v>4.9446668236402163E-3</c:v>
                </c:pt>
                <c:pt idx="61">
                  <c:v>4.9446668236402163E-3</c:v>
                </c:pt>
                <c:pt idx="62">
                  <c:v>2.8255238992229807E-3</c:v>
                </c:pt>
                <c:pt idx="63">
                  <c:v>3.0609842241582294E-3</c:v>
                </c:pt>
                <c:pt idx="64">
                  <c:v>4.4737461737697198E-3</c:v>
                </c:pt>
                <c:pt idx="65">
                  <c:v>4.9446668236402163E-3</c:v>
                </c:pt>
                <c:pt idx="66">
                  <c:v>3.7673651989639746E-3</c:v>
                </c:pt>
                <c:pt idx="67">
                  <c:v>3.7673651989639746E-3</c:v>
                </c:pt>
                <c:pt idx="68">
                  <c:v>4.7092064987049684E-3</c:v>
                </c:pt>
                <c:pt idx="69">
                  <c:v>3.5319048740287263E-3</c:v>
                </c:pt>
                <c:pt idx="70">
                  <c:v>3.5319048740287263E-3</c:v>
                </c:pt>
                <c:pt idx="71">
                  <c:v>4.2382858488344711E-3</c:v>
                </c:pt>
                <c:pt idx="72">
                  <c:v>4.0028255238992233E-3</c:v>
                </c:pt>
                <c:pt idx="73">
                  <c:v>3.0609842241582294E-3</c:v>
                </c:pt>
                <c:pt idx="74">
                  <c:v>5.4155874735107136E-3</c:v>
                </c:pt>
                <c:pt idx="75">
                  <c:v>4.2382858488344711E-3</c:v>
                </c:pt>
                <c:pt idx="76">
                  <c:v>4.7092064987049684E-3</c:v>
                </c:pt>
                <c:pt idx="77">
                  <c:v>4.2382858488344711E-3</c:v>
                </c:pt>
                <c:pt idx="78">
                  <c:v>3.7673651989639746E-3</c:v>
                </c:pt>
                <c:pt idx="79">
                  <c:v>4.0028255238992233E-3</c:v>
                </c:pt>
                <c:pt idx="80">
                  <c:v>5.4155874735107136E-3</c:v>
                </c:pt>
                <c:pt idx="81">
                  <c:v>4.4737461737697198E-3</c:v>
                </c:pt>
                <c:pt idx="82">
                  <c:v>3.2964445490934777E-3</c:v>
                </c:pt>
                <c:pt idx="83">
                  <c:v>2.5900635742877325E-3</c:v>
                </c:pt>
                <c:pt idx="84">
                  <c:v>4.2382858488344711E-3</c:v>
                </c:pt>
                <c:pt idx="85">
                  <c:v>4.0028255238992233E-3</c:v>
                </c:pt>
                <c:pt idx="86">
                  <c:v>3.0609842241582294E-3</c:v>
                </c:pt>
                <c:pt idx="87">
                  <c:v>4.0028255238992233E-3</c:v>
                </c:pt>
                <c:pt idx="88">
                  <c:v>4.2382858488344711E-3</c:v>
                </c:pt>
                <c:pt idx="89">
                  <c:v>2.5900635742877325E-3</c:v>
                </c:pt>
                <c:pt idx="90">
                  <c:v>3.2964445490934777E-3</c:v>
                </c:pt>
                <c:pt idx="91">
                  <c:v>2.3546032493524842E-3</c:v>
                </c:pt>
                <c:pt idx="92">
                  <c:v>4.0028255238992233E-3</c:v>
                </c:pt>
                <c:pt idx="93">
                  <c:v>3.0609842241582294E-3</c:v>
                </c:pt>
                <c:pt idx="94">
                  <c:v>4.0028255238992233E-3</c:v>
                </c:pt>
                <c:pt idx="95">
                  <c:v>3.7673651989639746E-3</c:v>
                </c:pt>
                <c:pt idx="96">
                  <c:v>3.7673651989639746E-3</c:v>
                </c:pt>
                <c:pt idx="97">
                  <c:v>3.5319048740287263E-3</c:v>
                </c:pt>
                <c:pt idx="98">
                  <c:v>2.5900635742877325E-3</c:v>
                </c:pt>
                <c:pt idx="99">
                  <c:v>2.5900635742877325E-3</c:v>
                </c:pt>
                <c:pt idx="100">
                  <c:v>1.8836825994819873E-3</c:v>
                </c:pt>
              </c:numCache>
            </c:numRef>
          </c:val>
          <c:smooth val="0"/>
          <c:extLst>
            <c:ext xmlns:c16="http://schemas.microsoft.com/office/drawing/2014/chart" uri="{C3380CC4-5D6E-409C-BE32-E72D297353CC}">
              <c16:uniqueId val="{00000002-13E6-47FD-BBAE-1E1B1A3ACC07}"/>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200"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tickLblSkip val="15"/>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r>
              <a:rPr lang="en-US" altLang="zh-TW" sz="1800" dirty="0">
                <a:solidFill>
                  <a:schemeClr val="bg1"/>
                </a:solidFill>
                <a:latin typeface="Century Gothic" panose="020B0502020202020204" pitchFamily="34" charset="0"/>
              </a:rPr>
              <a:t>Web</a:t>
            </a:r>
            <a:r>
              <a:rPr lang="en-US" altLang="zh-TW" sz="1800" baseline="0" dirty="0">
                <a:solidFill>
                  <a:schemeClr val="bg1"/>
                </a:solidFill>
                <a:latin typeface="Century Gothic" panose="020B0502020202020204" pitchFamily="34" charset="0"/>
              </a:rPr>
              <a:t> </a:t>
            </a:r>
            <a:r>
              <a:rPr lang="zh-TW" altLang="en-US" sz="1800" baseline="0" dirty="0">
                <a:solidFill>
                  <a:schemeClr val="bg1"/>
                </a:solidFill>
                <a:latin typeface="Century Gothic" panose="020B0502020202020204" pitchFamily="34" charset="0"/>
              </a:rPr>
              <a:t>有效訂戶 </a:t>
            </a:r>
            <a:r>
              <a:rPr lang="en-US" altLang="zh-TW" sz="1800" dirty="0">
                <a:solidFill>
                  <a:schemeClr val="bg1"/>
                </a:solidFill>
                <a:latin typeface="Century Gothic" panose="020B0502020202020204" pitchFamily="34" charset="0"/>
              </a:rPr>
              <a:t>MoM </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endParaRPr lang="zh-TW"/>
        </a:p>
      </c:txPr>
    </c:title>
    <c:autoTitleDeleted val="0"/>
    <c:plotArea>
      <c:layout/>
      <c:lineChart>
        <c:grouping val="standard"/>
        <c:varyColors val="0"/>
        <c:ser>
          <c:idx val="0"/>
          <c:order val="0"/>
          <c:tx>
            <c:strRef>
              <c:f>'{web_mom}'!$B$1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1.1327859364572368E-2"/>
                  <c:y val="6.2024953302855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BE-4699-B42A-104C52B4DDC8}"/>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'{web_mom}'!$B$2:$B$14</c:f>
              <c:numCache>
                <c:formatCode>0.0%</c:formatCode>
                <c:ptCount val="13"/>
                <c:pt idx="0">
                  <c:v>0.97247706422018354</c:v>
                </c:pt>
                <c:pt idx="1">
                  <c:v>0</c:v>
                </c:pt>
                <c:pt idx="2">
                  <c:v>-6.0465116279069767E-2</c:v>
                </c:pt>
                <c:pt idx="3">
                  <c:v>-4.9504950495049507E-2</c:v>
                </c:pt>
                <c:pt idx="4">
                  <c:v>-5.7291666666666664E-2</c:v>
                </c:pt>
                <c:pt idx="5">
                  <c:v>-4.9723756906077346E-2</c:v>
                </c:pt>
                <c:pt idx="6">
                  <c:v>-2.3255813953488372E-2</c:v>
                </c:pt>
                <c:pt idx="7">
                  <c:v>-4.1666666666666664E-2</c:v>
                </c:pt>
                <c:pt idx="8">
                  <c:v>-3.7267080745341616E-2</c:v>
                </c:pt>
                <c:pt idx="9">
                  <c:v>0.25161290322580643</c:v>
                </c:pt>
                <c:pt idx="10">
                  <c:v>8.247422680412371E-2</c:v>
                </c:pt>
                <c:pt idx="11">
                  <c:v>1.9047619047619049E-2</c:v>
                </c:pt>
                <c:pt idx="12">
                  <c:v>4.6728971962616821E-2</c:v>
                </c:pt>
              </c:numCache>
            </c:numRef>
          </c:val>
          <c:smooth val="0"/>
          <c:extLst>
            <c:ext xmlns:c16="http://schemas.microsoft.com/office/drawing/2014/chart" uri="{C3380CC4-5D6E-409C-BE32-E72D297353CC}">
              <c16:uniqueId val="{00000001-63BE-4699-B42A-104C52B4DDC8}"/>
            </c:ext>
          </c:extLst>
        </c:ser>
        <c:ser>
          <c:idx val="1"/>
          <c:order val="1"/>
          <c:tx>
            <c:strRef>
              <c:f>'{web_mom}'!$C$1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9.123046857144464E-3"/>
                  <c:y val="-0.105733893355073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BE-4699-B42A-104C52B4DDC8}"/>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'{web_mom}'!$C$2:$C$14</c:f>
              <c:numCache>
                <c:formatCode>0.0%</c:formatCode>
                <c:ptCount val="13"/>
                <c:pt idx="0">
                  <c:v>1.7167381974248927E-2</c:v>
                </c:pt>
                <c:pt idx="1">
                  <c:v>5.0632911392405063E-2</c:v>
                </c:pt>
                <c:pt idx="2">
                  <c:v>-1.2048192771084338E-2</c:v>
                </c:pt>
                <c:pt idx="3">
                  <c:v>-1.2195121951219513E-2</c:v>
                </c:pt>
                <c:pt idx="4">
                  <c:v>-3.7037037037037035E-2</c:v>
                </c:pt>
                <c:pt idx="5">
                  <c:v>-2.9914529914529916E-2</c:v>
                </c:pt>
                <c:pt idx="6">
                  <c:v>-1.3215859030837005E-2</c:v>
                </c:pt>
                <c:pt idx="7">
                  <c:v>1.3392857142857142E-2</c:v>
                </c:pt>
                <c:pt idx="8">
                  <c:v>-3.9647577092511016E-2</c:v>
                </c:pt>
                <c:pt idx="9">
                  <c:v>-6.8807339449541288E-2</c:v>
                </c:pt>
                <c:pt idx="10">
                  <c:v>-5.9113300492610835E-2</c:v>
                </c:pt>
                <c:pt idx="11">
                  <c:v>-0.10471204188481675</c:v>
                </c:pt>
                <c:pt idx="12">
                  <c:v>-0.1111111111111111</c:v>
                </c:pt>
              </c:numCache>
            </c:numRef>
          </c:val>
          <c:smooth val="0"/>
          <c:extLst>
            <c:ext xmlns:c16="http://schemas.microsoft.com/office/drawing/2014/chart" uri="{C3380CC4-5D6E-409C-BE32-E72D297353CC}">
              <c16:uniqueId val="{00000003-63BE-4699-B42A-104C52B4DDC8}"/>
            </c:ext>
          </c:extLst>
        </c:ser>
        <c:ser>
          <c:idx val="2"/>
          <c:order val="2"/>
          <c:tx>
            <c:strRef>
              <c:f>'{web_mom}'!$D$1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9.0950933296202602E-3"/>
                  <c:y val="2.7948937575463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BE-4699-B42A-104C52B4DDC8}"/>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1"/>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'{web_mom}'!$D$2:$D$14</c:f>
              <c:numCache>
                <c:formatCode>0.0%</c:formatCode>
                <c:ptCount val="13"/>
                <c:pt idx="0">
                  <c:v>-3.5366931918656055E-3</c:v>
                </c:pt>
                <c:pt idx="1">
                  <c:v>-2.070393374741201E-3</c:v>
                </c:pt>
                <c:pt idx="2">
                  <c:v>1.066982809721399E-2</c:v>
                </c:pt>
                <c:pt idx="3">
                  <c:v>1.0850439882697948E-2</c:v>
                </c:pt>
                <c:pt idx="4">
                  <c:v>1.0733971569480708E-2</c:v>
                </c:pt>
                <c:pt idx="5">
                  <c:v>-5.4535017221584384E-3</c:v>
                </c:pt>
                <c:pt idx="6">
                  <c:v>2.0202020202020202E-3</c:v>
                </c:pt>
                <c:pt idx="7">
                  <c:v>1.152073732718894E-3</c:v>
                </c:pt>
                <c:pt idx="8">
                  <c:v>3.1933256616800923E-2</c:v>
                </c:pt>
                <c:pt idx="9">
                  <c:v>-1.9793699470309453E-2</c:v>
                </c:pt>
                <c:pt idx="10">
                  <c:v>-1.6780432309442549E-2</c:v>
                </c:pt>
                <c:pt idx="11">
                  <c:v>-2.7769742551345098E-2</c:v>
                </c:pt>
                <c:pt idx="12">
                  <c:v>-1.576911633442428E-2</c:v>
                </c:pt>
              </c:numCache>
            </c:numRef>
          </c:val>
          <c:smooth val="0"/>
          <c:extLst>
            <c:ext xmlns:c16="http://schemas.microsoft.com/office/drawing/2014/chart" uri="{C3380CC4-5D6E-409C-BE32-E72D297353CC}">
              <c16:uniqueId val="{00000005-63BE-4699-B42A-104C52B4DDC8}"/>
            </c:ext>
          </c:extLst>
        </c:ser>
        <c:ser>
          <c:idx val="3"/>
          <c:order val="3"/>
          <c:tx>
            <c:strRef>
              <c:f>'{web_mom}'!$E$1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1.135581289209657E-2"/>
                  <c:y val="-6.379418169059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BE-4699-B42A-104C52B4DDC8}"/>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'{web_mom}'!$E$2:$E$14</c:f>
              <c:numCache>
                <c:formatCode>0.0%</c:formatCode>
                <c:ptCount val="13"/>
                <c:pt idx="0">
                  <c:v>2.6238286479250333E-2</c:v>
                </c:pt>
                <c:pt idx="1">
                  <c:v>1.3044612575006521E-3</c:v>
                </c:pt>
                <c:pt idx="2">
                  <c:v>5.211047420531527E-3</c:v>
                </c:pt>
                <c:pt idx="3">
                  <c:v>6.2208398133748056E-3</c:v>
                </c:pt>
                <c:pt idx="4">
                  <c:v>4.3791859866048428E-3</c:v>
                </c:pt>
                <c:pt idx="5">
                  <c:v>-8.9766606822262122E-3</c:v>
                </c:pt>
                <c:pt idx="6">
                  <c:v>0</c:v>
                </c:pt>
                <c:pt idx="7">
                  <c:v>0</c:v>
                </c:pt>
                <c:pt idx="8">
                  <c:v>2.4844720496894408E-2</c:v>
                </c:pt>
                <c:pt idx="9">
                  <c:v>-1.1868686868686869E-2</c:v>
                </c:pt>
                <c:pt idx="10">
                  <c:v>-1.4055711730130335E-2</c:v>
                </c:pt>
                <c:pt idx="11">
                  <c:v>-2.9030585795749093E-2</c:v>
                </c:pt>
                <c:pt idx="12">
                  <c:v>-1.6550987720234916E-2</c:v>
                </c:pt>
              </c:numCache>
            </c:numRef>
          </c:val>
          <c:smooth val="0"/>
          <c:extLst>
            <c:ext xmlns:c16="http://schemas.microsoft.com/office/drawing/2014/chart" uri="{C3380CC4-5D6E-409C-BE32-E72D297353CC}">
              <c16:uniqueId val="{00000007-63BE-4699-B42A-104C52B4DDC8}"/>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low"/>
        <c:spPr>
          <a:noFill/>
          <a:ln w="9525" cap="flat" cmpd="sng" algn="ctr">
            <a:solidFill>
              <a:schemeClr val="bg1"/>
            </a:solidFill>
            <a:prstDash val="lgDash"/>
            <a:round/>
          </a:ln>
          <a:effectLst/>
        </c:spPr>
        <c:txPr>
          <a:bodyPr rot="-6000000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crossAx val="76265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accent4">
                    <a:lumMod val="75000"/>
                  </a:schemeClr>
                </a:solidFill>
                <a:latin typeface="Century Gothic" panose="020B0502020202020204" pitchFamily="34" charset="0"/>
                <a:ea typeface="+mj-ea"/>
                <a:cs typeface="+mn-cs"/>
              </a:defRPr>
            </a:pPr>
            <a:r>
              <a:rPr lang="en-US" altLang="zh-TW" sz="1600" dirty="0">
                <a:solidFill>
                  <a:schemeClr val="accent4">
                    <a:lumMod val="75000"/>
                  </a:schemeClr>
                </a:solidFill>
                <a:latin typeface="Century Gothic" panose="020B0502020202020204" pitchFamily="34" charset="0"/>
                <a:ea typeface="+mj-ea"/>
              </a:rPr>
              <a:t>Recency </a:t>
            </a:r>
            <a:r>
              <a:rPr lang="zh-CN" altLang="en-US" sz="1600" dirty="0">
                <a:solidFill>
                  <a:schemeClr val="accent4">
                    <a:lumMod val="75000"/>
                  </a:schemeClr>
                </a:solidFill>
                <a:latin typeface="Century Gothic" panose="020B0502020202020204" pitchFamily="34" charset="0"/>
                <a:ea typeface="+mj-ea"/>
              </a:rPr>
              <a:t>最近造訪日</a:t>
            </a:r>
            <a:endParaRPr lang="zh-TW" sz="1600" dirty="0">
              <a:solidFill>
                <a:schemeClr val="accent4">
                  <a:lumMod val="75000"/>
                </a:schemeClr>
              </a:solidFill>
              <a:latin typeface="Century Gothic" panose="020B0502020202020204" pitchFamily="34" charset="0"/>
              <a:ea typeface="+mj-ea"/>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4">
                  <a:lumMod val="75000"/>
                </a:schemeClr>
              </a:solidFill>
              <a:latin typeface="Century Gothic" panose="020B0502020202020204" pitchFamily="34" charset="0"/>
              <a:ea typeface="+mj-ea"/>
              <a:cs typeface="+mn-cs"/>
            </a:defRPr>
          </a:pPr>
          <a:endParaRPr lang="zh-TW"/>
        </a:p>
      </c:txPr>
    </c:title>
    <c:autoTitleDeleted val="0"/>
    <c:plotArea>
      <c:layout>
        <c:manualLayout>
          <c:layoutTarget val="inner"/>
          <c:xMode val="edge"/>
          <c:yMode val="edge"/>
          <c:x val="5.4894403782411484E-2"/>
          <c:y val="0.29850656429531636"/>
          <c:w val="0.88816102285288578"/>
          <c:h val="0.52326206129350838"/>
        </c:manualLayout>
      </c:layout>
      <c:barChart>
        <c:barDir val="bar"/>
        <c:grouping val="percentStacked"/>
        <c:varyColors val="0"/>
        <c:ser>
          <c:idx val="2"/>
          <c:order val="0"/>
          <c:tx>
            <c:strRef>
              <c:f>'{r_level}'!$B$1</c:f>
              <c:strCache>
                <c:ptCount val="1"/>
                <c:pt idx="0">
                  <c:v>1 - 2 天内</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'{r_level}'!$A$2:$A$3</c:f>
              <c:strCache>
                <c:ptCount val="2"/>
                <c:pt idx="0">
                  <c:v>2月</c:v>
                </c:pt>
                <c:pt idx="1">
                  <c:v>3月</c:v>
                </c:pt>
              </c:strCache>
            </c:strRef>
          </c:cat>
          <c:val>
            <c:numRef>
              <c:f>'{r_level}'!$B$2:$B$3</c:f>
              <c:numCache>
                <c:formatCode>0.0%</c:formatCode>
                <c:ptCount val="2"/>
                <c:pt idx="0">
                  <c:v>0.71519921298573541</c:v>
                </c:pt>
                <c:pt idx="1">
                  <c:v>0.72945608664939954</c:v>
                </c:pt>
              </c:numCache>
            </c:numRef>
          </c:val>
          <c:extLst>
            <c:ext xmlns:c16="http://schemas.microsoft.com/office/drawing/2014/chart" uri="{C3380CC4-5D6E-409C-BE32-E72D297353CC}">
              <c16:uniqueId val="{00000000-EC52-42D6-BCDC-40F9209F43C1}"/>
            </c:ext>
          </c:extLst>
        </c:ser>
        <c:ser>
          <c:idx val="0"/>
          <c:order val="1"/>
          <c:tx>
            <c:strRef>
              <c:f>'{r_level}'!$C$1</c:f>
              <c:strCache>
                <c:ptCount val="1"/>
                <c:pt idx="0">
                  <c:v>3 - 8 天内</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'{r_level}'!$A$2:$A$3</c:f>
              <c:strCache>
                <c:ptCount val="2"/>
                <c:pt idx="0">
                  <c:v>2月</c:v>
                </c:pt>
                <c:pt idx="1">
                  <c:v>3月</c:v>
                </c:pt>
              </c:strCache>
            </c:strRef>
          </c:cat>
          <c:val>
            <c:numRef>
              <c:f>'{r_level}'!$C$2:$C$3</c:f>
              <c:numCache>
                <c:formatCode>0.0%</c:formatCode>
                <c:ptCount val="2"/>
                <c:pt idx="0">
                  <c:v>0.19749139203148056</c:v>
                </c:pt>
                <c:pt idx="1">
                  <c:v>0.18766187897339295</c:v>
                </c:pt>
              </c:numCache>
            </c:numRef>
          </c:val>
          <c:extLst>
            <c:ext xmlns:c16="http://schemas.microsoft.com/office/drawing/2014/chart" uri="{C3380CC4-5D6E-409C-BE32-E72D297353CC}">
              <c16:uniqueId val="{00000001-EC52-42D6-BCDC-40F9209F43C1}"/>
            </c:ext>
          </c:extLst>
        </c:ser>
        <c:ser>
          <c:idx val="1"/>
          <c:order val="2"/>
          <c:tx>
            <c:strRef>
              <c:f>'{r_level}'!$D$1</c:f>
              <c:strCache>
                <c:ptCount val="1"/>
                <c:pt idx="0">
                  <c:v>9 天以上</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'{r_level}'!$A$2:$A$3</c:f>
              <c:strCache>
                <c:ptCount val="2"/>
                <c:pt idx="0">
                  <c:v>2月</c:v>
                </c:pt>
                <c:pt idx="1">
                  <c:v>3月</c:v>
                </c:pt>
              </c:strCache>
            </c:strRef>
          </c:cat>
          <c:val>
            <c:numRef>
              <c:f>'{r_level}'!$D$2:$D$3</c:f>
              <c:numCache>
                <c:formatCode>0.0%</c:formatCode>
                <c:ptCount val="2"/>
                <c:pt idx="0">
                  <c:v>8.7309394982784047E-2</c:v>
                </c:pt>
                <c:pt idx="1">
                  <c:v>8.2882034377207425E-2</c:v>
                </c:pt>
              </c:numCache>
            </c:numRef>
          </c:val>
          <c:extLst>
            <c:ext xmlns:c16="http://schemas.microsoft.com/office/drawing/2014/chart" uri="{C3380CC4-5D6E-409C-BE32-E72D297353CC}">
              <c16:uniqueId val="{00000002-EC52-42D6-BCDC-40F9209F43C1}"/>
            </c:ext>
          </c:extLst>
        </c:ser>
        <c:dLbls>
          <c:showLegendKey val="0"/>
          <c:showVal val="1"/>
          <c:showCatName val="0"/>
          <c:showSerName val="0"/>
          <c:showPercent val="0"/>
          <c:showBubbleSize val="0"/>
        </c:dLbls>
        <c:gapWidth val="100"/>
        <c:overlap val="100"/>
        <c:axId val="850167504"/>
        <c:axId val="850160944"/>
      </c:barChart>
      <c:catAx>
        <c:axId val="850167504"/>
        <c:scaling>
          <c:orientation val="minMax"/>
        </c:scaling>
        <c:delete val="0"/>
        <c:axPos val="l"/>
        <c:numFmt formatCode="General" sourceLinked="1"/>
        <c:majorTickMark val="none"/>
        <c:minorTickMark val="none"/>
        <c:tickLblPos val="nextTo"/>
        <c:spPr>
          <a:noFill/>
          <a:ln w="9525" cap="flat" cmpd="sng" algn="ctr">
            <a:solidFill>
              <a:schemeClr val="tx2">
                <a:lumMod val="7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j-ea"/>
                <a:cs typeface="+mn-cs"/>
              </a:defRPr>
            </a:pPr>
            <a:endParaRPr lang="zh-TW"/>
          </a:p>
        </c:txPr>
        <c:crossAx val="850160944"/>
        <c:crosses val="autoZero"/>
        <c:auto val="1"/>
        <c:lblAlgn val="ctr"/>
        <c:lblOffset val="100"/>
        <c:noMultiLvlLbl val="0"/>
      </c:catAx>
      <c:valAx>
        <c:axId val="850160944"/>
        <c:scaling>
          <c:orientation val="minMax"/>
        </c:scaling>
        <c:delete val="0"/>
        <c:axPos val="b"/>
        <c:numFmt formatCode="0%" sourceLinked="0"/>
        <c:majorTickMark val="out"/>
        <c:minorTickMark val="none"/>
        <c:tickLblPos val="nextTo"/>
        <c:spPr>
          <a:noFill/>
          <a:ln>
            <a:solidFill>
              <a:schemeClr val="tx2">
                <a:lumMod val="75000"/>
              </a:schemeClr>
            </a:solidFill>
          </a:ln>
          <a:effectLst/>
        </c:spPr>
        <c:txPr>
          <a:bodyPr rot="-6000000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crossAx val="850167504"/>
        <c:crosses val="autoZero"/>
        <c:crossBetween val="between"/>
        <c:majorUnit val="0.2"/>
      </c:valAx>
      <c:spPr>
        <a:noFill/>
        <a:ln>
          <a:noFill/>
        </a:ln>
        <a:effectLst/>
      </c:spPr>
    </c:plotArea>
    <c:legend>
      <c:legendPos val="t"/>
      <c:layout>
        <c:manualLayout>
          <c:xMode val="edge"/>
          <c:yMode val="edge"/>
          <c:x val="0.36079120093199524"/>
          <c:y val="0.19626317819347561"/>
          <c:w val="0.27841751023182704"/>
          <c:h val="0.1139153251605683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zh-TW"/>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rgbClr val="F04E2E"/>
                </a:solidFill>
                <a:latin typeface="Century Gothic" panose="020B0502020202020204" pitchFamily="34" charset="0"/>
                <a:ea typeface="+mn-ea"/>
                <a:cs typeface="+mn-cs"/>
              </a:defRPr>
            </a:pPr>
            <a:r>
              <a:rPr lang="en-US" altLang="zh-CN" sz="1600" dirty="0">
                <a:solidFill>
                  <a:srgbClr val="F04E2E"/>
                </a:solidFill>
                <a:latin typeface="Century Gothic" panose="020B0502020202020204" pitchFamily="34" charset="0"/>
              </a:rPr>
              <a:t>Frequency </a:t>
            </a:r>
            <a:r>
              <a:rPr lang="zh-CN" altLang="en-US" sz="1600" dirty="0">
                <a:solidFill>
                  <a:srgbClr val="F04E2E"/>
                </a:solidFill>
                <a:latin typeface="Century Gothic" panose="020B0502020202020204" pitchFamily="34" charset="0"/>
              </a:rPr>
              <a:t>造訪天數</a:t>
            </a:r>
            <a:endParaRPr lang="zh-TW" sz="1600" dirty="0">
              <a:solidFill>
                <a:srgbClr val="F04E2E"/>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F04E2E"/>
              </a:solidFill>
              <a:latin typeface="Century Gothic" panose="020B0502020202020204" pitchFamily="34" charset="0"/>
              <a:ea typeface="+mn-ea"/>
              <a:cs typeface="+mn-cs"/>
            </a:defRPr>
          </a:pPr>
          <a:endParaRPr lang="zh-TW"/>
        </a:p>
      </c:txPr>
    </c:title>
    <c:autoTitleDeleted val="0"/>
    <c:plotArea>
      <c:layout>
        <c:manualLayout>
          <c:layoutTarget val="inner"/>
          <c:xMode val="edge"/>
          <c:yMode val="edge"/>
          <c:x val="0.1024839853450585"/>
          <c:y val="0.29606501010752784"/>
          <c:w val="0.8467775926489215"/>
          <c:h val="0.51600480204449217"/>
        </c:manualLayout>
      </c:layout>
      <c:barChart>
        <c:barDir val="bar"/>
        <c:grouping val="percentStacked"/>
        <c:varyColors val="0"/>
        <c:ser>
          <c:idx val="1"/>
          <c:order val="0"/>
          <c:tx>
            <c:strRef>
              <c:f>'{f_level}'!$B$1</c:f>
              <c:strCache>
                <c:ptCount val="1"/>
                <c:pt idx="0">
                  <c:v>1 - 10 天</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'{f_level}'!$A$2:$A$3</c:f>
              <c:strCache>
                <c:ptCount val="2"/>
                <c:pt idx="0">
                  <c:v>2月</c:v>
                </c:pt>
                <c:pt idx="1">
                  <c:v>3月</c:v>
                </c:pt>
              </c:strCache>
            </c:strRef>
          </c:cat>
          <c:val>
            <c:numRef>
              <c:f>'{f_level}'!$B$2:$B$3</c:f>
              <c:numCache>
                <c:formatCode>0.0%</c:formatCode>
                <c:ptCount val="2"/>
                <c:pt idx="0">
                  <c:v>0.28898180029513032</c:v>
                </c:pt>
                <c:pt idx="1">
                  <c:v>0.2547680715799388</c:v>
                </c:pt>
              </c:numCache>
            </c:numRef>
          </c:val>
          <c:extLst>
            <c:ext xmlns:c16="http://schemas.microsoft.com/office/drawing/2014/chart" uri="{C3380CC4-5D6E-409C-BE32-E72D297353CC}">
              <c16:uniqueId val="{00000000-006C-43C5-B3DE-D8B6C53CD100}"/>
            </c:ext>
          </c:extLst>
        </c:ser>
        <c:ser>
          <c:idx val="0"/>
          <c:order val="1"/>
          <c:tx>
            <c:strRef>
              <c:f>'{f_level}'!$C$1</c:f>
              <c:strCache>
                <c:ptCount val="1"/>
                <c:pt idx="0">
                  <c:v>11 - 25 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'{f_level}'!$A$2:$A$3</c:f>
              <c:strCache>
                <c:ptCount val="2"/>
                <c:pt idx="0">
                  <c:v>2月</c:v>
                </c:pt>
                <c:pt idx="1">
                  <c:v>3月</c:v>
                </c:pt>
              </c:strCache>
            </c:strRef>
          </c:cat>
          <c:val>
            <c:numRef>
              <c:f>'{f_level}'!$C$2:$C$3</c:f>
              <c:numCache>
                <c:formatCode>0.0%</c:formatCode>
                <c:ptCount val="2"/>
                <c:pt idx="0">
                  <c:v>0.52705361534677808</c:v>
                </c:pt>
                <c:pt idx="1">
                  <c:v>0.43983988697904408</c:v>
                </c:pt>
              </c:numCache>
            </c:numRef>
          </c:val>
          <c:extLst>
            <c:ext xmlns:c16="http://schemas.microsoft.com/office/drawing/2014/chart" uri="{C3380CC4-5D6E-409C-BE32-E72D297353CC}">
              <c16:uniqueId val="{00000001-006C-43C5-B3DE-D8B6C53CD100}"/>
            </c:ext>
          </c:extLst>
        </c:ser>
        <c:ser>
          <c:idx val="2"/>
          <c:order val="2"/>
          <c:tx>
            <c:strRef>
              <c:f>'{f_level}'!$D$1</c:f>
              <c:strCache>
                <c:ptCount val="1"/>
                <c:pt idx="0">
                  <c:v>26 天以上</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'{f_level}'!$A$2:$A$3</c:f>
              <c:strCache>
                <c:ptCount val="2"/>
                <c:pt idx="0">
                  <c:v>2月</c:v>
                </c:pt>
                <c:pt idx="1">
                  <c:v>3月</c:v>
                </c:pt>
              </c:strCache>
            </c:strRef>
          </c:cat>
          <c:val>
            <c:numRef>
              <c:f>'{f_level}'!$D$2:$D$3</c:f>
              <c:numCache>
                <c:formatCode>0.0%</c:formatCode>
                <c:ptCount val="2"/>
                <c:pt idx="0">
                  <c:v>0.18396458435809149</c:v>
                </c:pt>
                <c:pt idx="1">
                  <c:v>0.30539204144101717</c:v>
                </c:pt>
              </c:numCache>
            </c:numRef>
          </c:val>
          <c:extLst>
            <c:ext xmlns:c16="http://schemas.microsoft.com/office/drawing/2014/chart" uri="{C3380CC4-5D6E-409C-BE32-E72D297353CC}">
              <c16:uniqueId val="{00000002-006C-43C5-B3DE-D8B6C53CD100}"/>
            </c:ext>
          </c:extLst>
        </c:ser>
        <c:dLbls>
          <c:showLegendKey val="0"/>
          <c:showVal val="1"/>
          <c:showCatName val="0"/>
          <c:showSerName val="0"/>
          <c:showPercent val="0"/>
          <c:showBubbleSize val="0"/>
        </c:dLbls>
        <c:gapWidth val="100"/>
        <c:overlap val="100"/>
        <c:axId val="850198664"/>
        <c:axId val="850194072"/>
      </c:barChart>
      <c:catAx>
        <c:axId val="850198664"/>
        <c:scaling>
          <c:orientation val="minMax"/>
        </c:scaling>
        <c:delete val="0"/>
        <c:axPos val="l"/>
        <c:numFmt formatCode="General" sourceLinked="1"/>
        <c:majorTickMark val="none"/>
        <c:minorTickMark val="none"/>
        <c:tickLblPos val="nextTo"/>
        <c:spPr>
          <a:noFill/>
          <a:ln w="9525" cap="flat" cmpd="sng" algn="ctr">
            <a:solidFill>
              <a:schemeClr val="tx2">
                <a:lumMod val="75000"/>
              </a:schemeClr>
            </a:solidFill>
            <a:round/>
          </a:ln>
          <a:effectLst/>
        </c:spPr>
        <c:txPr>
          <a:bodyPr rot="-6000000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crossAx val="850194072"/>
        <c:crosses val="autoZero"/>
        <c:auto val="1"/>
        <c:lblAlgn val="ctr"/>
        <c:lblOffset val="100"/>
        <c:noMultiLvlLbl val="0"/>
      </c:catAx>
      <c:valAx>
        <c:axId val="850194072"/>
        <c:scaling>
          <c:orientation val="minMax"/>
          <c:min val="0"/>
        </c:scaling>
        <c:delete val="1"/>
        <c:axPos val="b"/>
        <c:numFmt formatCode="0%" sourceLinked="1"/>
        <c:majorTickMark val="out"/>
        <c:minorTickMark val="none"/>
        <c:tickLblPos val="nextTo"/>
        <c:crossAx val="850198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tDnDiag">
      <a:fgClr>
        <a:schemeClr val="accent2">
          <a:lumMod val="20000"/>
          <a:lumOff val="80000"/>
        </a:schemeClr>
      </a:fgClr>
      <a:bgClr>
        <a:schemeClr val="tx1"/>
      </a:bgClr>
    </a:pattFill>
    <a:ln w="9525" cap="flat" cmpd="sng" algn="ctr">
      <a:noFill/>
      <a:round/>
    </a:ln>
    <a:effectLst/>
  </c:spPr>
  <c:txPr>
    <a:bodyPr/>
    <a:lstStyle/>
    <a:p>
      <a:pPr>
        <a:defRPr>
          <a:solidFill>
            <a:schemeClr val="bg1"/>
          </a:solidFill>
        </a:defRPr>
      </a:pPr>
      <a:endParaRPr lang="zh-TW"/>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Century Gothic" panose="020B0502020202020204" pitchFamily="34" charset="0"/>
                <a:ea typeface="+mj-ea"/>
                <a:cs typeface="+mn-cs"/>
              </a:defRPr>
            </a:pPr>
            <a:r>
              <a:rPr lang="en-US" altLang="zh-CN" sz="1600" dirty="0">
                <a:solidFill>
                  <a:schemeClr val="accent1">
                    <a:lumMod val="75000"/>
                  </a:schemeClr>
                </a:solidFill>
                <a:latin typeface="Century Gothic" panose="020B0502020202020204" pitchFamily="34" charset="0"/>
                <a:ea typeface="+mj-ea"/>
              </a:rPr>
              <a:t>Volume</a:t>
            </a:r>
            <a:r>
              <a:rPr lang="en-US" altLang="zh-CN" sz="1600" baseline="0" dirty="0">
                <a:solidFill>
                  <a:schemeClr val="accent1">
                    <a:lumMod val="75000"/>
                  </a:schemeClr>
                </a:solidFill>
                <a:latin typeface="Century Gothic" panose="020B0502020202020204" pitchFamily="34" charset="0"/>
                <a:ea typeface="+mj-ea"/>
              </a:rPr>
              <a:t> </a:t>
            </a:r>
            <a:r>
              <a:rPr lang="zh-CN" altLang="en-US" sz="1600" baseline="0" dirty="0">
                <a:solidFill>
                  <a:schemeClr val="accent1">
                    <a:lumMod val="75000"/>
                  </a:schemeClr>
                </a:solidFill>
                <a:latin typeface="Century Gothic" panose="020B0502020202020204" pitchFamily="34" charset="0"/>
                <a:ea typeface="+mj-ea"/>
              </a:rPr>
              <a:t>瀏覽頁數</a:t>
            </a:r>
            <a:endParaRPr lang="zh-TW" sz="1600" dirty="0">
              <a:solidFill>
                <a:schemeClr val="accent1">
                  <a:lumMod val="75000"/>
                </a:schemeClr>
              </a:solidFill>
              <a:latin typeface="Century Gothic" panose="020B0502020202020204" pitchFamily="34" charset="0"/>
              <a:ea typeface="+mj-ea"/>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Century Gothic" panose="020B0502020202020204" pitchFamily="34" charset="0"/>
              <a:ea typeface="+mj-ea"/>
              <a:cs typeface="+mn-cs"/>
            </a:defRPr>
          </a:pPr>
          <a:endParaRPr lang="zh-TW"/>
        </a:p>
      </c:txPr>
    </c:title>
    <c:autoTitleDeleted val="0"/>
    <c:plotArea>
      <c:layout>
        <c:manualLayout>
          <c:layoutTarget val="inner"/>
          <c:xMode val="edge"/>
          <c:yMode val="edge"/>
          <c:x val="2.4183147963820487E-2"/>
          <c:y val="0.29982491546706186"/>
          <c:w val="0.85707084433288616"/>
          <c:h val="0.51210796705077366"/>
        </c:manualLayout>
      </c:layout>
      <c:barChart>
        <c:barDir val="bar"/>
        <c:grouping val="percentStacked"/>
        <c:varyColors val="0"/>
        <c:ser>
          <c:idx val="1"/>
          <c:order val="0"/>
          <c:tx>
            <c:strRef>
              <c:f>'{v_level}'!$B$1</c:f>
              <c:strCache>
                <c:ptCount val="1"/>
                <c:pt idx="0">
                  <c:v>0-  23 頁</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'{v_level}'!$A$2:$A$3</c:f>
              <c:strCache>
                <c:ptCount val="2"/>
                <c:pt idx="0">
                  <c:v>2月</c:v>
                </c:pt>
                <c:pt idx="1">
                  <c:v>3月</c:v>
                </c:pt>
              </c:strCache>
            </c:strRef>
          </c:cat>
          <c:val>
            <c:numRef>
              <c:f>'{v_level}'!$B$2:$B$3</c:f>
              <c:numCache>
                <c:formatCode>0.0%</c:formatCode>
                <c:ptCount val="2"/>
                <c:pt idx="0">
                  <c:v>0.29832759468765369</c:v>
                </c:pt>
                <c:pt idx="1">
                  <c:v>0.27431127854956439</c:v>
                </c:pt>
              </c:numCache>
            </c:numRef>
          </c:val>
          <c:extLst>
            <c:ext xmlns:c16="http://schemas.microsoft.com/office/drawing/2014/chart" uri="{C3380CC4-5D6E-409C-BE32-E72D297353CC}">
              <c16:uniqueId val="{00000000-2ECE-4B44-B965-991965FFB2BF}"/>
            </c:ext>
          </c:extLst>
        </c:ser>
        <c:ser>
          <c:idx val="0"/>
          <c:order val="1"/>
          <c:tx>
            <c:strRef>
              <c:f>'{v_level}'!$C$1</c:f>
              <c:strCache>
                <c:ptCount val="1"/>
                <c:pt idx="0">
                  <c:v>24 - 135 頁</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entury Gothic" panose="020B0502020202020204" pitchFamily="34" charset="0"/>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'{v_level}'!$A$2:$A$3</c:f>
              <c:strCache>
                <c:ptCount val="2"/>
                <c:pt idx="0">
                  <c:v>2月</c:v>
                </c:pt>
                <c:pt idx="1">
                  <c:v>3月</c:v>
                </c:pt>
              </c:strCache>
            </c:strRef>
          </c:cat>
          <c:val>
            <c:numRef>
              <c:f>'{v_level}'!$C$2:$C$3</c:f>
              <c:numCache>
                <c:formatCode>0.0%</c:formatCode>
                <c:ptCount val="2"/>
                <c:pt idx="0">
                  <c:v>0.37899655681259226</c:v>
                </c:pt>
                <c:pt idx="1">
                  <c:v>0.36849540852366408</c:v>
                </c:pt>
              </c:numCache>
            </c:numRef>
          </c:val>
          <c:extLst>
            <c:ext xmlns:c16="http://schemas.microsoft.com/office/drawing/2014/chart" uri="{C3380CC4-5D6E-409C-BE32-E72D297353CC}">
              <c16:uniqueId val="{00000001-2ECE-4B44-B965-991965FFB2BF}"/>
            </c:ext>
          </c:extLst>
        </c:ser>
        <c:ser>
          <c:idx val="2"/>
          <c:order val="2"/>
          <c:tx>
            <c:strRef>
              <c:f>'{v_level}'!$D$1</c:f>
              <c:strCache>
                <c:ptCount val="1"/>
                <c:pt idx="0">
                  <c:v>136 頁以上</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Century Gothic" panose="020B0502020202020204" pitchFamily="34" charset="0"/>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'{v_level}'!$A$2:$A$3</c:f>
              <c:strCache>
                <c:ptCount val="2"/>
                <c:pt idx="0">
                  <c:v>2月</c:v>
                </c:pt>
                <c:pt idx="1">
                  <c:v>3月</c:v>
                </c:pt>
              </c:strCache>
            </c:strRef>
          </c:cat>
          <c:val>
            <c:numRef>
              <c:f>'{v_level}'!$D$2:$D$3</c:f>
              <c:numCache>
                <c:formatCode>0.0%</c:formatCode>
                <c:ptCount val="2"/>
                <c:pt idx="0">
                  <c:v>0.32267584849975406</c:v>
                </c:pt>
                <c:pt idx="1">
                  <c:v>0.35719331292677148</c:v>
                </c:pt>
              </c:numCache>
            </c:numRef>
          </c:val>
          <c:extLst>
            <c:ext xmlns:c16="http://schemas.microsoft.com/office/drawing/2014/chart" uri="{C3380CC4-5D6E-409C-BE32-E72D297353CC}">
              <c16:uniqueId val="{00000002-2ECE-4B44-B965-991965FFB2BF}"/>
            </c:ext>
          </c:extLst>
        </c:ser>
        <c:dLbls>
          <c:showLegendKey val="0"/>
          <c:showVal val="0"/>
          <c:showCatName val="0"/>
          <c:showSerName val="0"/>
          <c:showPercent val="0"/>
          <c:showBubbleSize val="0"/>
        </c:dLbls>
        <c:gapWidth val="100"/>
        <c:overlap val="100"/>
        <c:axId val="844332536"/>
        <c:axId val="844332208"/>
      </c:barChart>
      <c:catAx>
        <c:axId val="844332536"/>
        <c:scaling>
          <c:orientation val="minMax"/>
        </c:scaling>
        <c:delete val="0"/>
        <c:axPos val="l"/>
        <c:numFmt formatCode="General" sourceLinked="1"/>
        <c:majorTickMark val="none"/>
        <c:minorTickMark val="none"/>
        <c:tickLblPos val="nextTo"/>
        <c:spPr>
          <a:noFill/>
          <a:ln w="9525" cap="flat" cmpd="sng" algn="ctr">
            <a:solidFill>
              <a:schemeClr val="tx2">
                <a:lumMod val="75000"/>
              </a:schemeClr>
            </a:solidFill>
            <a:round/>
          </a:ln>
          <a:effectLst/>
        </c:spPr>
        <c:txPr>
          <a:bodyPr rot="-60000000" spcFirstLastPara="1" vertOverflow="ellipsis" vert="horz" wrap="square" anchor="ctr" anchorCtr="1"/>
          <a:lstStyle/>
          <a:p>
            <a:pPr>
              <a:defRPr sz="1197" b="0" i="0" u="none" strike="noStrike" kern="1200" baseline="0">
                <a:solidFill>
                  <a:schemeClr val="bg1"/>
                </a:solidFill>
                <a:latin typeface="+mn-lt"/>
                <a:ea typeface="+mn-ea"/>
                <a:cs typeface="+mn-cs"/>
              </a:defRPr>
            </a:pPr>
            <a:endParaRPr lang="zh-TW"/>
          </a:p>
        </c:txPr>
        <c:crossAx val="844332208"/>
        <c:crosses val="autoZero"/>
        <c:auto val="1"/>
        <c:lblAlgn val="ctr"/>
        <c:lblOffset val="100"/>
        <c:noMultiLvlLbl val="0"/>
      </c:catAx>
      <c:valAx>
        <c:axId val="844332208"/>
        <c:scaling>
          <c:orientation val="minMax"/>
          <c:min val="0"/>
        </c:scaling>
        <c:delete val="1"/>
        <c:axPos val="b"/>
        <c:numFmt formatCode="0%" sourceLinked="1"/>
        <c:majorTickMark val="out"/>
        <c:minorTickMark val="none"/>
        <c:tickLblPos val="nextTo"/>
        <c:crossAx val="844332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zh-TW"/>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pattFill prst="ltDnDiag">
      <a:fgClr>
        <a:schemeClr val="accent5">
          <a:lumMod val="20000"/>
          <a:lumOff val="80000"/>
        </a:schemeClr>
      </a:fgClr>
      <a:bgClr>
        <a:schemeClr val="tx1"/>
      </a:bgClr>
    </a:pattFill>
    <a:ln w="9525" cap="flat" cmpd="sng" algn="ctr">
      <a:noFill/>
      <a:round/>
    </a:ln>
    <a:effectLst/>
  </c:spPr>
  <c:txPr>
    <a:bodyPr/>
    <a:lstStyle/>
    <a:p>
      <a:pPr>
        <a:defRPr>
          <a:solidFill>
            <a:schemeClr val="bg1"/>
          </a:solidFill>
        </a:defRPr>
      </a:pPr>
      <a:endParaRPr lang="zh-TW"/>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1800" b="1" i="0" u="none" strike="noStrike" kern="1200" cap="none" spc="0" normalizeH="0" baseline="0" dirty="0" smtClean="0">
                <a:solidFill>
                  <a:schemeClr val="bg1"/>
                </a:solidFill>
                <a:latin typeface="+mj-lt"/>
                <a:ea typeface="+mj-ea"/>
                <a:cs typeface="+mj-cs"/>
              </a:defRPr>
            </a:pPr>
            <a:r>
              <a:rPr lang="zh-TW" altLang="en-US" sz="1800" dirty="0">
                <a:solidFill>
                  <a:schemeClr val="bg1"/>
                </a:solidFill>
              </a:rPr>
              <a:t>瀏覽人數佔比</a:t>
            </a:r>
          </a:p>
        </c:rich>
      </c:tx>
      <c:layout>
        <c:manualLayout>
          <c:xMode val="edge"/>
          <c:yMode val="edge"/>
          <c:x val="0.34369049277785513"/>
          <c:y val="1.7929098382145927E-2"/>
        </c:manualLayout>
      </c:layout>
      <c:overlay val="0"/>
      <c:spPr>
        <a:noFill/>
        <a:ln>
          <a:noFill/>
        </a:ln>
        <a:effectLst/>
      </c:spPr>
      <c:txPr>
        <a:bodyPr rot="0" spcFirstLastPara="1" vertOverflow="ellipsis" vert="horz" wrap="square" anchor="ctr" anchorCtr="1"/>
        <a:lstStyle/>
        <a:p>
          <a:pPr>
            <a:defRPr lang="zh-TW" altLang="en-US" sz="1800" b="1" i="0" u="none" strike="noStrike" kern="1200" cap="none" spc="0" normalizeH="0" baseline="0" dirty="0" smtClean="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84578513547439771"/>
          <c:h val="0.65738991341678621"/>
        </c:manualLayout>
      </c:layout>
      <c:barChart>
        <c:barDir val="col"/>
        <c:grouping val="clustered"/>
        <c:varyColors val="0"/>
        <c:ser>
          <c:idx val="0"/>
          <c:order val="0"/>
          <c:tx>
            <c:strRef>
              <c:f>'{rfv_channel_num}'!$B$1</c:f>
              <c:strCache>
                <c:ptCount val="1"/>
                <c:pt idx="0">
                  <c:v>Brand Lover（BL）</c:v>
                </c:pt>
              </c:strCache>
            </c:strRef>
          </c:tx>
          <c:spPr>
            <a:solidFill>
              <a:srgbClr val="F46C6C"/>
            </a:solidFill>
            <a:ln>
              <a:noFill/>
            </a:ln>
            <a:effectLst>
              <a:outerShdw blurRad="50800" dist="38100" dir="2700000" algn="tl" rotWithShape="0">
                <a:prstClr val="black">
                  <a:alpha val="40000"/>
                </a:prstClr>
              </a:outerShdw>
            </a:effectLst>
          </c:spPr>
          <c:invertIfNegative val="0"/>
          <c:cat>
            <c:strRef>
              <c:f>'{rfv_channel_num}'!$A$2:$A$14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'{rfv_channel_num}'!$B$2:$B$14</c:f>
              <c:numCache>
                <c:formatCode>0.00%</c:formatCode>
                <c:ptCount val="13"/>
                <c:pt idx="0">
                  <c:v>0.60469157254561257</c:v>
                </c:pt>
                <c:pt idx="1">
                  <c:v>0.61164205039096442</c:v>
                </c:pt>
                <c:pt idx="2">
                  <c:v>0.58731537793223287</c:v>
                </c:pt>
                <c:pt idx="3">
                  <c:v>0.57341442224152905</c:v>
                </c:pt>
                <c:pt idx="4">
                  <c:v>0.46481320590790615</c:v>
                </c:pt>
                <c:pt idx="5">
                  <c:v>0.14335360556038226</c:v>
                </c:pt>
                <c:pt idx="6">
                  <c:v>0.43527367506516074</c:v>
                </c:pt>
                <c:pt idx="7">
                  <c:v>0.45091225021720244</c:v>
                </c:pt>
                <c:pt idx="8">
                  <c:v>0.41789748045178104</c:v>
                </c:pt>
                <c:pt idx="9">
                  <c:v>0.33275412684622069</c:v>
                </c:pt>
                <c:pt idx="10">
                  <c:v>6.5160729800173761E-2</c:v>
                </c:pt>
                <c:pt idx="11">
                  <c:v>0.13553431798436141</c:v>
                </c:pt>
                <c:pt idx="12">
                  <c:v>0.13640312771503041</c:v>
                </c:pt>
              </c:numCache>
            </c:numRef>
          </c:val>
          <c:extLst>
            <c:ext xmlns:c16="http://schemas.microsoft.com/office/drawing/2014/chart" uri="{C3380CC4-5D6E-409C-BE32-E72D297353CC}">
              <c16:uniqueId val="{00000000-906B-44AE-9F18-301BC799AEE8}"/>
            </c:ext>
          </c:extLst>
        </c:ser>
        <c:ser>
          <c:idx val="1"/>
          <c:order val="1"/>
          <c:tx>
            <c:strRef>
              <c:f>'{rfv_channel_num}'!$C$1</c:f>
              <c:strCache>
                <c:ptCount val="1"/>
                <c:pt idx="0">
                  <c:v>Engaged（En）</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'{rfv_channel_num}'!$A$2:$A$14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'{rfv_channel_num}'!$C$2:$C$14</c:f>
              <c:numCache>
                <c:formatCode>0.00%</c:formatCode>
                <c:ptCount val="13"/>
                <c:pt idx="0">
                  <c:v>0.53697749196141475</c:v>
                </c:pt>
                <c:pt idx="1">
                  <c:v>0.55994487827285255</c:v>
                </c:pt>
                <c:pt idx="2">
                  <c:v>0.57326596233348648</c:v>
                </c:pt>
                <c:pt idx="3">
                  <c:v>0.55259531465319245</c:v>
                </c:pt>
                <c:pt idx="4">
                  <c:v>0.34588883785025265</c:v>
                </c:pt>
                <c:pt idx="5">
                  <c:v>0.10748736793752871</c:v>
                </c:pt>
                <c:pt idx="6">
                  <c:v>0.30041341295360591</c:v>
                </c:pt>
                <c:pt idx="7">
                  <c:v>0.30362884703720716</c:v>
                </c:pt>
                <c:pt idx="8">
                  <c:v>0.30225080385852088</c:v>
                </c:pt>
                <c:pt idx="9">
                  <c:v>0.20165365181442352</c:v>
                </c:pt>
                <c:pt idx="10">
                  <c:v>1.9292604501607719E-2</c:v>
                </c:pt>
                <c:pt idx="11">
                  <c:v>6.2930638493339464E-2</c:v>
                </c:pt>
                <c:pt idx="12">
                  <c:v>5.8337161231051905E-2</c:v>
                </c:pt>
              </c:numCache>
            </c:numRef>
          </c:val>
          <c:extLst>
            <c:ext xmlns:c16="http://schemas.microsoft.com/office/drawing/2014/chart" uri="{C3380CC4-5D6E-409C-BE32-E72D297353CC}">
              <c16:uniqueId val="{00000001-906B-44AE-9F18-301BC799AEE8}"/>
            </c:ext>
          </c:extLst>
        </c:ser>
        <c:ser>
          <c:idx val="2"/>
          <c:order val="2"/>
          <c:tx>
            <c:strRef>
              <c:f>'{rfv_channel_num}'!$D$1</c:f>
              <c:strCache>
                <c:ptCount val="1"/>
                <c:pt idx="0">
                  <c:v>Fly By（FB）</c:v>
                </c:pt>
              </c:strCache>
            </c:strRef>
          </c:tx>
          <c:spPr>
            <a:solidFill>
              <a:schemeClr val="accent4"/>
            </a:solidFill>
            <a:ln>
              <a:noFill/>
            </a:ln>
            <a:effectLst/>
          </c:spPr>
          <c:invertIfNegative val="0"/>
          <c:cat>
            <c:strRef>
              <c:f>'{rfv_channel_num}'!$A$2:$A$14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'{rfv_channel_num}'!$D$2:$D$14</c:f>
              <c:numCache>
                <c:formatCode>0.00%</c:formatCode>
                <c:ptCount val="13"/>
                <c:pt idx="0">
                  <c:v>0.31229597388465724</c:v>
                </c:pt>
                <c:pt idx="1">
                  <c:v>0.37867247007616978</c:v>
                </c:pt>
                <c:pt idx="2">
                  <c:v>0.42437431991294888</c:v>
                </c:pt>
                <c:pt idx="3">
                  <c:v>0.397170837867247</c:v>
                </c:pt>
                <c:pt idx="4">
                  <c:v>0.19912948857453755</c:v>
                </c:pt>
                <c:pt idx="5">
                  <c:v>9.6844396082698583E-2</c:v>
                </c:pt>
                <c:pt idx="6">
                  <c:v>0.11860718171926006</c:v>
                </c:pt>
                <c:pt idx="7">
                  <c:v>0.14472252448313383</c:v>
                </c:pt>
                <c:pt idx="8">
                  <c:v>0.15342763873775844</c:v>
                </c:pt>
                <c:pt idx="9">
                  <c:v>8.2698585418933629E-2</c:v>
                </c:pt>
                <c:pt idx="10">
                  <c:v>4.3525571273122961E-3</c:v>
                </c:pt>
                <c:pt idx="11">
                  <c:v>1.6322089227421111E-2</c:v>
                </c:pt>
                <c:pt idx="12">
                  <c:v>3.8084874863982592E-2</c:v>
                </c:pt>
              </c:numCache>
            </c:numRef>
          </c:val>
          <c:extLst>
            <c:ext xmlns:c16="http://schemas.microsoft.com/office/drawing/2014/chart" uri="{C3380CC4-5D6E-409C-BE32-E72D297353CC}">
              <c16:uniqueId val="{00000002-906B-44AE-9F18-301BC799AEE8}"/>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8.5764058218382802E-2"/>
          <c:y val="0.15571432028751095"/>
          <c:w val="0.82965912521480656"/>
          <c:h val="5.1526696003969009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r>
              <a:rPr lang="zh-TW" altLang="zh-TW" sz="1800" b="1" i="0" baseline="0" dirty="0">
                <a:effectLst/>
              </a:rPr>
              <a:t>月人均瀏覽與 PV 佔比</a:t>
            </a:r>
            <a:endParaRPr lang="zh-TW" altLang="zh-TW" dirty="0">
              <a:effectLst/>
            </a:endParaRPr>
          </a:p>
        </c:rich>
      </c:tx>
      <c:overlay val="0"/>
      <c:spPr>
        <a:noFill/>
        <a:ln>
          <a:noFill/>
        </a:ln>
        <a:effectLst/>
      </c:spPr>
      <c:txPr>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endParaRPr lang="zh-TW" altLang="zh-TW"/>
        </a:p>
      </c:txPr>
    </c:title>
    <c:autoTitleDeleted val="0"/>
    <c:plotArea>
      <c:layout>
        <c:manualLayout>
          <c:layoutTarget val="inner"/>
          <c:xMode val="edge"/>
          <c:yMode val="edge"/>
          <c:x val="7.6115169939866514E-2"/>
          <c:y val="0.15183496558343051"/>
          <c:w val="0.84578513547439771"/>
          <c:h val="0.66432512776247266"/>
        </c:manualLayout>
      </c:layout>
      <c:barChart>
        <c:barDir val="col"/>
        <c:grouping val="clustered"/>
        <c:varyColors val="0"/>
        <c:ser>
          <c:idx val="0"/>
          <c:order val="0"/>
          <c:tx>
            <c:strRef>
              <c:f>'{rfv_channel_pv}'!$B$1</c:f>
              <c:strCache>
                <c:ptCount val="1"/>
                <c:pt idx="0">
                  <c:v>PV 佔比（BL）</c:v>
                </c:pt>
              </c:strCache>
            </c:strRef>
          </c:tx>
          <c:spPr>
            <a:solidFill>
              <a:srgbClr val="F79B9B"/>
            </a:solidFill>
            <a:ln>
              <a:noFill/>
            </a:ln>
            <a:effectLst>
              <a:outerShdw blurRad="50800" dist="38100" dir="2700000" algn="tl" rotWithShape="0">
                <a:prstClr val="black">
                  <a:alpha val="40000"/>
                </a:prstClr>
              </a:outerShdw>
            </a:effectLst>
          </c:spPr>
          <c:invertIfNegative val="0"/>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'{rfv_channel_pv}'!$B$2:$B$14</c:f>
              <c:numCache>
                <c:formatCode>0.00%</c:formatCode>
                <c:ptCount val="13"/>
                <c:pt idx="0">
                  <c:v>0.34229552643470401</c:v>
                </c:pt>
                <c:pt idx="1">
                  <c:v>0.24747590560527682</c:v>
                </c:pt>
                <c:pt idx="2">
                  <c:v>0.12037417971147427</c:v>
                </c:pt>
                <c:pt idx="3">
                  <c:v>8.50267415745493E-2</c:v>
                </c:pt>
                <c:pt idx="4">
                  <c:v>6.7993741190118098E-2</c:v>
                </c:pt>
                <c:pt idx="5">
                  <c:v>4.2655003338481566E-2</c:v>
                </c:pt>
                <c:pt idx="6">
                  <c:v>2.7520553580943002E-2</c:v>
                </c:pt>
                <c:pt idx="7">
                  <c:v>2.3959506579169225E-2</c:v>
                </c:pt>
                <c:pt idx="8">
                  <c:v>1.974425207896352E-2</c:v>
                </c:pt>
                <c:pt idx="9">
                  <c:v>1.1782479378974985E-2</c:v>
                </c:pt>
                <c:pt idx="10">
                  <c:v>5.4393644070654407E-3</c:v>
                </c:pt>
                <c:pt idx="11">
                  <c:v>3.166499180554525E-3</c:v>
                </c:pt>
                <c:pt idx="12">
                  <c:v>2.5662469397252329E-3</c:v>
                </c:pt>
              </c:numCache>
            </c:numRef>
          </c:val>
          <c:extLst>
            <c:ext xmlns:c16="http://schemas.microsoft.com/office/drawing/2014/chart" uri="{C3380CC4-5D6E-409C-BE32-E72D297353CC}">
              <c16:uniqueId val="{00000000-0674-4ED1-9E66-035A1FAF22D2}"/>
            </c:ext>
          </c:extLst>
        </c:ser>
        <c:ser>
          <c:idx val="1"/>
          <c:order val="1"/>
          <c:tx>
            <c:strRef>
              <c:f>'{rfv_channel_pv}'!$C$1</c:f>
              <c:strCache>
                <c:ptCount val="1"/>
                <c:pt idx="0">
                  <c:v>PV 佔比（En）</c:v>
                </c:pt>
              </c:strCache>
            </c:strRef>
          </c:tx>
          <c:spPr>
            <a:solidFill>
              <a:srgbClr val="82A1D8"/>
            </a:solidFill>
            <a:ln>
              <a:noFill/>
            </a:ln>
            <a:effectLst>
              <a:outerShdw blurRad="50800" dist="38100" dir="2700000" algn="tl" rotWithShape="0">
                <a:prstClr val="black">
                  <a:alpha val="40000"/>
                </a:prstClr>
              </a:outerShdw>
            </a:effectLst>
          </c:spPr>
          <c:invertIfNegative val="0"/>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'{rfv_channel_pv}'!$C$2:$C$14</c:f>
              <c:numCache>
                <c:formatCode>0.00%</c:formatCode>
                <c:ptCount val="13"/>
                <c:pt idx="0">
                  <c:v>0.1651872516696255</c:v>
                </c:pt>
                <c:pt idx="1">
                  <c:v>0.14635641220728718</c:v>
                </c:pt>
                <c:pt idx="2">
                  <c:v>0.27572068644855863</c:v>
                </c:pt>
                <c:pt idx="3">
                  <c:v>0.1639614506720771</c:v>
                </c:pt>
                <c:pt idx="4">
                  <c:v>6.5009721869980552E-2</c:v>
                </c:pt>
                <c:pt idx="5">
                  <c:v>1.2786372474427255E-2</c:v>
                </c:pt>
                <c:pt idx="6">
                  <c:v>4.5925268408149464E-2</c:v>
                </c:pt>
                <c:pt idx="7">
                  <c:v>4.0366894919266212E-2</c:v>
                </c:pt>
                <c:pt idx="8">
                  <c:v>4.3494800913010397E-2</c:v>
                </c:pt>
                <c:pt idx="9">
                  <c:v>2.9609434440781131E-2</c:v>
                </c:pt>
                <c:pt idx="10">
                  <c:v>1.4371459971257081E-3</c:v>
                </c:pt>
                <c:pt idx="11">
                  <c:v>5.8119874883760247E-3</c:v>
                </c:pt>
                <c:pt idx="12">
                  <c:v>4.3325724913348554E-3</c:v>
                </c:pt>
              </c:numCache>
            </c:numRef>
          </c:val>
          <c:extLst>
            <c:ext xmlns:c16="http://schemas.microsoft.com/office/drawing/2014/chart" uri="{C3380CC4-5D6E-409C-BE32-E72D297353CC}">
              <c16:uniqueId val="{00000001-0674-4ED1-9E66-035A1FAF22D2}"/>
            </c:ext>
          </c:extLst>
        </c:ser>
        <c:ser>
          <c:idx val="2"/>
          <c:order val="2"/>
          <c:tx>
            <c:strRef>
              <c:f>'{rfv_channel_pv}'!$D$1</c:f>
              <c:strCache>
                <c:ptCount val="1"/>
                <c:pt idx="0">
                  <c:v>PV 佔比（FB）</c:v>
                </c:pt>
              </c:strCache>
            </c:strRef>
          </c:tx>
          <c:spPr>
            <a:solidFill>
              <a:srgbClr val="FFD243"/>
            </a:solidFill>
            <a:ln>
              <a:noFill/>
            </a:ln>
            <a:effectLst/>
          </c:spPr>
          <c:invertIfNegative val="0"/>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'{rfv_channel_pv}'!$D$2:$D$14</c:f>
              <c:numCache>
                <c:formatCode>0.00%</c:formatCode>
                <c:ptCount val="13"/>
                <c:pt idx="0">
                  <c:v>0.13913751017087062</c:v>
                </c:pt>
                <c:pt idx="1">
                  <c:v>0.15846216436126934</c:v>
                </c:pt>
                <c:pt idx="2">
                  <c:v>0.24471114727420668</c:v>
                </c:pt>
                <c:pt idx="3">
                  <c:v>0.16903986981285599</c:v>
                </c:pt>
                <c:pt idx="4">
                  <c:v>8.4011391375101704E-2</c:v>
                </c:pt>
                <c:pt idx="5">
                  <c:v>2.888527257933279E-2</c:v>
                </c:pt>
                <c:pt idx="6">
                  <c:v>3.6004882017900731E-2</c:v>
                </c:pt>
                <c:pt idx="7">
                  <c:v>4.8820179007323029E-2</c:v>
                </c:pt>
                <c:pt idx="8">
                  <c:v>4.7192839707078924E-2</c:v>
                </c:pt>
                <c:pt idx="9">
                  <c:v>2.7054515866558177E-2</c:v>
                </c:pt>
                <c:pt idx="10">
                  <c:v>1.0170870626525631E-3</c:v>
                </c:pt>
                <c:pt idx="11">
                  <c:v>3.6615134255492269E-3</c:v>
                </c:pt>
                <c:pt idx="12">
                  <c:v>1.2001627339300243E-2</c:v>
                </c:pt>
              </c:numCache>
            </c:numRef>
          </c:val>
          <c:extLst>
            <c:ext xmlns:c16="http://schemas.microsoft.com/office/drawing/2014/chart" uri="{C3380CC4-5D6E-409C-BE32-E72D297353CC}">
              <c16:uniqueId val="{00000002-0674-4ED1-9E66-035A1FAF22D2}"/>
            </c:ext>
          </c:extLst>
        </c:ser>
        <c:dLbls>
          <c:showLegendKey val="0"/>
          <c:showVal val="0"/>
          <c:showCatName val="0"/>
          <c:showSerName val="0"/>
          <c:showPercent val="0"/>
          <c:showBubbleSize val="0"/>
        </c:dLbls>
        <c:gapWidth val="150"/>
        <c:axId val="784348192"/>
        <c:axId val="784348520"/>
      </c:barChart>
      <c:lineChart>
        <c:grouping val="standard"/>
        <c:varyColors val="0"/>
        <c:ser>
          <c:idx val="3"/>
          <c:order val="3"/>
          <c:tx>
            <c:strRef>
              <c:f>'{rfv_channel_pv}'!$E$1</c:f>
              <c:strCache>
                <c:ptCount val="1"/>
                <c:pt idx="0">
                  <c:v>人均瀏覽頁數（BL）</c:v>
                </c:pt>
              </c:strCache>
            </c:strRef>
          </c:tx>
          <c:spPr>
            <a:ln w="22225" cap="rnd">
              <a:solidFill>
                <a:srgbClr val="FF7D7D"/>
              </a:solidFill>
              <a:round/>
            </a:ln>
            <a:effectLst>
              <a:outerShdw blurRad="50800" dist="38100" dir="2700000" algn="tl" rotWithShape="0">
                <a:prstClr val="black">
                  <a:alpha val="40000"/>
                </a:prstClr>
              </a:outerShdw>
            </a:effectLst>
          </c:spPr>
          <c:marker>
            <c:symbol val="none"/>
          </c:marker>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'{rfv_channel_pv}'!$E$2:$E$14</c:f>
              <c:numCache>
                <c:formatCode>0.0_ </c:formatCode>
                <c:ptCount val="13"/>
                <c:pt idx="0">
                  <c:v>145.8405172413793</c:v>
                </c:pt>
                <c:pt idx="1">
                  <c:v>104.24289772727273</c:v>
                </c:pt>
                <c:pt idx="2">
                  <c:v>52.80473372781065</c:v>
                </c:pt>
                <c:pt idx="3">
                  <c:v>38.203030303030303</c:v>
                </c:pt>
                <c:pt idx="4">
                  <c:v>37.687850467289721</c:v>
                </c:pt>
                <c:pt idx="5">
                  <c:v>76.660606060606057</c:v>
                </c:pt>
                <c:pt idx="6">
                  <c:v>16.289421157684632</c:v>
                </c:pt>
                <c:pt idx="7">
                  <c:v>13.689788053949904</c:v>
                </c:pt>
                <c:pt idx="8">
                  <c:v>12.172557172557173</c:v>
                </c:pt>
                <c:pt idx="9">
                  <c:v>9.1227154046997381</c:v>
                </c:pt>
                <c:pt idx="10">
                  <c:v>21.506666666666668</c:v>
                </c:pt>
                <c:pt idx="11">
                  <c:v>6.0192307692307692</c:v>
                </c:pt>
                <c:pt idx="12">
                  <c:v>4.8471337579617835</c:v>
                </c:pt>
              </c:numCache>
            </c:numRef>
          </c:val>
          <c:smooth val="0"/>
          <c:extLst>
            <c:ext xmlns:c16="http://schemas.microsoft.com/office/drawing/2014/chart" uri="{C3380CC4-5D6E-409C-BE32-E72D297353CC}">
              <c16:uniqueId val="{00000003-0674-4ED1-9E66-035A1FAF22D2}"/>
            </c:ext>
          </c:extLst>
        </c:ser>
        <c:ser>
          <c:idx val="4"/>
          <c:order val="4"/>
          <c:tx>
            <c:strRef>
              <c:f>'{rfv_channel_pv}'!$F$1</c:f>
              <c:strCache>
                <c:ptCount val="1"/>
                <c:pt idx="0">
                  <c:v>人均瀏覽頁數（En）</c:v>
                </c:pt>
              </c:strCache>
            </c:strRef>
          </c:tx>
          <c:spPr>
            <a:ln w="22225" cap="rnd">
              <a:solidFill>
                <a:schemeClr val="accent5">
                  <a:lumMod val="60000"/>
                </a:schemeClr>
              </a:solidFill>
              <a:round/>
            </a:ln>
            <a:effectLst>
              <a:outerShdw blurRad="50800" dist="38100" dir="2700000" algn="tl" rotWithShape="0">
                <a:prstClr val="black">
                  <a:alpha val="40000"/>
                </a:prstClr>
              </a:outerShdw>
            </a:effectLst>
          </c:spPr>
          <c:marker>
            <c:symbol val="none"/>
          </c:marker>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'{rfv_channel_pv}'!$F$2:$F$14</c:f>
              <c:numCache>
                <c:formatCode>0.0_ </c:formatCode>
                <c:ptCount val="13"/>
                <c:pt idx="0">
                  <c:v>6.6860564585115485</c:v>
                </c:pt>
                <c:pt idx="1">
                  <c:v>5.6808859721082854</c:v>
                </c:pt>
                <c:pt idx="2">
                  <c:v>10.453525641025641</c:v>
                </c:pt>
                <c:pt idx="3">
                  <c:v>6.4488778054862843</c:v>
                </c:pt>
                <c:pt idx="4">
                  <c:v>4.0849933598937582</c:v>
                </c:pt>
                <c:pt idx="5">
                  <c:v>2.5854700854700856</c:v>
                </c:pt>
                <c:pt idx="6">
                  <c:v>3.3226299694189603</c:v>
                </c:pt>
                <c:pt idx="7">
                  <c:v>2.8895612708018152</c:v>
                </c:pt>
                <c:pt idx="8">
                  <c:v>3.1276595744680851</c:v>
                </c:pt>
                <c:pt idx="9">
                  <c:v>3.1913439635535306</c:v>
                </c:pt>
                <c:pt idx="10">
                  <c:v>1.6190476190476191</c:v>
                </c:pt>
                <c:pt idx="11">
                  <c:v>2.0072992700729926</c:v>
                </c:pt>
                <c:pt idx="12">
                  <c:v>1.6141732283464567</c:v>
                </c:pt>
              </c:numCache>
            </c:numRef>
          </c:val>
          <c:smooth val="0"/>
          <c:extLst>
            <c:ext xmlns:c16="http://schemas.microsoft.com/office/drawing/2014/chart" uri="{C3380CC4-5D6E-409C-BE32-E72D297353CC}">
              <c16:uniqueId val="{00000004-0674-4ED1-9E66-035A1FAF22D2}"/>
            </c:ext>
          </c:extLst>
        </c:ser>
        <c:ser>
          <c:idx val="5"/>
          <c:order val="5"/>
          <c:tx>
            <c:strRef>
              <c:f>'{rfv_channel_pv}'!$G$1</c:f>
              <c:strCache>
                <c:ptCount val="1"/>
                <c:pt idx="0">
                  <c:v>人均瀏覽頁數（FB）</c:v>
                </c:pt>
              </c:strCache>
            </c:strRef>
          </c:tx>
          <c:spPr>
            <a:ln w="22225" cap="rnd">
              <a:solidFill>
                <a:schemeClr val="accent4">
                  <a:lumMod val="75000"/>
                </a:schemeClr>
              </a:solidFill>
              <a:round/>
            </a:ln>
            <a:effectLst>
              <a:outerShdw blurRad="50800" dist="38100" dir="2700000" algn="tl" rotWithShape="0">
                <a:prstClr val="black">
                  <a:alpha val="40000"/>
                </a:prstClr>
              </a:outerShdw>
            </a:effectLst>
          </c:spPr>
          <c:marker>
            <c:symbol val="none"/>
          </c:marker>
          <c:cat>
            <c:strRef>
              <c:f>'{rfv_channel_pv}'!$A$2:$A$14</c:f>
              <c:strCache>
                <c:ptCount val="13"/>
                <c:pt idx="0">
                  <c:v>證券</c:v>
                </c:pt>
                <c:pt idx="1">
                  <c:v>產業</c:v>
                </c:pt>
                <c:pt idx="2">
                  <c:v>國際</c:v>
                </c:pt>
                <c:pt idx="3">
                  <c:v>要聞</c:v>
                </c:pt>
                <c:pt idx="4">
                  <c:v>金融</c:v>
                </c:pt>
                <c:pt idx="5">
                  <c:v>商情</c:v>
                </c:pt>
                <c:pt idx="6">
                  <c:v>兩岸</c:v>
                </c:pt>
                <c:pt idx="7">
                  <c:v>理財</c:v>
                </c:pt>
                <c:pt idx="8">
                  <c:v>房市</c:v>
                </c:pt>
                <c:pt idx="9">
                  <c:v>專欄</c:v>
                </c:pt>
                <c:pt idx="10">
                  <c:v>期貨</c:v>
                </c:pt>
                <c:pt idx="11">
                  <c:v>品味</c:v>
                </c:pt>
                <c:pt idx="12">
                  <c:v>OFF學</c:v>
                </c:pt>
              </c:strCache>
            </c:strRef>
          </c:cat>
          <c:val>
            <c:numRef>
              <c:f>'{rfv_channel_pv}'!$G$2:$G$14</c:f>
              <c:numCache>
                <c:formatCode>0.0_ </c:formatCode>
                <c:ptCount val="13"/>
                <c:pt idx="0">
                  <c:v>2.3832752613240418</c:v>
                </c:pt>
                <c:pt idx="1">
                  <c:v>2.2385057471264367</c:v>
                </c:pt>
                <c:pt idx="2">
                  <c:v>3.0846153846153848</c:v>
                </c:pt>
                <c:pt idx="3">
                  <c:v>2.2767123287671232</c:v>
                </c:pt>
                <c:pt idx="4">
                  <c:v>2.2568306010928962</c:v>
                </c:pt>
                <c:pt idx="5">
                  <c:v>1.595505617977528</c:v>
                </c:pt>
                <c:pt idx="6">
                  <c:v>1.6238532110091743</c:v>
                </c:pt>
                <c:pt idx="7">
                  <c:v>1.8045112781954886</c:v>
                </c:pt>
                <c:pt idx="8">
                  <c:v>1.6453900709219857</c:v>
                </c:pt>
                <c:pt idx="9">
                  <c:v>1.75</c:v>
                </c:pt>
                <c:pt idx="10">
                  <c:v>1.25</c:v>
                </c:pt>
                <c:pt idx="11">
                  <c:v>1.2</c:v>
                </c:pt>
                <c:pt idx="12">
                  <c:v>1.6857142857142857</c:v>
                </c:pt>
              </c:numCache>
            </c:numRef>
          </c:val>
          <c:smooth val="0"/>
          <c:extLst>
            <c:ext xmlns:c16="http://schemas.microsoft.com/office/drawing/2014/chart" uri="{C3380CC4-5D6E-409C-BE32-E72D297353CC}">
              <c16:uniqueId val="{00000005-0674-4ED1-9E66-035A1FAF22D2}"/>
            </c:ext>
          </c:extLst>
        </c:ser>
        <c:dLbls>
          <c:showLegendKey val="0"/>
          <c:showVal val="0"/>
          <c:showCatName val="0"/>
          <c:showSerName val="0"/>
          <c:showPercent val="0"/>
          <c:showBubbleSize val="0"/>
        </c:dLbls>
        <c:marker val="1"/>
        <c:smooth val="0"/>
        <c:axId val="702612424"/>
        <c:axId val="7026130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valAx>
        <c:axId val="7026130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02612424"/>
        <c:crosses val="max"/>
        <c:crossBetween val="between"/>
      </c:valAx>
      <c:catAx>
        <c:axId val="702612424"/>
        <c:scaling>
          <c:orientation val="minMax"/>
        </c:scaling>
        <c:delete val="1"/>
        <c:axPos val="b"/>
        <c:numFmt formatCode="General" sourceLinked="1"/>
        <c:majorTickMark val="out"/>
        <c:minorTickMark val="none"/>
        <c:tickLblPos val="nextTo"/>
        <c:crossAx val="7026130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56193689163562621"/>
          <c:y val="0.14374014302943278"/>
          <c:w val="0.38926671885026443"/>
          <c:h val="0.26599662795809953"/>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r>
              <a:rPr lang="zh-TW" altLang="en-US" sz="1800" dirty="0">
                <a:solidFill>
                  <a:schemeClr val="bg1"/>
                </a:solidFill>
              </a:rPr>
              <a:t>瀏覽人數佔比</a:t>
            </a:r>
          </a:p>
        </c:rich>
      </c:tx>
      <c:layout>
        <c:manualLayout>
          <c:xMode val="edge"/>
          <c:yMode val="edge"/>
          <c:x val="0.34369049277785513"/>
          <c:y val="1.7929098382145927E-2"/>
        </c:manualLayout>
      </c:layout>
      <c:overlay val="0"/>
      <c:spPr>
        <a:solidFill>
          <a:schemeClr val="tx1">
            <a:alpha val="80000"/>
          </a:schemeClr>
        </a:solidFill>
        <a:ln>
          <a:noFill/>
        </a:ln>
        <a:effectLst/>
      </c:spPr>
      <c:txPr>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84578513547439771"/>
          <c:h val="0.65738991341678621"/>
        </c:manualLayout>
      </c:layout>
      <c:barChart>
        <c:barDir val="col"/>
        <c:grouping val="clustered"/>
        <c:varyColors val="0"/>
        <c:ser>
          <c:idx val="0"/>
          <c:order val="0"/>
          <c:tx>
            <c:strRef>
              <c:f>'{new_channel_num}'!$B$1</c:f>
              <c:strCache>
                <c:ptCount val="1"/>
                <c:pt idx="0">
                  <c:v>新訂戶</c:v>
                </c:pt>
              </c:strCache>
            </c:strRef>
          </c:tx>
          <c:spPr>
            <a:solidFill>
              <a:srgbClr val="FFBDBD"/>
            </a:solidFill>
            <a:ln>
              <a:noFill/>
            </a:ln>
            <a:effectLst>
              <a:outerShdw blurRad="50800" dist="38100" dir="2700000" algn="tl" rotWithShape="0">
                <a:prstClr val="black">
                  <a:alpha val="40000"/>
                </a:prstClr>
              </a:outerShdw>
            </a:effectLst>
          </c:spPr>
          <c:invertIfNegative val="0"/>
          <c:cat>
            <c:strRef>
              <c:f>'{new_channel_num}'!$A$3:$A$15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'{new_channel_num}'!$B$3:$B$15</c:f>
              <c:numCache>
                <c:formatCode>0.0%</c:formatCode>
                <c:ptCount val="13"/>
                <c:pt idx="0">
                  <c:v>0.68789808917197448</c:v>
                </c:pt>
                <c:pt idx="1">
                  <c:v>0.69426751592356684</c:v>
                </c:pt>
                <c:pt idx="2">
                  <c:v>0.69426751592356684</c:v>
                </c:pt>
                <c:pt idx="3">
                  <c:v>0.6560509554140127</c:v>
                </c:pt>
                <c:pt idx="4">
                  <c:v>0.37579617834394907</c:v>
                </c:pt>
                <c:pt idx="5">
                  <c:v>0.5286624203821656</c:v>
                </c:pt>
                <c:pt idx="6">
                  <c:v>0.45222929936305734</c:v>
                </c:pt>
                <c:pt idx="7">
                  <c:v>0.38853503184713378</c:v>
                </c:pt>
                <c:pt idx="8">
                  <c:v>0.38853503184713378</c:v>
                </c:pt>
                <c:pt idx="9">
                  <c:v>0.19108280254777071</c:v>
                </c:pt>
                <c:pt idx="10">
                  <c:v>7.6433121019108277E-2</c:v>
                </c:pt>
                <c:pt idx="11">
                  <c:v>5.7324840764331211E-2</c:v>
                </c:pt>
                <c:pt idx="12">
                  <c:v>7.6433121019108277E-2</c:v>
                </c:pt>
              </c:numCache>
            </c:numRef>
          </c:val>
          <c:extLst>
            <c:ext xmlns:c16="http://schemas.microsoft.com/office/drawing/2014/chart" uri="{C3380CC4-5D6E-409C-BE32-E72D297353CC}">
              <c16:uniqueId val="{00000000-F075-46F7-B9B7-9475A89EA52E}"/>
            </c:ext>
          </c:extLst>
        </c:ser>
        <c:ser>
          <c:idx val="1"/>
          <c:order val="1"/>
          <c:tx>
            <c:strRef>
              <c:f>'{new_channel_num}'!$C$1</c:f>
              <c:strCache>
                <c:ptCount val="1"/>
                <c:pt idx="0">
                  <c:v>既有訂戶</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'{new_channel_num}'!$A$3:$A$15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'{new_channel_num}'!$C$3:$C$15</c:f>
              <c:numCache>
                <c:formatCode>0.0%</c:formatCode>
                <c:ptCount val="13"/>
                <c:pt idx="0">
                  <c:v>0.71856677524429968</c:v>
                </c:pt>
                <c:pt idx="1">
                  <c:v>0.66547231270358309</c:v>
                </c:pt>
                <c:pt idx="2">
                  <c:v>0.69022801302931591</c:v>
                </c:pt>
                <c:pt idx="3">
                  <c:v>0.70618892508143327</c:v>
                </c:pt>
                <c:pt idx="4">
                  <c:v>0.39250814332247558</c:v>
                </c:pt>
                <c:pt idx="5">
                  <c:v>0.4521172638436482</c:v>
                </c:pt>
                <c:pt idx="6">
                  <c:v>0.40456026058631922</c:v>
                </c:pt>
                <c:pt idx="7">
                  <c:v>0.39706840390879478</c:v>
                </c:pt>
                <c:pt idx="8">
                  <c:v>0.27263843648208469</c:v>
                </c:pt>
                <c:pt idx="9">
                  <c:v>0.14918566775244299</c:v>
                </c:pt>
                <c:pt idx="10">
                  <c:v>9.6416938110749181E-2</c:v>
                </c:pt>
                <c:pt idx="11">
                  <c:v>0.10097719869706841</c:v>
                </c:pt>
                <c:pt idx="12">
                  <c:v>3.5504885993485343E-2</c:v>
                </c:pt>
              </c:numCache>
            </c:numRef>
          </c:val>
          <c:extLst>
            <c:ext xmlns:c16="http://schemas.microsoft.com/office/drawing/2014/chart" uri="{C3380CC4-5D6E-409C-BE32-E72D297353CC}">
              <c16:uniqueId val="{00000001-F075-46F7-B9B7-9475A89EA52E}"/>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18483995460034369"/>
          <c:y val="0.15827562005638893"/>
          <c:w val="0.57962991587710744"/>
          <c:h val="5.1526696003969009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r>
              <a:rPr lang="zh-TW" altLang="en-US" sz="1800" b="1" i="0" u="none" strike="noStrike" kern="1200" cap="none" spc="0" normalizeH="0" baseline="0" dirty="0">
                <a:solidFill>
                  <a:schemeClr val="bg1"/>
                </a:solidFill>
                <a:latin typeface="+mj-lt"/>
                <a:ea typeface="+mj-ea"/>
                <a:cs typeface="+mj-cs"/>
              </a:rPr>
              <a:t>月人均瀏覽與 PV 佔比</a:t>
            </a:r>
          </a:p>
        </c:rich>
      </c:tx>
      <c:overlay val="0"/>
      <c:spPr>
        <a:solidFill>
          <a:schemeClr val="tx1">
            <a:alpha val="80000"/>
          </a:schemeClr>
        </a:solidFill>
        <a:ln>
          <a:noFill/>
        </a:ln>
        <a:effectLst/>
      </c:spPr>
      <c:txPr>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84578513547439771"/>
          <c:h val="0.66432512776247266"/>
        </c:manualLayout>
      </c:layout>
      <c:barChart>
        <c:barDir val="col"/>
        <c:grouping val="clustered"/>
        <c:varyColors val="0"/>
        <c:ser>
          <c:idx val="0"/>
          <c:order val="0"/>
          <c:tx>
            <c:strRef>
              <c:f>'{new_channel_pv}'!$B$1</c:f>
              <c:strCache>
                <c:ptCount val="1"/>
                <c:pt idx="0">
                  <c:v>PV占比（新）</c:v>
                </c:pt>
              </c:strCache>
            </c:strRef>
          </c:tx>
          <c:spPr>
            <a:solidFill>
              <a:srgbClr val="FFB9B9"/>
            </a:solidFill>
            <a:ln>
              <a:noFill/>
            </a:ln>
            <a:effectLst>
              <a:outerShdw blurRad="50800" dist="38100" dir="2700000" algn="tl" rotWithShape="0">
                <a:prstClr val="black">
                  <a:alpha val="40000"/>
                </a:prstClr>
              </a:outerShdw>
            </a:effectLst>
          </c:spPr>
          <c:invertIfNegative val="0"/>
          <c:cat>
            <c:strRef>
              <c:f>'{new_channel_pv}'!$A$3:$A$15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'{new_channel_pv}'!$B$3:$B$15</c:f>
              <c:numCache>
                <c:formatCode>0.0%</c:formatCode>
                <c:ptCount val="13"/>
                <c:pt idx="0">
                  <c:v>0.25950054288816504</c:v>
                </c:pt>
                <c:pt idx="1">
                  <c:v>0.1837374834117505</c:v>
                </c:pt>
                <c:pt idx="2">
                  <c:v>0.16021232959343709</c:v>
                </c:pt>
                <c:pt idx="3">
                  <c:v>0.14320183375557968</c:v>
                </c:pt>
                <c:pt idx="4">
                  <c:v>7.0696103269393171E-2</c:v>
                </c:pt>
                <c:pt idx="5">
                  <c:v>6.0320907226444682E-2</c:v>
                </c:pt>
                <c:pt idx="6">
                  <c:v>5.1393412956930874E-2</c:v>
                </c:pt>
                <c:pt idx="7">
                  <c:v>2.9677886355410785E-2</c:v>
                </c:pt>
                <c:pt idx="8">
                  <c:v>2.690312462299433E-2</c:v>
                </c:pt>
                <c:pt idx="9">
                  <c:v>4.825672578115575E-3</c:v>
                </c:pt>
                <c:pt idx="10">
                  <c:v>4.4637471347569067E-3</c:v>
                </c:pt>
                <c:pt idx="11">
                  <c:v>2.8954035468693449E-3</c:v>
                </c:pt>
                <c:pt idx="12">
                  <c:v>2.1715526601520088E-3</c:v>
                </c:pt>
              </c:numCache>
            </c:numRef>
          </c:val>
          <c:extLst>
            <c:ext xmlns:c16="http://schemas.microsoft.com/office/drawing/2014/chart" uri="{C3380CC4-5D6E-409C-BE32-E72D297353CC}">
              <c16:uniqueId val="{00000000-5FA1-41A7-AD8D-E8A90D76A54A}"/>
            </c:ext>
          </c:extLst>
        </c:ser>
        <c:ser>
          <c:idx val="1"/>
          <c:order val="1"/>
          <c:tx>
            <c:strRef>
              <c:f>'{new_channel_pv}'!$C$1</c:f>
              <c:strCache>
                <c:ptCount val="1"/>
                <c:pt idx="0">
                  <c:v>PV占比（既有）</c:v>
                </c:pt>
              </c:strCache>
            </c:strRef>
          </c:tx>
          <c:spPr>
            <a:solidFill>
              <a:srgbClr val="7EB0DE"/>
            </a:solidFill>
            <a:ln>
              <a:noFill/>
            </a:ln>
            <a:effectLst>
              <a:outerShdw blurRad="50800" dist="38100" dir="2700000" algn="tl" rotWithShape="0">
                <a:prstClr val="black">
                  <a:alpha val="40000"/>
                </a:prstClr>
              </a:outerShdw>
            </a:effectLst>
          </c:spPr>
          <c:invertIfNegative val="0"/>
          <c:cat>
            <c:strRef>
              <c:f>'{new_channel_pv}'!$A$3:$A$15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'{new_channel_pv}'!$C$3:$C$15</c:f>
              <c:numCache>
                <c:formatCode>0.0%</c:formatCode>
                <c:ptCount val="13"/>
                <c:pt idx="0">
                  <c:v>0.14037035405377624</c:v>
                </c:pt>
                <c:pt idx="1">
                  <c:v>0.31861021777758197</c:v>
                </c:pt>
                <c:pt idx="2">
                  <c:v>9.537865104189612E-2</c:v>
                </c:pt>
                <c:pt idx="3">
                  <c:v>0.23467700486071338</c:v>
                </c:pt>
                <c:pt idx="4">
                  <c:v>2.9149595430048313E-2</c:v>
                </c:pt>
                <c:pt idx="5">
                  <c:v>6.7997121752793807E-2</c:v>
                </c:pt>
                <c:pt idx="6">
                  <c:v>2.5930657738226354E-2</c:v>
                </c:pt>
                <c:pt idx="7">
                  <c:v>2.3199259879289835E-2</c:v>
                </c:pt>
                <c:pt idx="8">
                  <c:v>1.4112222271172004E-2</c:v>
                </c:pt>
                <c:pt idx="9">
                  <c:v>3.9226397638662494E-2</c:v>
                </c:pt>
                <c:pt idx="10">
                  <c:v>3.5096993993861698E-3</c:v>
                </c:pt>
                <c:pt idx="11">
                  <c:v>2.9399239320381221E-3</c:v>
                </c:pt>
                <c:pt idx="12">
                  <c:v>4.8988942244151722E-3</c:v>
                </c:pt>
              </c:numCache>
            </c:numRef>
          </c:val>
          <c:extLst>
            <c:ext xmlns:c16="http://schemas.microsoft.com/office/drawing/2014/chart" uri="{C3380CC4-5D6E-409C-BE32-E72D297353CC}">
              <c16:uniqueId val="{00000001-5FA1-41A7-AD8D-E8A90D76A54A}"/>
            </c:ext>
          </c:extLst>
        </c:ser>
        <c:dLbls>
          <c:showLegendKey val="0"/>
          <c:showVal val="0"/>
          <c:showCatName val="0"/>
          <c:showSerName val="0"/>
          <c:showPercent val="0"/>
          <c:showBubbleSize val="0"/>
        </c:dLbls>
        <c:gapWidth val="150"/>
        <c:axId val="784348192"/>
        <c:axId val="784348520"/>
      </c:barChart>
      <c:lineChart>
        <c:grouping val="standard"/>
        <c:varyColors val="0"/>
        <c:ser>
          <c:idx val="2"/>
          <c:order val="2"/>
          <c:tx>
            <c:strRef>
              <c:f>'{new_channel_pv}'!$D$1</c:f>
              <c:strCache>
                <c:ptCount val="1"/>
                <c:pt idx="0">
                  <c:v>月人均瀏覽（新）</c:v>
                </c:pt>
              </c:strCache>
            </c:strRef>
          </c:tx>
          <c:spPr>
            <a:ln w="22225" cap="rnd">
              <a:solidFill>
                <a:srgbClr val="FF0000"/>
              </a:solidFill>
              <a:round/>
            </a:ln>
            <a:effectLst/>
          </c:spPr>
          <c:marker>
            <c:symbol val="circle"/>
            <c:size val="4"/>
            <c:spPr>
              <a:solidFill>
                <a:srgbClr val="FF0000"/>
              </a:solidFill>
              <a:ln w="15875">
                <a:solidFill>
                  <a:srgbClr val="FF0000"/>
                </a:solidFill>
                <a:round/>
              </a:ln>
              <a:effectLst/>
            </c:spPr>
          </c:marker>
          <c:cat>
            <c:strRef>
              <c:f>'{new_channel_pv}'!$A$3:$A$15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'{new_channel_pv}'!$D$3:$D$15</c:f>
              <c:numCache>
                <c:formatCode>#,##0.00_ </c:formatCode>
                <c:ptCount val="13"/>
                <c:pt idx="0">
                  <c:v>19.916666666666668</c:v>
                </c:pt>
                <c:pt idx="1">
                  <c:v>13.972477064220184</c:v>
                </c:pt>
                <c:pt idx="2">
                  <c:v>12.18348623853211</c:v>
                </c:pt>
                <c:pt idx="3">
                  <c:v>11.524271844660195</c:v>
                </c:pt>
                <c:pt idx="4">
                  <c:v>9.9322033898305087</c:v>
                </c:pt>
                <c:pt idx="5">
                  <c:v>6.024096385542169</c:v>
                </c:pt>
                <c:pt idx="6">
                  <c:v>6</c:v>
                </c:pt>
                <c:pt idx="7">
                  <c:v>4.0327868852459012</c:v>
                </c:pt>
                <c:pt idx="8">
                  <c:v>3.6557377049180326</c:v>
                </c:pt>
                <c:pt idx="9">
                  <c:v>1.3333333333333333</c:v>
                </c:pt>
                <c:pt idx="10">
                  <c:v>3.0833333333333335</c:v>
                </c:pt>
                <c:pt idx="11">
                  <c:v>2.6666666666666665</c:v>
                </c:pt>
                <c:pt idx="12">
                  <c:v>1.5</c:v>
                </c:pt>
              </c:numCache>
            </c:numRef>
          </c:val>
          <c:smooth val="0"/>
          <c:extLst>
            <c:ext xmlns:c16="http://schemas.microsoft.com/office/drawing/2014/chart" uri="{C3380CC4-5D6E-409C-BE32-E72D297353CC}">
              <c16:uniqueId val="{00000002-5FA1-41A7-AD8D-E8A90D76A54A}"/>
            </c:ext>
          </c:extLst>
        </c:ser>
        <c:ser>
          <c:idx val="3"/>
          <c:order val="3"/>
          <c:tx>
            <c:strRef>
              <c:f>'{new_channel_pv}'!$E$1</c:f>
              <c:strCache>
                <c:ptCount val="1"/>
                <c:pt idx="0">
                  <c:v>月人均瀏覽（既有）</c:v>
                </c:pt>
              </c:strCache>
            </c:strRef>
          </c:tx>
          <c:spPr>
            <a:ln w="22225" cap="rnd">
              <a:solidFill>
                <a:schemeClr val="accent1">
                  <a:lumMod val="75000"/>
                </a:schemeClr>
              </a:solidFill>
              <a:round/>
            </a:ln>
            <a:effectLst/>
          </c:spPr>
          <c:marker>
            <c:symbol val="circle"/>
            <c:size val="4"/>
            <c:spPr>
              <a:solidFill>
                <a:schemeClr val="tx2">
                  <a:lumMod val="25000"/>
                </a:schemeClr>
              </a:solidFill>
              <a:ln w="15875">
                <a:solidFill>
                  <a:schemeClr val="accent1">
                    <a:lumMod val="75000"/>
                  </a:schemeClr>
                </a:solidFill>
                <a:round/>
              </a:ln>
              <a:effectLst/>
            </c:spPr>
          </c:marker>
          <c:cat>
            <c:strRef>
              <c:f>'{new_channel_pv}'!$A$3:$A$15</c:f>
              <c:strCache>
                <c:ptCount val="13"/>
                <c:pt idx="0">
                  <c:v>國際</c:v>
                </c:pt>
                <c:pt idx="1">
                  <c:v>證券</c:v>
                </c:pt>
                <c:pt idx="2">
                  <c:v>要聞</c:v>
                </c:pt>
                <c:pt idx="3">
                  <c:v>產業</c:v>
                </c:pt>
                <c:pt idx="4">
                  <c:v>兩岸</c:v>
                </c:pt>
                <c:pt idx="5">
                  <c:v>金融</c:v>
                </c:pt>
                <c:pt idx="6">
                  <c:v>理財</c:v>
                </c:pt>
                <c:pt idx="7">
                  <c:v>房市</c:v>
                </c:pt>
                <c:pt idx="8">
                  <c:v>專欄</c:v>
                </c:pt>
                <c:pt idx="9">
                  <c:v>商情</c:v>
                </c:pt>
                <c:pt idx="10">
                  <c:v>品味</c:v>
                </c:pt>
                <c:pt idx="11">
                  <c:v>OFF學</c:v>
                </c:pt>
                <c:pt idx="12">
                  <c:v>期貨</c:v>
                </c:pt>
              </c:strCache>
            </c:strRef>
          </c:cat>
          <c:val>
            <c:numRef>
              <c:f>'{new_channel_pv}'!$E$3:$E$15</c:f>
              <c:numCache>
                <c:formatCode>#,##0.00_ </c:formatCode>
                <c:ptCount val="13"/>
                <c:pt idx="0">
                  <c:v>21.665457842248415</c:v>
                </c:pt>
                <c:pt idx="1">
                  <c:v>53.09936368086148</c:v>
                </c:pt>
                <c:pt idx="2">
                  <c:v>15.325625294950449</c:v>
                </c:pt>
                <c:pt idx="3">
                  <c:v>36.85608856088561</c:v>
                </c:pt>
                <c:pt idx="4">
                  <c:v>8.2365145228215759</c:v>
                </c:pt>
                <c:pt idx="5">
                  <c:v>16.680115273775215</c:v>
                </c:pt>
                <c:pt idx="6">
                  <c:v>7.1086956521739131</c:v>
                </c:pt>
                <c:pt idx="7">
                  <c:v>6.4799015586546354</c:v>
                </c:pt>
                <c:pt idx="8">
                  <c:v>5.7407407407407405</c:v>
                </c:pt>
                <c:pt idx="9">
                  <c:v>29.161572052401748</c:v>
                </c:pt>
                <c:pt idx="10">
                  <c:v>4.0371621621621623</c:v>
                </c:pt>
                <c:pt idx="11">
                  <c:v>3.2290322580645161</c:v>
                </c:pt>
                <c:pt idx="12">
                  <c:v>15.302752293577981</c:v>
                </c:pt>
              </c:numCache>
            </c:numRef>
          </c:val>
          <c:smooth val="0"/>
          <c:extLst>
            <c:ext xmlns:c16="http://schemas.microsoft.com/office/drawing/2014/chart" uri="{C3380CC4-5D6E-409C-BE32-E72D297353CC}">
              <c16:uniqueId val="{00000003-5FA1-41A7-AD8D-E8A90D76A54A}"/>
            </c:ext>
          </c:extLst>
        </c:ser>
        <c:dLbls>
          <c:showLegendKey val="0"/>
          <c:showVal val="0"/>
          <c:showCatName val="0"/>
          <c:showSerName val="0"/>
          <c:showPercent val="0"/>
          <c:showBubbleSize val="0"/>
        </c:dLbls>
        <c:marker val="1"/>
        <c:smooth val="0"/>
        <c:axId val="791448896"/>
        <c:axId val="7914498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valAx>
        <c:axId val="7914498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91448896"/>
        <c:crosses val="max"/>
        <c:crossBetween val="between"/>
      </c:valAx>
      <c:catAx>
        <c:axId val="791448896"/>
        <c:scaling>
          <c:orientation val="minMax"/>
        </c:scaling>
        <c:delete val="1"/>
        <c:axPos val="b"/>
        <c:numFmt formatCode="General" sourceLinked="1"/>
        <c:majorTickMark val="out"/>
        <c:minorTickMark val="none"/>
        <c:tickLblPos val="nextTo"/>
        <c:crossAx val="7914498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16301502579260263"/>
          <c:y val="0.15059172074975496"/>
          <c:w val="0.67622038821548569"/>
          <c:h val="9.9211442354621024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r>
              <a:rPr lang="zh-TW" altLang="en-US" sz="1800" dirty="0">
                <a:solidFill>
                  <a:schemeClr val="bg1"/>
                </a:solidFill>
              </a:rPr>
              <a:t>瀏覽人數佔比</a:t>
            </a:r>
          </a:p>
        </c:rich>
      </c:tx>
      <c:layout>
        <c:manualLayout>
          <c:xMode val="edge"/>
          <c:yMode val="edge"/>
          <c:x val="0.32217970867208678"/>
          <c:y val="1.5367798613267937E-2"/>
        </c:manualLayout>
      </c:layout>
      <c:overlay val="0"/>
      <c:spPr>
        <a:solidFill>
          <a:schemeClr val="tx1">
            <a:alpha val="80000"/>
          </a:schemeClr>
        </a:solidFill>
        <a:ln>
          <a:noFill/>
        </a:ln>
        <a:effectLst/>
      </c:spPr>
      <c:txPr>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79714759938868274"/>
          <c:h val="0.63689945587505692"/>
        </c:manualLayout>
      </c:layout>
      <c:barChart>
        <c:barDir val="col"/>
        <c:grouping val="clustered"/>
        <c:varyColors val="0"/>
        <c:ser>
          <c:idx val="0"/>
          <c:order val="0"/>
          <c:tx>
            <c:strRef>
              <c:f>'{new_cate_num}'!$B$1</c:f>
              <c:strCache>
                <c:ptCount val="1"/>
                <c:pt idx="0">
                  <c:v>新訂戶</c:v>
                </c:pt>
              </c:strCache>
            </c:strRef>
          </c:tx>
          <c:spPr>
            <a:solidFill>
              <a:srgbClr val="FFBDBD"/>
            </a:solidFill>
            <a:ln>
              <a:noFill/>
            </a:ln>
            <a:effectLst>
              <a:outerShdw blurRad="50800" dist="38100" dir="2700000" algn="tl" rotWithShape="0">
                <a:prstClr val="black">
                  <a:alpha val="40000"/>
                </a:prstClr>
              </a:outerShdw>
            </a:effectLst>
          </c:spPr>
          <c:invertIfNegative val="0"/>
          <c:cat>
            <c:strRef>
              <c:f>'{new_cate_num}'!$A$3:$A$15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'{new_cate_num}'!$B$3:$B$15</c:f>
              <c:numCache>
                <c:formatCode>0.0%</c:formatCode>
                <c:ptCount val="13"/>
                <c:pt idx="0">
                  <c:v>0.64331210191082799</c:v>
                </c:pt>
                <c:pt idx="1">
                  <c:v>0.59872611464968151</c:v>
                </c:pt>
                <c:pt idx="2">
                  <c:v>0.59235668789808915</c:v>
                </c:pt>
                <c:pt idx="3">
                  <c:v>0.51592356687898089</c:v>
                </c:pt>
                <c:pt idx="4">
                  <c:v>0.36942675159235666</c:v>
                </c:pt>
                <c:pt idx="5">
                  <c:v>0.4713375796178344</c:v>
                </c:pt>
                <c:pt idx="6">
                  <c:v>0.48407643312101911</c:v>
                </c:pt>
                <c:pt idx="7">
                  <c:v>0.36305732484076431</c:v>
                </c:pt>
                <c:pt idx="8">
                  <c:v>0.43312101910828027</c:v>
                </c:pt>
                <c:pt idx="9">
                  <c:v>0.42038216560509556</c:v>
                </c:pt>
                <c:pt idx="10">
                  <c:v>0.38216560509554143</c:v>
                </c:pt>
                <c:pt idx="11">
                  <c:v>0.33757961783439489</c:v>
                </c:pt>
                <c:pt idx="12">
                  <c:v>0.3503184713375796</c:v>
                </c:pt>
              </c:numCache>
            </c:numRef>
          </c:val>
          <c:extLst>
            <c:ext xmlns:c16="http://schemas.microsoft.com/office/drawing/2014/chart" uri="{C3380CC4-5D6E-409C-BE32-E72D297353CC}">
              <c16:uniqueId val="{00000000-B294-4855-96E4-72EC47CC0384}"/>
            </c:ext>
          </c:extLst>
        </c:ser>
        <c:ser>
          <c:idx val="1"/>
          <c:order val="1"/>
          <c:tx>
            <c:strRef>
              <c:f>'{new_cate_num}'!$C$1</c:f>
              <c:strCache>
                <c:ptCount val="1"/>
                <c:pt idx="0">
                  <c:v>既有訂戶</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'{new_cate_num}'!$A$3:$A$15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'{new_cate_num}'!$C$3:$C$15</c:f>
              <c:numCache>
                <c:formatCode>0.0%</c:formatCode>
                <c:ptCount val="13"/>
                <c:pt idx="0">
                  <c:v>0.66026058631921825</c:v>
                </c:pt>
                <c:pt idx="1">
                  <c:v>0.5775244299674267</c:v>
                </c:pt>
                <c:pt idx="2">
                  <c:v>0.63778501628664497</c:v>
                </c:pt>
                <c:pt idx="3">
                  <c:v>0.51140065146579805</c:v>
                </c:pt>
                <c:pt idx="4">
                  <c:v>0.35960912052117266</c:v>
                </c:pt>
                <c:pt idx="5">
                  <c:v>0.38469055374592837</c:v>
                </c:pt>
                <c:pt idx="6">
                  <c:v>0.39869706840390878</c:v>
                </c:pt>
                <c:pt idx="7">
                  <c:v>0.38469055374592837</c:v>
                </c:pt>
                <c:pt idx="8">
                  <c:v>0.41921824104234529</c:v>
                </c:pt>
                <c:pt idx="9">
                  <c:v>0.36384364820846904</c:v>
                </c:pt>
                <c:pt idx="10">
                  <c:v>0.38338762214983713</c:v>
                </c:pt>
                <c:pt idx="11">
                  <c:v>0.24755700325732899</c:v>
                </c:pt>
                <c:pt idx="12">
                  <c:v>0.30781758957654726</c:v>
                </c:pt>
              </c:numCache>
            </c:numRef>
          </c:val>
          <c:extLst>
            <c:ext xmlns:c16="http://schemas.microsoft.com/office/drawing/2014/chart" uri="{C3380CC4-5D6E-409C-BE32-E72D297353CC}">
              <c16:uniqueId val="{00000001-B294-4855-96E4-72EC47CC0384}"/>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21018495134921741"/>
          <c:y val="0.16083691982526693"/>
          <c:w val="0.57962991587710744"/>
          <c:h val="5.1526696003969009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r>
              <a:rPr lang="zh-TW" altLang="en-US" sz="1800" b="1" i="0" u="none" strike="noStrike" kern="1200" cap="none" spc="0" normalizeH="0" baseline="0" dirty="0">
                <a:solidFill>
                  <a:schemeClr val="bg1"/>
                </a:solidFill>
                <a:latin typeface="+mj-lt"/>
                <a:ea typeface="+mj-ea"/>
                <a:cs typeface="+mj-cs"/>
              </a:rPr>
              <a:t>月人均瀏覽與 PV 佔比</a:t>
            </a:r>
          </a:p>
        </c:rich>
      </c:tx>
      <c:overlay val="0"/>
      <c:spPr>
        <a:solidFill>
          <a:schemeClr val="tx1">
            <a:alpha val="80000"/>
          </a:schemeClr>
        </a:solidFill>
        <a:ln>
          <a:noFill/>
        </a:ln>
        <a:effectLst/>
      </c:spPr>
      <c:txPr>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79601984583450669"/>
          <c:h val="0.63871213007369276"/>
        </c:manualLayout>
      </c:layout>
      <c:barChart>
        <c:barDir val="col"/>
        <c:grouping val="clustered"/>
        <c:varyColors val="0"/>
        <c:ser>
          <c:idx val="0"/>
          <c:order val="0"/>
          <c:tx>
            <c:strRef>
              <c:f>'{new_cate_pv}'!$B$1</c:f>
              <c:strCache>
                <c:ptCount val="1"/>
                <c:pt idx="0">
                  <c:v>PV占比（新）</c:v>
                </c:pt>
              </c:strCache>
            </c:strRef>
          </c:tx>
          <c:spPr>
            <a:solidFill>
              <a:srgbClr val="FFBDBD">
                <a:alpha val="85000"/>
              </a:srgbClr>
            </a:solidFill>
            <a:ln>
              <a:noFill/>
            </a:ln>
            <a:effectLst>
              <a:outerShdw blurRad="50800" dist="38100" dir="2700000" algn="tl" rotWithShape="0">
                <a:prstClr val="black">
                  <a:alpha val="40000"/>
                </a:prstClr>
              </a:outerShdw>
            </a:effectLst>
          </c:spPr>
          <c:invertIfNegative val="0"/>
          <c:cat>
            <c:strRef>
              <c:f>'{new_cate_pv}'!$A$3:$A$15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'{new_cate_pv}'!$B$3:$B$15</c:f>
              <c:numCache>
                <c:formatCode>0.0%</c:formatCode>
                <c:ptCount val="13"/>
                <c:pt idx="0">
                  <c:v>0.1760164072867656</c:v>
                </c:pt>
                <c:pt idx="1">
                  <c:v>0.1021836168415973</c:v>
                </c:pt>
                <c:pt idx="2">
                  <c:v>9.7357944263481724E-2</c:v>
                </c:pt>
                <c:pt idx="3">
                  <c:v>6.333695258776692E-2</c:v>
                </c:pt>
                <c:pt idx="4">
                  <c:v>6.0562190855350466E-2</c:v>
                </c:pt>
                <c:pt idx="5">
                  <c:v>4.9342502111231756E-2</c:v>
                </c:pt>
                <c:pt idx="6">
                  <c:v>4.5843889492097958E-2</c:v>
                </c:pt>
                <c:pt idx="7">
                  <c:v>3.595126070696103E-2</c:v>
                </c:pt>
                <c:pt idx="8">
                  <c:v>3.3900349861261912E-2</c:v>
                </c:pt>
                <c:pt idx="9">
                  <c:v>2.9677886355410785E-2</c:v>
                </c:pt>
                <c:pt idx="10">
                  <c:v>2.7626975509711667E-2</c:v>
                </c:pt>
                <c:pt idx="11">
                  <c:v>2.2439377488237423E-2</c:v>
                </c:pt>
                <c:pt idx="12">
                  <c:v>2.147424297261431E-2</c:v>
                </c:pt>
              </c:numCache>
            </c:numRef>
          </c:val>
          <c:extLst>
            <c:ext xmlns:c16="http://schemas.microsoft.com/office/drawing/2014/chart" uri="{C3380CC4-5D6E-409C-BE32-E72D297353CC}">
              <c16:uniqueId val="{00000000-2214-456D-82BA-65E1B4EFCD66}"/>
            </c:ext>
          </c:extLst>
        </c:ser>
        <c:ser>
          <c:idx val="1"/>
          <c:order val="1"/>
          <c:tx>
            <c:strRef>
              <c:f>'{new_cate_pv}'!$C$1</c:f>
              <c:strCache>
                <c:ptCount val="1"/>
                <c:pt idx="0">
                  <c:v>PV占比（既有）</c:v>
                </c:pt>
              </c:strCache>
            </c:strRef>
          </c:tx>
          <c:spPr>
            <a:solidFill>
              <a:schemeClr val="accent5">
                <a:alpha val="85000"/>
              </a:schemeClr>
            </a:solidFill>
            <a:ln>
              <a:noFill/>
            </a:ln>
            <a:effectLst>
              <a:outerShdw blurRad="50800" dist="38100" dir="2700000" algn="tl" rotWithShape="0">
                <a:prstClr val="black">
                  <a:alpha val="40000"/>
                </a:prstClr>
              </a:outerShdw>
            </a:effectLst>
          </c:spPr>
          <c:invertIfNegative val="0"/>
          <c:cat>
            <c:strRef>
              <c:f>'{new_cate_pv}'!$A$3:$A$15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'{new_cate_pv}'!$C$3:$C$15</c:f>
              <c:numCache>
                <c:formatCode>0.0%</c:formatCode>
                <c:ptCount val="13"/>
                <c:pt idx="0">
                  <c:v>9.2332995579834654E-2</c:v>
                </c:pt>
                <c:pt idx="1">
                  <c:v>0.17180786231405201</c:v>
                </c:pt>
                <c:pt idx="2">
                  <c:v>0.19352688077301497</c:v>
                </c:pt>
                <c:pt idx="3">
                  <c:v>3.6204238072161769E-2</c:v>
                </c:pt>
                <c:pt idx="4">
                  <c:v>2.2670602229173092E-2</c:v>
                </c:pt>
                <c:pt idx="5">
                  <c:v>8.1013847893446109E-2</c:v>
                </c:pt>
                <c:pt idx="6">
                  <c:v>5.7870390766113042E-2</c:v>
                </c:pt>
                <c:pt idx="7">
                  <c:v>2.5099490432765027E-2</c:v>
                </c:pt>
                <c:pt idx="8">
                  <c:v>2.0012629043863899E-2</c:v>
                </c:pt>
                <c:pt idx="9">
                  <c:v>2.3363731148215047E-2</c:v>
                </c:pt>
                <c:pt idx="10">
                  <c:v>2.0150667430283271E-2</c:v>
                </c:pt>
                <c:pt idx="11">
                  <c:v>6.0678150285621985E-3</c:v>
                </c:pt>
                <c:pt idx="12">
                  <c:v>1.0969646239922463E-2</c:v>
                </c:pt>
              </c:numCache>
            </c:numRef>
          </c:val>
          <c:extLst>
            <c:ext xmlns:c16="http://schemas.microsoft.com/office/drawing/2014/chart" uri="{C3380CC4-5D6E-409C-BE32-E72D297353CC}">
              <c16:uniqueId val="{00000001-2214-456D-82BA-65E1B4EFCD66}"/>
            </c:ext>
          </c:extLst>
        </c:ser>
        <c:dLbls>
          <c:showLegendKey val="0"/>
          <c:showVal val="0"/>
          <c:showCatName val="0"/>
          <c:showSerName val="0"/>
          <c:showPercent val="0"/>
          <c:showBubbleSize val="0"/>
        </c:dLbls>
        <c:gapWidth val="150"/>
        <c:axId val="784348192"/>
        <c:axId val="784348520"/>
      </c:barChart>
      <c:lineChart>
        <c:grouping val="standard"/>
        <c:varyColors val="0"/>
        <c:ser>
          <c:idx val="2"/>
          <c:order val="2"/>
          <c:tx>
            <c:strRef>
              <c:f>'{new_cate_pv}'!$D$1</c:f>
              <c:strCache>
                <c:ptCount val="1"/>
                <c:pt idx="0">
                  <c:v>月人均瀏覽（新）</c:v>
                </c:pt>
              </c:strCache>
            </c:strRef>
          </c:tx>
          <c:spPr>
            <a:ln w="22225" cap="rnd">
              <a:solidFill>
                <a:srgbClr val="FF0000"/>
              </a:solidFill>
              <a:round/>
            </a:ln>
            <a:effectLst/>
          </c:spPr>
          <c:marker>
            <c:symbol val="circle"/>
            <c:size val="4"/>
            <c:spPr>
              <a:solidFill>
                <a:srgbClr val="FF0000"/>
              </a:solidFill>
              <a:ln w="15875">
                <a:solidFill>
                  <a:schemeClr val="accent2">
                    <a:lumMod val="75000"/>
                  </a:schemeClr>
                </a:solidFill>
                <a:round/>
              </a:ln>
              <a:effectLst/>
            </c:spPr>
          </c:marker>
          <c:cat>
            <c:strRef>
              <c:f>'{new_cate_pv}'!$A$3:$A$15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'{new_cate_pv}'!$D$3:$D$15</c:f>
              <c:numCache>
                <c:formatCode>#,##0.00_ </c:formatCode>
                <c:ptCount val="13"/>
                <c:pt idx="0">
                  <c:v>14.445544554455445</c:v>
                </c:pt>
                <c:pt idx="1">
                  <c:v>9.0106382978723403</c:v>
                </c:pt>
                <c:pt idx="2">
                  <c:v>8.67741935483871</c:v>
                </c:pt>
                <c:pt idx="3">
                  <c:v>6.4814814814814818</c:v>
                </c:pt>
                <c:pt idx="4">
                  <c:v>8.6551724137931032</c:v>
                </c:pt>
                <c:pt idx="5">
                  <c:v>5.5270270270270272</c:v>
                </c:pt>
                <c:pt idx="6">
                  <c:v>5</c:v>
                </c:pt>
                <c:pt idx="7">
                  <c:v>5.2280701754385968</c:v>
                </c:pt>
                <c:pt idx="8">
                  <c:v>4.132352941176471</c:v>
                </c:pt>
                <c:pt idx="9">
                  <c:v>3.7272727272727271</c:v>
                </c:pt>
                <c:pt idx="10">
                  <c:v>3.8166666666666669</c:v>
                </c:pt>
                <c:pt idx="11">
                  <c:v>3.5094339622641511</c:v>
                </c:pt>
                <c:pt idx="12">
                  <c:v>3.2363636363636363</c:v>
                </c:pt>
              </c:numCache>
            </c:numRef>
          </c:val>
          <c:smooth val="0"/>
          <c:extLst>
            <c:ext xmlns:c16="http://schemas.microsoft.com/office/drawing/2014/chart" uri="{C3380CC4-5D6E-409C-BE32-E72D297353CC}">
              <c16:uniqueId val="{00000002-2214-456D-82BA-65E1B4EFCD66}"/>
            </c:ext>
          </c:extLst>
        </c:ser>
        <c:ser>
          <c:idx val="3"/>
          <c:order val="3"/>
          <c:tx>
            <c:strRef>
              <c:f>'{new_cate_pv}'!$E$1</c:f>
              <c:strCache>
                <c:ptCount val="1"/>
                <c:pt idx="0">
                  <c:v>月人均瀏覽（既有）</c:v>
                </c:pt>
              </c:strCache>
            </c:strRef>
          </c:tx>
          <c:spPr>
            <a:ln w="22225" cap="rnd">
              <a:solidFill>
                <a:schemeClr val="accent1">
                  <a:lumMod val="75000"/>
                </a:schemeClr>
              </a:solidFill>
              <a:round/>
            </a:ln>
            <a:effectLst/>
          </c:spPr>
          <c:marker>
            <c:symbol val="circle"/>
            <c:size val="4"/>
            <c:spPr>
              <a:solidFill>
                <a:schemeClr val="accent1">
                  <a:lumMod val="75000"/>
                </a:schemeClr>
              </a:solidFill>
              <a:ln w="15875">
                <a:solidFill>
                  <a:schemeClr val="accent1">
                    <a:lumMod val="75000"/>
                  </a:schemeClr>
                </a:solidFill>
                <a:round/>
              </a:ln>
              <a:effectLst/>
            </c:spPr>
          </c:marker>
          <c:cat>
            <c:strRef>
              <c:f>'{new_cate_pv}'!$A$3:$A$15</c:f>
              <c:strCache>
                <c:ptCount val="13"/>
                <c:pt idx="0">
                  <c:v>國際焦點</c:v>
                </c:pt>
                <c:pt idx="1">
                  <c:v>市場焦點</c:v>
                </c:pt>
                <c:pt idx="2">
                  <c:v>產業熱點</c:v>
                </c:pt>
                <c:pt idx="3">
                  <c:v>今晨必讀</c:v>
                </c:pt>
                <c:pt idx="4">
                  <c:v>大陸政經</c:v>
                </c:pt>
                <c:pt idx="5">
                  <c:v>集中市場</c:v>
                </c:pt>
                <c:pt idx="6">
                  <c:v>金融脈動</c:v>
                </c:pt>
                <c:pt idx="7">
                  <c:v>政經焦點</c:v>
                </c:pt>
                <c:pt idx="8">
                  <c:v>美股動態</c:v>
                </c:pt>
                <c:pt idx="9">
                  <c:v>科技產業</c:v>
                </c:pt>
                <c:pt idx="10">
                  <c:v>房市話題</c:v>
                </c:pt>
                <c:pt idx="11">
                  <c:v>深度報導</c:v>
                </c:pt>
                <c:pt idx="12">
                  <c:v>外媒解析</c:v>
                </c:pt>
              </c:strCache>
            </c:strRef>
          </c:cat>
          <c:val>
            <c:numRef>
              <c:f>'{new_cate_pv}'!$E$3:$E$15</c:f>
              <c:numCache>
                <c:formatCode>#,##0.00_ </c:formatCode>
                <c:ptCount val="13"/>
                <c:pt idx="0">
                  <c:v>15.509620128268377</c:v>
                </c:pt>
                <c:pt idx="1">
                  <c:v>32.993795826283133</c:v>
                </c:pt>
                <c:pt idx="2">
                  <c:v>33.653217568947909</c:v>
                </c:pt>
                <c:pt idx="3">
                  <c:v>7.851592356687898</c:v>
                </c:pt>
                <c:pt idx="4">
                  <c:v>6.9918478260869561</c:v>
                </c:pt>
                <c:pt idx="5">
                  <c:v>23.356477561388655</c:v>
                </c:pt>
                <c:pt idx="6">
                  <c:v>16.098039215686274</c:v>
                </c:pt>
                <c:pt idx="7">
                  <c:v>7.2362404741744282</c:v>
                </c:pt>
                <c:pt idx="8">
                  <c:v>5.2944832944832942</c:v>
                </c:pt>
                <c:pt idx="9">
                  <c:v>7.1217547000895252</c:v>
                </c:pt>
                <c:pt idx="10">
                  <c:v>5.829226847918437</c:v>
                </c:pt>
                <c:pt idx="11">
                  <c:v>2.7184210526315788</c:v>
                </c:pt>
                <c:pt idx="12">
                  <c:v>3.9523809523809526</c:v>
                </c:pt>
              </c:numCache>
            </c:numRef>
          </c:val>
          <c:smooth val="0"/>
          <c:extLst>
            <c:ext xmlns:c16="http://schemas.microsoft.com/office/drawing/2014/chart" uri="{C3380CC4-5D6E-409C-BE32-E72D297353CC}">
              <c16:uniqueId val="{00000003-2214-456D-82BA-65E1B4EFCD66}"/>
            </c:ext>
          </c:extLst>
        </c:ser>
        <c:dLbls>
          <c:showLegendKey val="0"/>
          <c:showVal val="0"/>
          <c:showCatName val="0"/>
          <c:showSerName val="0"/>
          <c:showPercent val="0"/>
          <c:showBubbleSize val="0"/>
        </c:dLbls>
        <c:marker val="1"/>
        <c:smooth val="0"/>
        <c:axId val="791448896"/>
        <c:axId val="7914498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majorUnit val="5.000000000000001E-2"/>
      </c:valAx>
      <c:valAx>
        <c:axId val="7914498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91448896"/>
        <c:crosses val="max"/>
        <c:crossBetween val="between"/>
      </c:valAx>
      <c:catAx>
        <c:axId val="791448896"/>
        <c:scaling>
          <c:orientation val="minMax"/>
        </c:scaling>
        <c:delete val="1"/>
        <c:axPos val="b"/>
        <c:numFmt formatCode="General" sourceLinked="1"/>
        <c:majorTickMark val="out"/>
        <c:minorTickMark val="none"/>
        <c:tickLblPos val="nextTo"/>
        <c:crossAx val="7914498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16301502579260263"/>
          <c:y val="0.15059172074975496"/>
          <c:w val="0.67622038821548569"/>
          <c:h val="9.9211442354621024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1800" b="1" i="0" u="none" strike="noStrike" kern="1200" cap="none" spc="0" normalizeH="0" baseline="0" dirty="0" smtClean="0">
                <a:solidFill>
                  <a:schemeClr val="bg1"/>
                </a:solidFill>
                <a:latin typeface="+mj-lt"/>
                <a:ea typeface="+mj-ea"/>
                <a:cs typeface="+mj-cs"/>
              </a:defRPr>
            </a:pPr>
            <a:r>
              <a:rPr lang="zh-TW" altLang="en-US" sz="1800" dirty="0">
                <a:solidFill>
                  <a:schemeClr val="bg1"/>
                </a:solidFill>
              </a:rPr>
              <a:t>瀏覽人數佔比</a:t>
            </a:r>
          </a:p>
        </c:rich>
      </c:tx>
      <c:layout>
        <c:manualLayout>
          <c:xMode val="edge"/>
          <c:yMode val="edge"/>
          <c:x val="0.34369049277785513"/>
          <c:y val="1.7929098382145927E-2"/>
        </c:manualLayout>
      </c:layout>
      <c:overlay val="0"/>
      <c:spPr>
        <a:noFill/>
        <a:ln>
          <a:noFill/>
        </a:ln>
        <a:effectLst/>
      </c:spPr>
      <c:txPr>
        <a:bodyPr rot="0" spcFirstLastPara="1" vertOverflow="ellipsis" vert="horz" wrap="square" anchor="ctr" anchorCtr="1"/>
        <a:lstStyle/>
        <a:p>
          <a:pPr>
            <a:defRPr lang="zh-TW" altLang="en-US" sz="1800" b="1" i="0" u="none" strike="noStrike" kern="1200" cap="none" spc="0" normalizeH="0" baseline="0" dirty="0" smtClean="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22099015412167586"/>
          <c:w val="0.84578513547439771"/>
          <c:h val="0.58823476026637522"/>
        </c:manualLayout>
      </c:layout>
      <c:barChart>
        <c:barDir val="col"/>
        <c:grouping val="clustered"/>
        <c:varyColors val="0"/>
        <c:ser>
          <c:idx val="0"/>
          <c:order val="0"/>
          <c:tx>
            <c:strRef>
              <c:f>'{channel_tri_month_num}'!$B$1</c:f>
              <c:strCache>
                <c:ptCount val="1"/>
                <c:pt idx="0">
                  <c:v>1 月</c:v>
                </c:pt>
              </c:strCache>
            </c:strRef>
          </c:tx>
          <c:spPr>
            <a:solidFill>
              <a:schemeClr val="accent4"/>
            </a:solidFill>
            <a:ln>
              <a:solidFill>
                <a:schemeClr val="accent4"/>
              </a:solidFill>
            </a:ln>
            <a:effectLst>
              <a:outerShdw blurRad="50800" dist="38100" dir="2700000" algn="tl" rotWithShape="0">
                <a:prstClr val="black">
                  <a:alpha val="40000"/>
                </a:prstClr>
              </a:outerShdw>
            </a:effectLst>
          </c:spPr>
          <c:invertIfNegative val="0"/>
          <c:cat>
            <c:strRef>
              <c:f>'{channel_tri_month_num}'!$A$3:$A$15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'{channel_tri_month_num}'!$B$3:$B$15</c:f>
              <c:numCache>
                <c:formatCode>0.0%</c:formatCode>
                <c:ptCount val="13"/>
                <c:pt idx="0">
                  <c:v>0.64988849952214078</c:v>
                </c:pt>
                <c:pt idx="1">
                  <c:v>0.55877668047148776</c:v>
                </c:pt>
                <c:pt idx="2">
                  <c:v>0.6527556546670914</c:v>
                </c:pt>
                <c:pt idx="3">
                  <c:v>0.64033131570563873</c:v>
                </c:pt>
                <c:pt idx="4">
                  <c:v>0.42306467027715833</c:v>
                </c:pt>
                <c:pt idx="5">
                  <c:v>0.33067856005097163</c:v>
                </c:pt>
                <c:pt idx="6">
                  <c:v>0.32972284166932142</c:v>
                </c:pt>
                <c:pt idx="7">
                  <c:v>0.34437719018795793</c:v>
                </c:pt>
                <c:pt idx="8">
                  <c:v>0.22554953806944886</c:v>
                </c:pt>
                <c:pt idx="9">
                  <c:v>6.116597642561325E-2</c:v>
                </c:pt>
                <c:pt idx="10">
                  <c:v>7.3908888180949345E-2</c:v>
                </c:pt>
                <c:pt idx="11">
                  <c:v>7.9643198470850593E-2</c:v>
                </c:pt>
                <c:pt idx="12">
                  <c:v>2.7397260273972601E-2</c:v>
                </c:pt>
              </c:numCache>
            </c:numRef>
          </c:val>
          <c:extLst>
            <c:ext xmlns:c16="http://schemas.microsoft.com/office/drawing/2014/chart" uri="{C3380CC4-5D6E-409C-BE32-E72D297353CC}">
              <c16:uniqueId val="{00000000-B62F-43CE-AFFC-9CCCDBE9C782}"/>
            </c:ext>
          </c:extLst>
        </c:ser>
        <c:ser>
          <c:idx val="1"/>
          <c:order val="1"/>
          <c:tx>
            <c:strRef>
              <c:f>'{channel_tri_month_num}'!$C$1</c:f>
              <c:strCache>
                <c:ptCount val="1"/>
                <c:pt idx="0">
                  <c:v>2 月</c:v>
                </c:pt>
              </c:strCache>
            </c:strRef>
          </c:tx>
          <c:spPr>
            <a:solidFill>
              <a:schemeClr val="accent5"/>
            </a:solidFill>
            <a:ln>
              <a:noFill/>
            </a:ln>
            <a:effectLst/>
          </c:spPr>
          <c:invertIfNegative val="0"/>
          <c:cat>
            <c:strRef>
              <c:f>'{channel_tri_month_num}'!$A$3:$A$15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'{channel_tri_month_num}'!$C$3:$C$15</c:f>
              <c:numCache>
                <c:formatCode>0.0%</c:formatCode>
                <c:ptCount val="13"/>
                <c:pt idx="0">
                  <c:v>0.65539934190846549</c:v>
                </c:pt>
                <c:pt idx="1">
                  <c:v>0.64283577624887822</c:v>
                </c:pt>
                <c:pt idx="2">
                  <c:v>0.6784325456177086</c:v>
                </c:pt>
                <c:pt idx="3">
                  <c:v>0.63027221058929106</c:v>
                </c:pt>
                <c:pt idx="4">
                  <c:v>0.41728985940771762</c:v>
                </c:pt>
                <c:pt idx="5">
                  <c:v>0.35177983846844152</c:v>
                </c:pt>
                <c:pt idx="6">
                  <c:v>0.37600957224050252</c:v>
                </c:pt>
                <c:pt idx="7">
                  <c:v>0.3407119353873766</c:v>
                </c:pt>
                <c:pt idx="8">
                  <c:v>0.19623093030212385</c:v>
                </c:pt>
                <c:pt idx="9">
                  <c:v>8.5851032007179182E-2</c:v>
                </c:pt>
                <c:pt idx="10">
                  <c:v>7.5082261441818732E-2</c:v>
                </c:pt>
                <c:pt idx="11">
                  <c:v>0.10349985043374214</c:v>
                </c:pt>
                <c:pt idx="12">
                  <c:v>3.7391564463057136E-2</c:v>
                </c:pt>
              </c:numCache>
            </c:numRef>
          </c:val>
          <c:extLst>
            <c:ext xmlns:c16="http://schemas.microsoft.com/office/drawing/2014/chart" uri="{C3380CC4-5D6E-409C-BE32-E72D297353CC}">
              <c16:uniqueId val="{00000001-B62F-43CE-AFFC-9CCCDBE9C782}"/>
            </c:ext>
          </c:extLst>
        </c:ser>
        <c:ser>
          <c:idx val="2"/>
          <c:order val="2"/>
          <c:tx>
            <c:strRef>
              <c:f>'{channel_tri_month_num}'!$D$1</c:f>
              <c:strCache>
                <c:ptCount val="1"/>
                <c:pt idx="0">
                  <c:v>3 月</c:v>
                </c:pt>
              </c:strCache>
            </c:strRef>
          </c:tx>
          <c:spPr>
            <a:solidFill>
              <a:srgbClr val="FF7D7D"/>
            </a:solidFill>
            <a:ln>
              <a:noFill/>
            </a:ln>
            <a:effectLst/>
          </c:spPr>
          <c:invertIfNegative val="0"/>
          <c:cat>
            <c:strRef>
              <c:f>'{channel_tri_month_num}'!$A$3:$A$15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'{channel_tri_month_num}'!$D$3:$D$15</c:f>
              <c:numCache>
                <c:formatCode>0.0%</c:formatCode>
                <c:ptCount val="13"/>
                <c:pt idx="0">
                  <c:v>0.68173706127305178</c:v>
                </c:pt>
                <c:pt idx="1">
                  <c:v>0.62522308149910766</c:v>
                </c:pt>
                <c:pt idx="2">
                  <c:v>0.65080309339678766</c:v>
                </c:pt>
                <c:pt idx="3">
                  <c:v>0.64455681142177279</c:v>
                </c:pt>
                <c:pt idx="4">
                  <c:v>0.42147531231409874</c:v>
                </c:pt>
                <c:pt idx="5">
                  <c:v>0.37209994051160022</c:v>
                </c:pt>
                <c:pt idx="6">
                  <c:v>0.37507436049970255</c:v>
                </c:pt>
                <c:pt idx="7">
                  <c:v>0.37537180249851276</c:v>
                </c:pt>
                <c:pt idx="8">
                  <c:v>0.26383105294467579</c:v>
                </c:pt>
                <c:pt idx="9">
                  <c:v>0.10618679357525282</c:v>
                </c:pt>
                <c:pt idx="10">
                  <c:v>9.0124925639500295E-2</c:v>
                </c:pt>
                <c:pt idx="11">
                  <c:v>8.6258179654967279E-2</c:v>
                </c:pt>
                <c:pt idx="12">
                  <c:v>3.4800713860797146E-2</c:v>
                </c:pt>
              </c:numCache>
            </c:numRef>
          </c:val>
          <c:extLst>
            <c:ext xmlns:c16="http://schemas.microsoft.com/office/drawing/2014/chart" uri="{C3380CC4-5D6E-409C-BE32-E72D297353CC}">
              <c16:uniqueId val="{00000002-B62F-43CE-AFFC-9CCCDBE9C782}"/>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33021373978217461"/>
          <c:y val="0.11473352398546312"/>
          <c:w val="0.34792530247085596"/>
          <c:h val="5.766312656047692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r>
              <a:rPr lang="zh-TW" altLang="en-US" sz="1800" dirty="0">
                <a:solidFill>
                  <a:schemeClr val="bg1"/>
                </a:solidFill>
                <a:latin typeface="Century Gothic" panose="020B0502020202020204" pitchFamily="34" charset="0"/>
              </a:rPr>
              <a:t> </a:t>
            </a:r>
            <a:r>
              <a:rPr lang="en-US" altLang="zh-TW" sz="1800" dirty="0">
                <a:solidFill>
                  <a:schemeClr val="bg1"/>
                </a:solidFill>
                <a:latin typeface="Century Gothic" panose="020B0502020202020204" pitchFamily="34" charset="0"/>
              </a:rPr>
              <a:t>App</a:t>
            </a:r>
            <a:r>
              <a:rPr lang="en-US" altLang="zh-TW" sz="1800" baseline="0" dirty="0">
                <a:solidFill>
                  <a:schemeClr val="bg1"/>
                </a:solidFill>
                <a:latin typeface="Century Gothic" panose="020B0502020202020204" pitchFamily="34" charset="0"/>
              </a:rPr>
              <a:t> </a:t>
            </a:r>
            <a:r>
              <a:rPr lang="zh-TW" altLang="en-US" sz="1800" baseline="0" dirty="0">
                <a:solidFill>
                  <a:schemeClr val="bg1"/>
                </a:solidFill>
                <a:latin typeface="Century Gothic" panose="020B0502020202020204" pitchFamily="34" charset="0"/>
              </a:rPr>
              <a:t>有效訂戶</a:t>
            </a:r>
            <a:r>
              <a:rPr lang="zh-TW" altLang="en-US" sz="1800" dirty="0">
                <a:solidFill>
                  <a:schemeClr val="bg1"/>
                </a:solidFill>
                <a:latin typeface="Century Gothic" panose="020B0502020202020204" pitchFamily="34" charset="0"/>
              </a:rPr>
              <a:t>人數</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endParaRPr lang="zh-TW"/>
        </a:p>
      </c:txPr>
    </c:title>
    <c:autoTitleDeleted val="0"/>
    <c:plotArea>
      <c:layout/>
      <c:lineChart>
        <c:grouping val="standard"/>
        <c:varyColors val="0"/>
        <c:ser>
          <c:idx val="0"/>
          <c:order val="0"/>
          <c:tx>
            <c:strRef>
              <c:f>'{app_num}'!$B$1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2.656446575710459E-2"/>
                  <c:y val="-4.1148122446611778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450F-40B0-B3B9-B51742533BF2}"/>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'{app_num}'!$B$2:$B$14</c:f>
              <c:numCache>
                <c:formatCode>#,##0_);[Red]\(#,##0\)</c:formatCode>
                <c:ptCount val="13"/>
                <c:pt idx="0">
                  <c:v>386</c:v>
                </c:pt>
                <c:pt idx="1">
                  <c:v>401</c:v>
                </c:pt>
                <c:pt idx="2">
                  <c:v>399</c:v>
                </c:pt>
                <c:pt idx="3">
                  <c:v>411</c:v>
                </c:pt>
                <c:pt idx="4">
                  <c:v>421</c:v>
                </c:pt>
                <c:pt idx="5">
                  <c:v>425</c:v>
                </c:pt>
                <c:pt idx="6">
                  <c:v>401</c:v>
                </c:pt>
                <c:pt idx="7">
                  <c:v>380</c:v>
                </c:pt>
                <c:pt idx="8">
                  <c:v>374</c:v>
                </c:pt>
                <c:pt idx="9">
                  <c:v>396</c:v>
                </c:pt>
                <c:pt idx="10">
                  <c:v>390</c:v>
                </c:pt>
                <c:pt idx="11">
                  <c:v>414</c:v>
                </c:pt>
                <c:pt idx="12">
                  <c:v>434</c:v>
                </c:pt>
              </c:numCache>
            </c:numRef>
          </c:val>
          <c:smooth val="0"/>
          <c:extLst>
            <c:ext xmlns:c16="http://schemas.microsoft.com/office/drawing/2014/chart" uri="{C3380CC4-5D6E-409C-BE32-E72D297353CC}">
              <c16:uniqueId val="{00000001-450F-40B0-B3B9-B51742533BF2}"/>
            </c:ext>
          </c:extLst>
        </c:ser>
        <c:ser>
          <c:idx val="1"/>
          <c:order val="1"/>
          <c:tx>
            <c:strRef>
              <c:f>'{app_num}'!$C$1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2.9025958454377547E-2"/>
                  <c:y val="4.426408748716168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450F-40B0-B3B9-B51742533BF2}"/>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'{app_num}'!$C$2:$C$14</c:f>
              <c:numCache>
                <c:formatCode>#,##0_);[Red]\(#,##0\)</c:formatCode>
                <c:ptCount val="13"/>
                <c:pt idx="0">
                  <c:v>343</c:v>
                </c:pt>
                <c:pt idx="1">
                  <c:v>343</c:v>
                </c:pt>
                <c:pt idx="2">
                  <c:v>355</c:v>
                </c:pt>
                <c:pt idx="3">
                  <c:v>359</c:v>
                </c:pt>
                <c:pt idx="4">
                  <c:v>354</c:v>
                </c:pt>
                <c:pt idx="5">
                  <c:v>350</c:v>
                </c:pt>
                <c:pt idx="6">
                  <c:v>344</c:v>
                </c:pt>
                <c:pt idx="7">
                  <c:v>327</c:v>
                </c:pt>
                <c:pt idx="8">
                  <c:v>324</c:v>
                </c:pt>
                <c:pt idx="9">
                  <c:v>305</c:v>
                </c:pt>
                <c:pt idx="10">
                  <c:v>288</c:v>
                </c:pt>
                <c:pt idx="11">
                  <c:v>265</c:v>
                </c:pt>
                <c:pt idx="12">
                  <c:v>251</c:v>
                </c:pt>
              </c:numCache>
            </c:numRef>
          </c:val>
          <c:smooth val="0"/>
          <c:extLst>
            <c:ext xmlns:c16="http://schemas.microsoft.com/office/drawing/2014/chart" uri="{C3380CC4-5D6E-409C-BE32-E72D297353CC}">
              <c16:uniqueId val="{00000003-450F-40B0-B3B9-B51742533BF2}"/>
            </c:ext>
          </c:extLst>
        </c:ser>
        <c:ser>
          <c:idx val="2"/>
          <c:order val="2"/>
          <c:tx>
            <c:strRef>
              <c:f>'{app_num}'!$D$1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1.3396596209712638E-2"/>
                  <c:y val="-7.9817218279061505E-2"/>
                </c:manualLayout>
              </c:layout>
              <c:dLblPos val="r"/>
              <c:showLegendKey val="0"/>
              <c:showVal val="1"/>
              <c:showCatName val="0"/>
              <c:showSerName val="1"/>
              <c:showPercent val="0"/>
              <c:showBubbleSize val="0"/>
              <c:extLst>
                <c:ext xmlns:c15="http://schemas.microsoft.com/office/drawing/2012/chart" uri="{CE6537A1-D6FC-4f65-9D91-7224C49458BB}">
                  <c15:layout>
                    <c:manualLayout>
                      <c:w val="0.2281776128461051"/>
                      <c:h val="0.10058988039339119"/>
                    </c:manualLayout>
                  </c15:layout>
                </c:ext>
                <c:ext xmlns:c16="http://schemas.microsoft.com/office/drawing/2014/chart" uri="{C3380CC4-5D6E-409C-BE32-E72D297353CC}">
                  <c16:uniqueId val="{00000004-450F-40B0-B3B9-B51742533BF2}"/>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5"/>
                    </a:solidFill>
                    <a:latin typeface="Century Gothic" panose="020B0502020202020204" pitchFamily="34" charset="0"/>
                    <a:ea typeface="+mn-ea"/>
                    <a:cs typeface="+mn-cs"/>
                  </a:defRPr>
                </a:pPr>
                <a:endParaRPr lang="zh-TW"/>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'{app_num}'!$A$2:$A$14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'{app_num}'!$D$2:$D$14</c:f>
              <c:numCache>
                <c:formatCode>#,##0_);[Red]\(#,##0\)</c:formatCode>
                <c:ptCount val="13"/>
                <c:pt idx="0">
                  <c:v>3071</c:v>
                </c:pt>
                <c:pt idx="1">
                  <c:v>3150</c:v>
                </c:pt>
                <c:pt idx="2">
                  <c:v>3253</c:v>
                </c:pt>
                <c:pt idx="3">
                  <c:v>3334</c:v>
                </c:pt>
                <c:pt idx="4">
                  <c:v>3419</c:v>
                </c:pt>
                <c:pt idx="5">
                  <c:v>3466</c:v>
                </c:pt>
                <c:pt idx="6">
                  <c:v>3439</c:v>
                </c:pt>
                <c:pt idx="7">
                  <c:v>3499</c:v>
                </c:pt>
                <c:pt idx="8">
                  <c:v>3498</c:v>
                </c:pt>
                <c:pt idx="9">
                  <c:v>3498</c:v>
                </c:pt>
                <c:pt idx="10">
                  <c:v>3467</c:v>
                </c:pt>
                <c:pt idx="11">
                  <c:v>3528</c:v>
                </c:pt>
                <c:pt idx="12">
                  <c:v>3551</c:v>
                </c:pt>
              </c:numCache>
            </c:numRef>
          </c:val>
          <c:smooth val="0"/>
          <c:extLst>
            <c:ext xmlns:c16="http://schemas.microsoft.com/office/drawing/2014/chart" uri="{C3380CC4-5D6E-409C-BE32-E72D297353CC}">
              <c16:uniqueId val="{00000005-450F-40B0-B3B9-B51742533BF2}"/>
            </c:ext>
          </c:extLst>
        </c:ser>
        <c:ser>
          <c:idx val="3"/>
          <c:order val="3"/>
          <c:tx>
            <c:strRef>
              <c:f>'{app_num}'!$E$1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2.2327660349521064E-2"/>
                  <c:y val="-4.4508068661598517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450F-40B0-B3B9-B51742533BF2}"/>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'{app_num}'!$A$2:$A$14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'{app_num}'!$E$2:$E$14</c:f>
              <c:numCache>
                <c:formatCode>#,##0_);[Red]\(#,##0\)</c:formatCode>
                <c:ptCount val="13"/>
                <c:pt idx="0">
                  <c:v>3800</c:v>
                </c:pt>
                <c:pt idx="1">
                  <c:v>3894</c:v>
                </c:pt>
                <c:pt idx="2">
                  <c:v>4007</c:v>
                </c:pt>
                <c:pt idx="3">
                  <c:v>4104</c:v>
                </c:pt>
                <c:pt idx="4">
                  <c:v>4194</c:v>
                </c:pt>
                <c:pt idx="5">
                  <c:v>4241</c:v>
                </c:pt>
                <c:pt idx="6">
                  <c:v>4184</c:v>
                </c:pt>
                <c:pt idx="7">
                  <c:v>4206</c:v>
                </c:pt>
                <c:pt idx="8">
                  <c:v>4196</c:v>
                </c:pt>
                <c:pt idx="9">
                  <c:v>4199</c:v>
                </c:pt>
                <c:pt idx="10">
                  <c:v>4145</c:v>
                </c:pt>
                <c:pt idx="11">
                  <c:v>4207</c:v>
                </c:pt>
                <c:pt idx="12">
                  <c:v>4236</c:v>
                </c:pt>
              </c:numCache>
            </c:numRef>
          </c:val>
          <c:smooth val="0"/>
          <c:extLst>
            <c:ext xmlns:c16="http://schemas.microsoft.com/office/drawing/2014/chart" uri="{C3380CC4-5D6E-409C-BE32-E72D297353CC}">
              <c16:uniqueId val="{00000007-450F-40B0-B3B9-B51742533BF2}"/>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1350" b="0" i="0" u="none" strike="noStrike" kern="1200" baseline="0">
                <a:solidFill>
                  <a:schemeClr val="bg1"/>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_);[Red]\(#,##0\)" sourceLinked="1"/>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crossAx val="762657104"/>
        <c:crosses val="autoZero"/>
        <c:crossBetween val="between"/>
      </c:valAx>
      <c:spPr>
        <a:solidFill>
          <a:schemeClr val="tx1"/>
        </a:solid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r>
              <a:rPr lang="zh-TW" altLang="en-US" sz="1800" b="1" i="0" u="none" strike="noStrike" kern="1200" cap="none" spc="0" normalizeH="0" baseline="0" dirty="0">
                <a:solidFill>
                  <a:schemeClr val="bg1"/>
                </a:solidFill>
                <a:latin typeface="+mj-lt"/>
                <a:ea typeface="+mj-ea"/>
                <a:cs typeface="+mj-cs"/>
              </a:rPr>
              <a:t>PV 佔比</a:t>
            </a:r>
          </a:p>
        </c:rich>
      </c:tx>
      <c:overlay val="0"/>
      <c:spPr>
        <a:noFill/>
        <a:ln>
          <a:noFill/>
        </a:ln>
        <a:effectLst/>
      </c:spPr>
      <c:txPr>
        <a:bodyPr rot="0" spcFirstLastPara="1" vertOverflow="ellipsis" vert="horz" wrap="square" anchor="ctr" anchorCtr="1"/>
        <a:lstStyle/>
        <a:p>
          <a:pPr algn="ctr" rtl="0">
            <a:defRPr lang="zh-TW" altLang="en-US" sz="1800" b="1" i="0" u="none" strike="noStrike" kern="1200" cap="none" spc="0" normalizeH="0" baseline="0" dirty="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20562235550840793"/>
          <c:w val="0.84578513547439771"/>
          <c:h val="0.61053783261603489"/>
        </c:manualLayout>
      </c:layout>
      <c:barChart>
        <c:barDir val="col"/>
        <c:grouping val="clustered"/>
        <c:varyColors val="0"/>
        <c:ser>
          <c:idx val="0"/>
          <c:order val="0"/>
          <c:tx>
            <c:strRef>
              <c:f>'{channel_tri_month_pv}'!$B$1</c:f>
              <c:strCache>
                <c:ptCount val="1"/>
                <c:pt idx="0">
                  <c:v>1 月</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'{channel_tri_month_pv}'!$A$3:$A$15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'{channel_tri_month_pv}'!$B$3:$B$15</c:f>
              <c:numCache>
                <c:formatCode>0.0%</c:formatCode>
                <c:ptCount val="13"/>
                <c:pt idx="0">
                  <c:v>0.21373990248162433</c:v>
                </c:pt>
                <c:pt idx="1">
                  <c:v>0.13983698420784513</c:v>
                </c:pt>
                <c:pt idx="2">
                  <c:v>0.15502510734298813</c:v>
                </c:pt>
                <c:pt idx="3">
                  <c:v>0.14405065133541956</c:v>
                </c:pt>
                <c:pt idx="4">
                  <c:v>5.4886835019285353E-2</c:v>
                </c:pt>
                <c:pt idx="5">
                  <c:v>4.4429080852921909E-2</c:v>
                </c:pt>
                <c:pt idx="6">
                  <c:v>2.9408340004366495E-2</c:v>
                </c:pt>
                <c:pt idx="7">
                  <c:v>3.1889964340295465E-2</c:v>
                </c:pt>
                <c:pt idx="8">
                  <c:v>1.9802052252383379E-2</c:v>
                </c:pt>
                <c:pt idx="9">
                  <c:v>1.2429954151808456E-2</c:v>
                </c:pt>
                <c:pt idx="10">
                  <c:v>3.0492686121825195E-3</c:v>
                </c:pt>
                <c:pt idx="11">
                  <c:v>3.4640855832908813E-3</c:v>
                </c:pt>
                <c:pt idx="12">
                  <c:v>1.1498435339494942E-3</c:v>
                </c:pt>
              </c:numCache>
            </c:numRef>
          </c:val>
          <c:extLst>
            <c:ext xmlns:c16="http://schemas.microsoft.com/office/drawing/2014/chart" uri="{C3380CC4-5D6E-409C-BE32-E72D297353CC}">
              <c16:uniqueId val="{00000000-B911-4A26-B6B2-8FA6D6EB7D79}"/>
            </c:ext>
          </c:extLst>
        </c:ser>
        <c:ser>
          <c:idx val="1"/>
          <c:order val="1"/>
          <c:tx>
            <c:strRef>
              <c:f>'{channel_tri_month_pv}'!$C$1</c:f>
              <c:strCache>
                <c:ptCount val="1"/>
                <c:pt idx="0">
                  <c:v>2 月</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'{channel_tri_month_pv}'!$A$3:$A$15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'{channel_tri_month_pv}'!$C$3:$C$15</c:f>
              <c:numCache>
                <c:formatCode>0.0%</c:formatCode>
                <c:ptCount val="13"/>
                <c:pt idx="0">
                  <c:v>0.16917570918555777</c:v>
                </c:pt>
                <c:pt idx="1">
                  <c:v>0.12452295949772252</c:v>
                </c:pt>
                <c:pt idx="2">
                  <c:v>0.12077698246601361</c:v>
                </c:pt>
                <c:pt idx="3">
                  <c:v>9.102020717187527E-2</c:v>
                </c:pt>
                <c:pt idx="4">
                  <c:v>3.4971245669263643E-2</c:v>
                </c:pt>
                <c:pt idx="5">
                  <c:v>3.1603383690051175E-2</c:v>
                </c:pt>
                <c:pt idx="6">
                  <c:v>2.4744552505232057E-2</c:v>
                </c:pt>
                <c:pt idx="7">
                  <c:v>2.0536923374544942E-2</c:v>
                </c:pt>
                <c:pt idx="8">
                  <c:v>1.4869594273755298E-2</c:v>
                </c:pt>
                <c:pt idx="9">
                  <c:v>1.1778723553929759E-2</c:v>
                </c:pt>
                <c:pt idx="10">
                  <c:v>2.8490529536940963E-3</c:v>
                </c:pt>
                <c:pt idx="11">
                  <c:v>3.4470023390373015E-3</c:v>
                </c:pt>
                <c:pt idx="12">
                  <c:v>1.1387418441462514E-3</c:v>
                </c:pt>
              </c:numCache>
            </c:numRef>
          </c:val>
          <c:extLst>
            <c:ext xmlns:c16="http://schemas.microsoft.com/office/drawing/2014/chart" uri="{C3380CC4-5D6E-409C-BE32-E72D297353CC}">
              <c16:uniqueId val="{00000001-B911-4A26-B6B2-8FA6D6EB7D79}"/>
            </c:ext>
          </c:extLst>
        </c:ser>
        <c:ser>
          <c:idx val="2"/>
          <c:order val="2"/>
          <c:tx>
            <c:strRef>
              <c:f>'{channel_tri_month_pv}'!$D$1</c:f>
              <c:strCache>
                <c:ptCount val="1"/>
                <c:pt idx="0">
                  <c:v>3 月</c:v>
                </c:pt>
              </c:strCache>
            </c:strRef>
          </c:tx>
          <c:spPr>
            <a:solidFill>
              <a:srgbClr val="FF7D7D"/>
            </a:solidFill>
            <a:ln>
              <a:noFill/>
            </a:ln>
            <a:effectLst/>
          </c:spPr>
          <c:invertIfNegative val="0"/>
          <c:cat>
            <c:strRef>
              <c:f>'{channel_tri_month_pv}'!$A$3:$A$15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品味</c:v>
                </c:pt>
                <c:pt idx="11">
                  <c:v>OFF學</c:v>
                </c:pt>
                <c:pt idx="12">
                  <c:v>期貨</c:v>
                </c:pt>
              </c:strCache>
            </c:strRef>
          </c:cat>
          <c:val>
            <c:numRef>
              <c:f>'{channel_tri_month_pv}'!$D$3:$D$15</c:f>
              <c:numCache>
                <c:formatCode>0.0%</c:formatCode>
                <c:ptCount val="13"/>
                <c:pt idx="0">
                  <c:v>0.13190249388669728</c:v>
                </c:pt>
                <c:pt idx="1">
                  <c:v>8.4333756507365784E-2</c:v>
                </c:pt>
                <c:pt idx="2">
                  <c:v>7.585323529328232E-2</c:v>
                </c:pt>
                <c:pt idx="3">
                  <c:v>6.8619515423131425E-2</c:v>
                </c:pt>
                <c:pt idx="4">
                  <c:v>3.0104998281743022E-2</c:v>
                </c:pt>
                <c:pt idx="5">
                  <c:v>2.6642923479342575E-2</c:v>
                </c:pt>
                <c:pt idx="6">
                  <c:v>1.659467027926646E-2</c:v>
                </c:pt>
                <c:pt idx="7">
                  <c:v>1.6304980673159122E-2</c:v>
                </c:pt>
                <c:pt idx="8">
                  <c:v>1.3513168096654085E-2</c:v>
                </c:pt>
                <c:pt idx="9">
                  <c:v>8.2135523613963042E-3</c:v>
                </c:pt>
                <c:pt idx="10">
                  <c:v>2.3260371313912767E-3</c:v>
                </c:pt>
                <c:pt idx="11">
                  <c:v>1.8091399910821044E-3</c:v>
                </c:pt>
                <c:pt idx="12">
                  <c:v>7.4694476868852975E-4</c:v>
                </c:pt>
              </c:numCache>
            </c:numRef>
          </c:val>
          <c:extLst>
            <c:ext xmlns:c16="http://schemas.microsoft.com/office/drawing/2014/chart" uri="{C3380CC4-5D6E-409C-BE32-E72D297353CC}">
              <c16:uniqueId val="{00000002-B911-4A26-B6B2-8FA6D6EB7D79}"/>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32515160209374722"/>
          <c:y val="0.11985612352321909"/>
          <c:w val="0.3398506121944101"/>
          <c:h val="5.766312656047692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1"/>
    </mc:Choice>
    <mc:Fallback>
      <c:style val="1"/>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62" b="0" i="0" u="none" strike="noStrike" kern="1200" cap="none" spc="20" baseline="0">
                <a:solidFill>
                  <a:schemeClr val="dk1">
                    <a:lumMod val="50000"/>
                    <a:lumOff val="50000"/>
                  </a:schemeClr>
                </a:solidFill>
                <a:latin typeface="+mn-lt"/>
                <a:ea typeface="+mn-ea"/>
                <a:cs typeface="+mn-cs"/>
              </a:defRPr>
            </a:pPr>
            <a:r>
              <a:rPr lang="zh-TW"/>
              <a:t>發稿量與平均單篇瀏覽數關係圖</a:t>
            </a:r>
          </a:p>
        </c:rich>
      </c:tx>
      <c:overlay val="0"/>
      <c:spPr>
        <a:noFill/>
        <a:ln>
          <a:noFill/>
        </a:ln>
        <a:effectLst/>
      </c:spPr>
      <c:txPr>
        <a:bodyPr rot="0" spcFirstLastPara="1" vertOverflow="ellipsis" vert="horz" wrap="square" anchor="ctr" anchorCtr="1"/>
        <a:lstStyle/>
        <a:p>
          <a:pPr>
            <a:defRPr sz="1862" b="0" i="0" u="none" strike="noStrike" kern="1200" cap="none" spc="20" baseline="0">
              <a:solidFill>
                <a:schemeClr val="dk1">
                  <a:lumMod val="50000"/>
                  <a:lumOff val="50000"/>
                </a:schemeClr>
              </a:solidFill>
              <a:latin typeface="+mn-lt"/>
              <a:ea typeface="+mn-ea"/>
              <a:cs typeface="+mn-cs"/>
            </a:defRPr>
          </a:pPr>
          <a:endParaRPr lang="zh-TW"/>
        </a:p>
      </c:txPr>
    </c:title>
    <c:autoTitleDeleted val="0"/>
    <c:plotArea>
      <c:layout>
        <c:manualLayout>
          <c:layoutTarget val="inner"/>
          <c:xMode val="edge"/>
          <c:yMode val="edge"/>
          <c:x val="6.422735533721137E-2"/>
          <c:y val="0.16942622864541121"/>
          <c:w val="0.89610755040601164"/>
          <c:h val="0.68076591182982249"/>
        </c:manualLayout>
      </c:layout>
      <c:scatterChart>
        <c:scatterStyle val="lineMarker"/>
        <c:varyColors val="0"/>
        <c:ser>
          <c:idx val="2"/>
          <c:order val="0"/>
          <c:tx>
            <c:v>123</c:v>
          </c:tx>
          <c:spPr>
            <a:ln w="25400" cap="flat" cmpd="sng" algn="ctr">
              <a:noFill/>
              <a:prstDash val="sysDot"/>
              <a:round/>
            </a:ln>
            <a:effectLst/>
          </c:spPr>
          <c:marker>
            <c:symbol val="circle"/>
            <c:size val="5"/>
            <c:spPr>
              <a:solidFill>
                <a:schemeClr val="accent1">
                  <a:lumMod val="50000"/>
                </a:schemeClr>
              </a:solidFill>
              <a:ln w="9525" cap="flat" cmpd="sng" algn="ctr">
                <a:solidFill>
                  <a:schemeClr val="dk1">
                    <a:tint val="75000"/>
                    <a:shade val="95000"/>
                  </a:schemeClr>
                </a:solidFill>
                <a:round/>
              </a:ln>
              <a:effectLst/>
            </c:spPr>
          </c:marker>
          <c:dPt>
            <c:idx val="1"/>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0E-CAEC-4516-81AC-3D8DAEEF2174}"/>
              </c:ext>
            </c:extLst>
          </c:dPt>
          <c:dPt>
            <c:idx val="2"/>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0F-CAEC-4516-81AC-3D8DAEEF2174}"/>
              </c:ext>
            </c:extLst>
          </c:dPt>
          <c:dPt>
            <c:idx val="3"/>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0-CAEC-4516-81AC-3D8DAEEF2174}"/>
              </c:ext>
            </c:extLst>
          </c:dPt>
          <c:dPt>
            <c:idx val="4"/>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1-CAEC-4516-81AC-3D8DAEEF2174}"/>
              </c:ext>
            </c:extLst>
          </c:dPt>
          <c:dPt>
            <c:idx val="5"/>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2-CAEC-4516-81AC-3D8DAEEF2174}"/>
              </c:ext>
            </c:extLst>
          </c:dPt>
          <c:dPt>
            <c:idx val="6"/>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3-CAEC-4516-81AC-3D8DAEEF2174}"/>
              </c:ext>
            </c:extLst>
          </c:dPt>
          <c:dPt>
            <c:idx val="7"/>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4-CAEC-4516-81AC-3D8DAEEF2174}"/>
              </c:ext>
            </c:extLst>
          </c:dPt>
          <c:dPt>
            <c:idx val="8"/>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5-CAEC-4516-81AC-3D8DAEEF2174}"/>
              </c:ext>
            </c:extLst>
          </c:dPt>
          <c:dPt>
            <c:idx val="9"/>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6-CAEC-4516-81AC-3D8DAEEF2174}"/>
              </c:ext>
            </c:extLst>
          </c:dPt>
          <c:dPt>
            <c:idx val="10"/>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7-CAEC-4516-81AC-3D8DAEEF2174}"/>
              </c:ext>
            </c:extLst>
          </c:dPt>
          <c:dPt>
            <c:idx val="11"/>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8-CAEC-4516-81AC-3D8DAEEF2174}"/>
              </c:ext>
            </c:extLst>
          </c:dPt>
          <c:dPt>
            <c:idx val="12"/>
            <c:marker>
              <c:symbol val="circle"/>
              <c:size val="5"/>
              <c:spPr>
                <a:solidFill>
                  <a:schemeClr val="accent1">
                    <a:lumMod val="50000"/>
                  </a:schemeClr>
                </a:solidFill>
                <a:ln w="9525" cap="flat" cmpd="sng" algn="ctr">
                  <a:solidFill>
                    <a:schemeClr val="dk1">
                      <a:tint val="75000"/>
                      <a:shade val="95000"/>
                    </a:schemeClr>
                  </a:solidFill>
                  <a:round/>
                </a:ln>
                <a:effectLst/>
              </c:spPr>
            </c:marker>
            <c:bubble3D val="0"/>
            <c:spPr>
              <a:ln w="25400" cap="flat" cmpd="sng" algn="ctr">
                <a:noFill/>
                <a:prstDash val="sysDot"/>
                <a:round/>
              </a:ln>
              <a:effectLst/>
            </c:spPr>
            <c:extLst>
              <c:ext xmlns:c16="http://schemas.microsoft.com/office/drawing/2014/chart" uri="{C3380CC4-5D6E-409C-BE32-E72D297353CC}">
                <c16:uniqueId val="{00000019-CAEC-4516-81AC-3D8DAEEF2174}"/>
              </c:ext>
            </c:extLst>
          </c:dPt>
          <c:dLbls>
            <c:dLbl>
              <c:idx val="0"/>
              <c:tx>
                <c:rich>
                  <a:bodyPr/>
                  <a:lstStyle/>
                  <a:p>
                    <a:fld id="{87691369-D8AD-4E0D-A0A9-A0B21007E07F}"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AEC-4516-81AC-3D8DAEEF2174}"/>
                </c:ext>
              </c:extLst>
            </c:dLbl>
            <c:dLbl>
              <c:idx val="1"/>
              <c:tx>
                <c:rich>
                  <a:bodyPr/>
                  <a:lstStyle/>
                  <a:p>
                    <a:fld id="{12B098C0-E125-4704-BAAF-6B2E62BE8452}"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AEC-4516-81AC-3D8DAEEF2174}"/>
                </c:ext>
              </c:extLst>
            </c:dLbl>
            <c:dLbl>
              <c:idx val="2"/>
              <c:tx>
                <c:rich>
                  <a:bodyPr/>
                  <a:lstStyle/>
                  <a:p>
                    <a:fld id="{F2330023-36B7-45BD-A11D-8B5C9E85EE80}"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AEC-4516-81AC-3D8DAEEF2174}"/>
                </c:ext>
              </c:extLst>
            </c:dLbl>
            <c:dLbl>
              <c:idx val="3"/>
              <c:tx>
                <c:rich>
                  <a:bodyPr/>
                  <a:lstStyle/>
                  <a:p>
                    <a:fld id="{B955D324-8FA6-4E11-8518-4C6DDEBAD97E}"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AEC-4516-81AC-3D8DAEEF2174}"/>
                </c:ext>
              </c:extLst>
            </c:dLbl>
            <c:dLbl>
              <c:idx val="4"/>
              <c:tx>
                <c:rich>
                  <a:bodyPr/>
                  <a:lstStyle/>
                  <a:p>
                    <a:fld id="{6C5B8812-7BB5-4FA6-952B-64FBDB2543D6}"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AEC-4516-81AC-3D8DAEEF2174}"/>
                </c:ext>
              </c:extLst>
            </c:dLbl>
            <c:dLbl>
              <c:idx val="5"/>
              <c:tx>
                <c:rich>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fld id="{49B0B80B-C7AD-4625-9AAF-EA79655D0C3F}" type="CELLRANGE">
                      <a:rPr lang="zh-TW" altLang="en-US"/>
                      <a:pPr>
                        <a:defRPr>
                          <a:solidFill>
                            <a:schemeClr val="bg1"/>
                          </a:solidFill>
                        </a:defRPr>
                      </a:pPr>
                      <a:t>[CELLRANGE]</a:t>
                    </a:fld>
                    <a:endParaRPr lang="zh-TW" altLang="en-US"/>
                  </a:p>
                </c:rich>
              </c:tx>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endParaRPr lang="zh-TW" alt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AEC-4516-81AC-3D8DAEEF2174}"/>
                </c:ext>
              </c:extLst>
            </c:dLbl>
            <c:dLbl>
              <c:idx val="6"/>
              <c:tx>
                <c:rich>
                  <a:bodyPr/>
                  <a:lstStyle/>
                  <a:p>
                    <a:fld id="{5B9EF5BF-B749-421D-9AF5-B3AD6ADEEBA6}"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AEC-4516-81AC-3D8DAEEF2174}"/>
                </c:ext>
              </c:extLst>
            </c:dLbl>
            <c:dLbl>
              <c:idx val="7"/>
              <c:tx>
                <c:rich>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fld id="{22EF9A89-3E8F-4593-AFE0-464371C64236}" type="CELLRANGE">
                      <a:rPr lang="zh-TW" altLang="en-US"/>
                      <a:pPr>
                        <a:defRPr>
                          <a:solidFill>
                            <a:schemeClr val="bg1"/>
                          </a:solidFill>
                        </a:defRPr>
                      </a:pPr>
                      <a:t>[CELLRANGE]</a:t>
                    </a:fld>
                    <a:endParaRPr lang="zh-TW" altLang="en-US"/>
                  </a:p>
                </c:rich>
              </c:tx>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solidFill>
                      <a:latin typeface="+mn-lt"/>
                      <a:ea typeface="+mn-ea"/>
                      <a:cs typeface="+mn-cs"/>
                    </a:defRPr>
                  </a:pPr>
                  <a:endParaRPr lang="zh-TW" alt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AEC-4516-81AC-3D8DAEEF2174}"/>
                </c:ext>
              </c:extLst>
            </c:dLbl>
            <c:dLbl>
              <c:idx val="8"/>
              <c:tx>
                <c:rich>
                  <a:bodyPr/>
                  <a:lstStyle/>
                  <a:p>
                    <a:fld id="{C9BB0EEF-EFCF-4D37-B433-7A38B7AD1232}"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AEC-4516-81AC-3D8DAEEF2174}"/>
                </c:ext>
              </c:extLst>
            </c:dLbl>
            <c:dLbl>
              <c:idx val="9"/>
              <c:tx>
                <c:rich>
                  <a:bodyPr/>
                  <a:lstStyle/>
                  <a:p>
                    <a:fld id="{F6E5782B-C036-4B29-93D6-E8C777035D02}"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AEC-4516-81AC-3D8DAEEF2174}"/>
                </c:ext>
              </c:extLst>
            </c:dLbl>
            <c:dLbl>
              <c:idx val="10"/>
              <c:tx>
                <c:rich>
                  <a:bodyPr/>
                  <a:lstStyle/>
                  <a:p>
                    <a:fld id="{5328FFB2-9715-4483-9BDD-96416D7DEDA0}"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AEC-4516-81AC-3D8DAEEF2174}"/>
                </c:ext>
              </c:extLst>
            </c:dLbl>
            <c:dLbl>
              <c:idx val="11"/>
              <c:tx>
                <c:rich>
                  <a:bodyPr/>
                  <a:lstStyle/>
                  <a:p>
                    <a:fld id="{A6BFE1D0-5AE2-4A02-B093-D5C50DD0FACD}"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AEC-4516-81AC-3D8DAEEF2174}"/>
                </c:ext>
              </c:extLst>
            </c:dLbl>
            <c:dLbl>
              <c:idx val="12"/>
              <c:tx>
                <c:rich>
                  <a:bodyPr/>
                  <a:lstStyle/>
                  <a:p>
                    <a:fld id="{572E3C42-D089-4683-A4E5-9366BEBE0222}"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AEC-4516-81AC-3D8DAEEF2174}"/>
                </c:ext>
              </c:extLst>
            </c:dLbl>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65000"/>
                        <a:lumOff val="3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rnd">
                      <a:solidFill>
                        <a:schemeClr val="dk1">
                          <a:lumMod val="35000"/>
                          <a:lumOff val="65000"/>
                        </a:schemeClr>
                      </a:solidFill>
                      <a:round/>
                    </a:ln>
                    <a:effectLst/>
                  </c:spPr>
                </c15:leaderLines>
              </c:ext>
            </c:extLst>
          </c:dLbls>
          <c:xVal>
            <c:numRef>
              <c:f>'{article_supply}'!$B$2:$B$14</c:f>
              <c:numCache>
                <c:formatCode>General</c:formatCode>
                <c:ptCount val="13"/>
                <c:pt idx="0">
                  <c:v>1452</c:v>
                </c:pt>
                <c:pt idx="1">
                  <c:v>2912</c:v>
                </c:pt>
                <c:pt idx="2">
                  <c:v>5646</c:v>
                </c:pt>
                <c:pt idx="3">
                  <c:v>2749</c:v>
                </c:pt>
                <c:pt idx="4">
                  <c:v>749</c:v>
                </c:pt>
                <c:pt idx="5">
                  <c:v>151</c:v>
                </c:pt>
                <c:pt idx="6">
                  <c:v>496</c:v>
                </c:pt>
                <c:pt idx="7">
                  <c:v>108</c:v>
                </c:pt>
                <c:pt idx="8">
                  <c:v>4387</c:v>
                </c:pt>
                <c:pt idx="9">
                  <c:v>3097</c:v>
                </c:pt>
                <c:pt idx="10">
                  <c:v>87</c:v>
                </c:pt>
                <c:pt idx="11">
                  <c:v>1607</c:v>
                </c:pt>
                <c:pt idx="12">
                  <c:v>128</c:v>
                </c:pt>
              </c:numCache>
            </c:numRef>
          </c:xVal>
          <c:yVal>
            <c:numRef>
              <c:f>'{article_supply}'!$C$2:$C$14</c:f>
              <c:numCache>
                <c:formatCode>0.00_ </c:formatCode>
                <c:ptCount val="13"/>
                <c:pt idx="0">
                  <c:v>6.5337465564738295</c:v>
                </c:pt>
                <c:pt idx="1">
                  <c:v>8.2465659340659343</c:v>
                </c:pt>
                <c:pt idx="2">
                  <c:v>4.3800921006021962</c:v>
                </c:pt>
                <c:pt idx="3">
                  <c:v>7.6718806838850488</c:v>
                </c:pt>
                <c:pt idx="4">
                  <c:v>6.6515353805073429</c:v>
                </c:pt>
                <c:pt idx="5">
                  <c:v>1.4105960264900663</c:v>
                </c:pt>
                <c:pt idx="6">
                  <c:v>10.731854838709678</c:v>
                </c:pt>
                <c:pt idx="7">
                  <c:v>41.00925925925926</c:v>
                </c:pt>
                <c:pt idx="8">
                  <c:v>10.22429906542056</c:v>
                </c:pt>
                <c:pt idx="9">
                  <c:v>0.5611882466903455</c:v>
                </c:pt>
                <c:pt idx="10">
                  <c:v>7.1034482758620694</c:v>
                </c:pt>
                <c:pt idx="11">
                  <c:v>5.5276913503422529</c:v>
                </c:pt>
                <c:pt idx="12">
                  <c:v>4.15625</c:v>
                </c:pt>
              </c:numCache>
            </c:numRef>
          </c:yVal>
          <c:smooth val="0"/>
          <c:extLst>
            <c:ext xmlns:c15="http://schemas.microsoft.com/office/drawing/2012/chart" uri="{02D57815-91ED-43cb-92C2-25804820EDAC}">
              <c15:datalabelsRange>
                <c15:f>'{article_supply}'!$A$2:$A$14</c15:f>
                <c15:dlblRangeCache>
                  <c:ptCount val="13"/>
                  <c:pt idx="0">
                    <c:v>金融</c:v>
                  </c:pt>
                  <c:pt idx="1">
                    <c:v>證券</c:v>
                  </c:pt>
                  <c:pt idx="2">
                    <c:v>要聞</c:v>
                  </c:pt>
                  <c:pt idx="3">
                    <c:v>產業</c:v>
                  </c:pt>
                  <c:pt idx="4">
                    <c:v>理財</c:v>
                  </c:pt>
                  <c:pt idx="5">
                    <c:v>期貨</c:v>
                  </c:pt>
                  <c:pt idx="6">
                    <c:v>房市</c:v>
                  </c:pt>
                  <c:pt idx="7">
                    <c:v>專欄</c:v>
                  </c:pt>
                  <c:pt idx="8">
                    <c:v>國際</c:v>
                  </c:pt>
                  <c:pt idx="9">
                    <c:v>商情</c:v>
                  </c:pt>
                  <c:pt idx="10">
                    <c:v>品味</c:v>
                  </c:pt>
                  <c:pt idx="11">
                    <c:v>兩岸</c:v>
                  </c:pt>
                  <c:pt idx="12">
                    <c:v>OFF學</c:v>
                  </c:pt>
                </c15:dlblRangeCache>
              </c15:datalabelsRange>
            </c:ext>
            <c:ext xmlns:c16="http://schemas.microsoft.com/office/drawing/2014/chart" uri="{C3380CC4-5D6E-409C-BE32-E72D297353CC}">
              <c16:uniqueId val="{00000000-CAEC-4516-81AC-3D8DAEEF2174}"/>
            </c:ext>
          </c:extLst>
        </c:ser>
        <c:dLbls>
          <c:dLblPos val="t"/>
          <c:showLegendKey val="0"/>
          <c:showVal val="1"/>
          <c:showCatName val="0"/>
          <c:showSerName val="0"/>
          <c:showPercent val="0"/>
          <c:showBubbleSize val="0"/>
        </c:dLbls>
        <c:axId val="395547240"/>
        <c:axId val="395555768"/>
      </c:scatterChart>
      <c:valAx>
        <c:axId val="395547240"/>
        <c:scaling>
          <c:orientation val="minMax"/>
        </c:scaling>
        <c:delete val="0"/>
        <c:axPos val="b"/>
        <c:title>
          <c:tx>
            <c:rich>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r>
                  <a:rPr lang="zh-TW"/>
                  <a:t>發稿</a:t>
                </a:r>
                <a:r>
                  <a:rPr lang="zh-CN"/>
                  <a:t>量</a:t>
                </a:r>
                <a:endParaRPr lang="zh-TW"/>
              </a:p>
            </c:rich>
          </c:tx>
          <c:layout>
            <c:manualLayout>
              <c:xMode val="edge"/>
              <c:yMode val="edge"/>
              <c:x val="0.93536142328813654"/>
              <c:y val="0.9169270815596535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title>
        <c:numFmt formatCode="#,##0_);[Red]\(#,##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1197" b="0" i="0" u="none" strike="noStrike" kern="1200" spc="0" baseline="0">
                <a:solidFill>
                  <a:schemeClr val="dk1">
                    <a:lumMod val="65000"/>
                    <a:lumOff val="35000"/>
                  </a:schemeClr>
                </a:solidFill>
                <a:latin typeface="+mn-lt"/>
                <a:ea typeface="+mn-ea"/>
                <a:cs typeface="+mn-cs"/>
              </a:defRPr>
            </a:pPr>
            <a:endParaRPr lang="zh-TW"/>
          </a:p>
        </c:txPr>
        <c:crossAx val="395555768"/>
        <c:crosses val="autoZero"/>
        <c:crossBetween val="midCat"/>
      </c:valAx>
      <c:valAx>
        <c:axId val="3955557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0" spcFirstLastPara="1" vertOverflow="ellipsis" wrap="square" anchor="ctr" anchorCtr="1"/>
              <a:lstStyle/>
              <a:p>
                <a:pPr>
                  <a:defRPr sz="1197" b="0" i="0" u="none" strike="noStrike" kern="1200" baseline="0">
                    <a:solidFill>
                      <a:schemeClr val="dk1">
                        <a:lumMod val="65000"/>
                        <a:lumOff val="35000"/>
                      </a:schemeClr>
                    </a:solidFill>
                    <a:latin typeface="+mn-lt"/>
                    <a:ea typeface="+mn-ea"/>
                    <a:cs typeface="+mn-cs"/>
                  </a:defRPr>
                </a:pPr>
                <a:r>
                  <a:rPr lang="zh-TW" dirty="0"/>
                  <a:t>平均單篇</a:t>
                </a:r>
                <a:br>
                  <a:rPr lang="en-US" altLang="zh-TW" dirty="0"/>
                </a:br>
                <a:r>
                  <a:rPr lang="zh-TW" dirty="0"/>
                  <a:t>瀏覽數</a:t>
                </a:r>
              </a:p>
            </c:rich>
          </c:tx>
          <c:layout>
            <c:manualLayout>
              <c:xMode val="edge"/>
              <c:yMode val="edge"/>
              <c:x val="1.5205419676517498E-2"/>
              <c:y val="3.5479817197865381E-2"/>
            </c:manualLayout>
          </c:layout>
          <c:overlay val="0"/>
          <c:spPr>
            <a:noFill/>
            <a:ln>
              <a:noFill/>
            </a:ln>
            <a:effectLst/>
          </c:spPr>
          <c:txPr>
            <a:bodyPr rot="0" spcFirstLastPara="1" vertOverflow="ellipsis"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title>
        <c:numFmt formatCode="#,##0_);[Red]\(#,##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1197" b="0" i="0" u="none" strike="noStrike" kern="1200" spc="0" baseline="0">
                <a:solidFill>
                  <a:schemeClr val="dk1">
                    <a:lumMod val="65000"/>
                    <a:lumOff val="35000"/>
                  </a:schemeClr>
                </a:solidFill>
                <a:latin typeface="+mn-lt"/>
                <a:ea typeface="+mn-ea"/>
                <a:cs typeface="+mn-cs"/>
              </a:defRPr>
            </a:pPr>
            <a:endParaRPr lang="zh-TW"/>
          </a:p>
        </c:txPr>
        <c:crossAx val="39554724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cap="none" baseline="0">
                <a:solidFill>
                  <a:schemeClr val="bg1">
                    <a:lumMod val="85000"/>
                    <a:lumOff val="15000"/>
                  </a:schemeClr>
                </a:solidFill>
                <a:latin typeface="Century Gothic" panose="020B0502020202020204" pitchFamily="34" charset="0"/>
                <a:ea typeface="+mj-ea"/>
                <a:cs typeface="+mn-cs"/>
              </a:defRPr>
            </a:pPr>
            <a:r>
              <a:rPr lang="zh-CN" altLang="en-US" sz="1800" b="0" dirty="0">
                <a:solidFill>
                  <a:schemeClr val="bg1">
                    <a:lumMod val="85000"/>
                    <a:lumOff val="15000"/>
                  </a:schemeClr>
                </a:solidFill>
                <a:latin typeface="Century Gothic" panose="020B0502020202020204" pitchFamily="34" charset="0"/>
                <a:ea typeface="+mj-ea"/>
              </a:rPr>
              <a:t>訂戶每日 </a:t>
            </a:r>
            <a:r>
              <a:rPr lang="en-US" altLang="zh-CN" sz="1800" b="0" dirty="0">
                <a:solidFill>
                  <a:schemeClr val="bg1">
                    <a:lumMod val="85000"/>
                    <a:lumOff val="15000"/>
                  </a:schemeClr>
                </a:solidFill>
                <a:latin typeface="Century Gothic" panose="020B0502020202020204" pitchFamily="34" charset="0"/>
                <a:ea typeface="+mj-ea"/>
              </a:rPr>
              <a:t>App </a:t>
            </a:r>
            <a:r>
              <a:rPr lang="zh-CN" altLang="en-US" sz="1800" b="0" dirty="0">
                <a:solidFill>
                  <a:schemeClr val="bg1">
                    <a:lumMod val="85000"/>
                    <a:lumOff val="15000"/>
                  </a:schemeClr>
                </a:solidFill>
                <a:latin typeface="Century Gothic" panose="020B0502020202020204" pitchFamily="34" charset="0"/>
                <a:ea typeface="+mj-ea"/>
              </a:rPr>
              <a:t>使用人數 </a:t>
            </a:r>
            <a:r>
              <a:rPr lang="en-US" altLang="zh-CN" sz="1800" b="0" dirty="0">
                <a:solidFill>
                  <a:schemeClr val="bg1">
                    <a:lumMod val="85000"/>
                    <a:lumOff val="15000"/>
                  </a:schemeClr>
                </a:solidFill>
                <a:latin typeface="Century Gothic" panose="020B0502020202020204" pitchFamily="34" charset="0"/>
                <a:ea typeface="+mj-ea"/>
              </a:rPr>
              <a:t>(DAU)</a:t>
            </a:r>
            <a:endParaRPr lang="zh-TW" sz="1800" b="0" dirty="0">
              <a:solidFill>
                <a:schemeClr val="bg1">
                  <a:lumMod val="85000"/>
                  <a:lumOff val="15000"/>
                </a:schemeClr>
              </a:solidFill>
              <a:latin typeface="Century Gothic" panose="020B0502020202020204" pitchFamily="34" charset="0"/>
              <a:ea typeface="+mj-ea"/>
            </a:endParaRPr>
          </a:p>
        </c:rich>
      </c:tx>
      <c:overlay val="0"/>
      <c:spPr>
        <a:noFill/>
        <a:ln>
          <a:noFill/>
        </a:ln>
        <a:effectLst/>
      </c:spPr>
      <c:txPr>
        <a:bodyPr rot="0" spcFirstLastPara="1" vertOverflow="ellipsis" vert="horz" wrap="square" anchor="ctr" anchorCtr="1"/>
        <a:lstStyle/>
        <a:p>
          <a:pPr>
            <a:defRPr sz="1800" b="0" i="0" u="none" strike="noStrike" kern="1200" cap="none" baseline="0">
              <a:solidFill>
                <a:schemeClr val="bg1">
                  <a:lumMod val="85000"/>
                  <a:lumOff val="15000"/>
                </a:schemeClr>
              </a:solidFill>
              <a:latin typeface="Century Gothic" panose="020B0502020202020204" pitchFamily="34" charset="0"/>
              <a:ea typeface="+mj-ea"/>
              <a:cs typeface="+mn-cs"/>
            </a:defRPr>
          </a:pPr>
          <a:endParaRPr lang="zh-TW"/>
        </a:p>
      </c:txPr>
    </c:title>
    <c:autoTitleDeleted val="0"/>
    <c:plotArea>
      <c:layout/>
      <c:lineChart>
        <c:grouping val="standard"/>
        <c:varyColors val="0"/>
        <c:ser>
          <c:idx val="0"/>
          <c:order val="0"/>
          <c:tx>
            <c:strRef>
              <c:f>'{app_view}'!$B$1</c:f>
              <c:strCache>
                <c:ptCount val="1"/>
                <c:pt idx="0">
                  <c:v>使用人數</c:v>
                </c:pt>
              </c:strCache>
            </c:strRef>
          </c:tx>
          <c:spPr>
            <a:ln w="22225" cap="rnd">
              <a:solidFill>
                <a:schemeClr val="accent2"/>
              </a:solidFill>
            </a:ln>
            <a:effectLst>
              <a:glow rad="139700">
                <a:schemeClr val="tx1">
                  <a:alpha val="17000"/>
                </a:schemeClr>
              </a:glow>
              <a:outerShdw blurRad="50800" dir="8100000" algn="ctr" rotWithShape="0">
                <a:schemeClr val="tx1"/>
              </a:outerShdw>
            </a:effectLst>
          </c:spPr>
          <c:marker>
            <c:symbol val="none"/>
          </c:marker>
          <c:cat>
            <c:numRef>
              <c:f>'{app_view}'!$A$2:$A$32</c:f>
              <c:numCache>
                <c:formatCode>m/d;@</c:formatCode>
                <c:ptCount val="31"/>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numCache>
            </c:numRef>
          </c:cat>
          <c:val>
            <c:numRef>
              <c:f>'{app_view}'!$B$2:$B$32</c:f>
              <c:numCache>
                <c:formatCode>#,##0_ </c:formatCode>
                <c:ptCount val="31"/>
                <c:pt idx="0">
                  <c:v>2494</c:v>
                </c:pt>
                <c:pt idx="1">
                  <c:v>2414</c:v>
                </c:pt>
                <c:pt idx="2">
                  <c:v>3118</c:v>
                </c:pt>
                <c:pt idx="3">
                  <c:v>3375</c:v>
                </c:pt>
                <c:pt idx="4">
                  <c:v>3241</c:v>
                </c:pt>
                <c:pt idx="5">
                  <c:v>3196</c:v>
                </c:pt>
                <c:pt idx="6">
                  <c:v>3076</c:v>
                </c:pt>
                <c:pt idx="7">
                  <c:v>2491</c:v>
                </c:pt>
                <c:pt idx="8">
                  <c:v>2357</c:v>
                </c:pt>
                <c:pt idx="9">
                  <c:v>3179</c:v>
                </c:pt>
                <c:pt idx="10">
                  <c:v>3173</c:v>
                </c:pt>
                <c:pt idx="11">
                  <c:v>3101</c:v>
                </c:pt>
                <c:pt idx="12">
                  <c:v>3237</c:v>
                </c:pt>
                <c:pt idx="13">
                  <c:v>2927</c:v>
                </c:pt>
                <c:pt idx="14">
                  <c:v>2408</c:v>
                </c:pt>
                <c:pt idx="15">
                  <c:v>2377</c:v>
                </c:pt>
                <c:pt idx="16">
                  <c:v>3061</c:v>
                </c:pt>
                <c:pt idx="17">
                  <c:v>3050</c:v>
                </c:pt>
                <c:pt idx="18">
                  <c:v>3051</c:v>
                </c:pt>
                <c:pt idx="19">
                  <c:v>3084</c:v>
                </c:pt>
                <c:pt idx="20">
                  <c:v>2808</c:v>
                </c:pt>
                <c:pt idx="21">
                  <c:v>2311</c:v>
                </c:pt>
                <c:pt idx="22">
                  <c:v>2315</c:v>
                </c:pt>
                <c:pt idx="23">
                  <c:v>3055</c:v>
                </c:pt>
                <c:pt idx="24">
                  <c:v>3056</c:v>
                </c:pt>
                <c:pt idx="25">
                  <c:v>3002</c:v>
                </c:pt>
                <c:pt idx="26">
                  <c:v>2997</c:v>
                </c:pt>
                <c:pt idx="27">
                  <c:v>3003</c:v>
                </c:pt>
                <c:pt idx="28">
                  <c:v>2402</c:v>
                </c:pt>
                <c:pt idx="29">
                  <c:v>2310</c:v>
                </c:pt>
                <c:pt idx="30">
                  <c:v>3169</c:v>
                </c:pt>
              </c:numCache>
            </c:numRef>
          </c:val>
          <c:smooth val="0"/>
          <c:extLst xmlns:c15="http://schemas.microsoft.com/office/drawing/2012/chart">
            <c:ext xmlns:c16="http://schemas.microsoft.com/office/drawing/2014/chart" uri="{C3380CC4-5D6E-409C-BE32-E72D297353CC}">
              <c16:uniqueId val="{00000000-F241-4067-994F-66EBA8A9E260}"/>
            </c:ext>
          </c:extLst>
        </c:ser>
        <c:ser>
          <c:idx val="1"/>
          <c:order val="1"/>
          <c:tx>
            <c:strRef>
              <c:f>'{app_view}'!$C$1</c:f>
              <c:strCache>
                <c:ptCount val="1"/>
                <c:pt idx="0">
                  <c:v>瀏覽文章人數</c:v>
                </c:pt>
              </c:strCache>
            </c:strRef>
          </c:tx>
          <c:spPr>
            <a:ln w="22225" cap="rnd">
              <a:solidFill>
                <a:schemeClr val="accent4"/>
              </a:solidFill>
            </a:ln>
            <a:effectLst/>
          </c:spPr>
          <c:marker>
            <c:symbol val="none"/>
          </c:marker>
          <c:cat>
            <c:numRef>
              <c:f>'{app_view}'!$A$2:$A$32</c:f>
              <c:numCache>
                <c:formatCode>m/d;@</c:formatCode>
                <c:ptCount val="31"/>
                <c:pt idx="0">
                  <c:v>45717</c:v>
                </c:pt>
                <c:pt idx="1">
                  <c:v>45718</c:v>
                </c:pt>
                <c:pt idx="2">
                  <c:v>45719</c:v>
                </c:pt>
                <c:pt idx="3">
                  <c:v>45720</c:v>
                </c:pt>
                <c:pt idx="4">
                  <c:v>45721</c:v>
                </c:pt>
                <c:pt idx="5">
                  <c:v>45722</c:v>
                </c:pt>
                <c:pt idx="6">
                  <c:v>45723</c:v>
                </c:pt>
                <c:pt idx="7">
                  <c:v>45724</c:v>
                </c:pt>
                <c:pt idx="8">
                  <c:v>45725</c:v>
                </c:pt>
                <c:pt idx="9">
                  <c:v>45726</c:v>
                </c:pt>
                <c:pt idx="10">
                  <c:v>45727</c:v>
                </c:pt>
                <c:pt idx="11">
                  <c:v>45728</c:v>
                </c:pt>
                <c:pt idx="12">
                  <c:v>45729</c:v>
                </c:pt>
                <c:pt idx="13">
                  <c:v>45730</c:v>
                </c:pt>
                <c:pt idx="14">
                  <c:v>45731</c:v>
                </c:pt>
                <c:pt idx="15">
                  <c:v>45732</c:v>
                </c:pt>
                <c:pt idx="16">
                  <c:v>45733</c:v>
                </c:pt>
                <c:pt idx="17">
                  <c:v>45734</c:v>
                </c:pt>
                <c:pt idx="18">
                  <c:v>45735</c:v>
                </c:pt>
                <c:pt idx="19">
                  <c:v>45736</c:v>
                </c:pt>
                <c:pt idx="20">
                  <c:v>45737</c:v>
                </c:pt>
                <c:pt idx="21">
                  <c:v>45738</c:v>
                </c:pt>
                <c:pt idx="22">
                  <c:v>45739</c:v>
                </c:pt>
                <c:pt idx="23">
                  <c:v>45740</c:v>
                </c:pt>
                <c:pt idx="24">
                  <c:v>45741</c:v>
                </c:pt>
                <c:pt idx="25">
                  <c:v>45742</c:v>
                </c:pt>
                <c:pt idx="26">
                  <c:v>45743</c:v>
                </c:pt>
                <c:pt idx="27">
                  <c:v>45744</c:v>
                </c:pt>
                <c:pt idx="28">
                  <c:v>45745</c:v>
                </c:pt>
                <c:pt idx="29">
                  <c:v>45746</c:v>
                </c:pt>
                <c:pt idx="30">
                  <c:v>45747</c:v>
                </c:pt>
              </c:numCache>
            </c:numRef>
          </c:cat>
          <c:val>
            <c:numRef>
              <c:f>'{app_view}'!$C$2:$C$32</c:f>
              <c:numCache>
                <c:formatCode>#,##0_ </c:formatCode>
                <c:ptCount val="31"/>
                <c:pt idx="0">
                  <c:v>2276</c:v>
                </c:pt>
                <c:pt idx="1">
                  <c:v>2214</c:v>
                </c:pt>
                <c:pt idx="2">
                  <c:v>2818</c:v>
                </c:pt>
                <c:pt idx="3">
                  <c:v>3080</c:v>
                </c:pt>
                <c:pt idx="4">
                  <c:v>2911</c:v>
                </c:pt>
                <c:pt idx="5">
                  <c:v>2858</c:v>
                </c:pt>
                <c:pt idx="6">
                  <c:v>2718</c:v>
                </c:pt>
                <c:pt idx="7">
                  <c:v>2258</c:v>
                </c:pt>
                <c:pt idx="8">
                  <c:v>2083</c:v>
                </c:pt>
                <c:pt idx="9">
                  <c:v>2821</c:v>
                </c:pt>
                <c:pt idx="10">
                  <c:v>2861</c:v>
                </c:pt>
                <c:pt idx="11">
                  <c:v>2770</c:v>
                </c:pt>
                <c:pt idx="12">
                  <c:v>2883</c:v>
                </c:pt>
                <c:pt idx="13">
                  <c:v>2545</c:v>
                </c:pt>
                <c:pt idx="14">
                  <c:v>2188</c:v>
                </c:pt>
                <c:pt idx="15">
                  <c:v>2116</c:v>
                </c:pt>
                <c:pt idx="16">
                  <c:v>2766</c:v>
                </c:pt>
                <c:pt idx="17">
                  <c:v>2698</c:v>
                </c:pt>
                <c:pt idx="18">
                  <c:v>2668</c:v>
                </c:pt>
                <c:pt idx="19">
                  <c:v>2674</c:v>
                </c:pt>
                <c:pt idx="20">
                  <c:v>2384</c:v>
                </c:pt>
                <c:pt idx="21">
                  <c:v>2038</c:v>
                </c:pt>
                <c:pt idx="22">
                  <c:v>2059</c:v>
                </c:pt>
                <c:pt idx="23">
                  <c:v>2691</c:v>
                </c:pt>
                <c:pt idx="24">
                  <c:v>2666</c:v>
                </c:pt>
                <c:pt idx="25">
                  <c:v>2645</c:v>
                </c:pt>
                <c:pt idx="26">
                  <c:v>2601</c:v>
                </c:pt>
                <c:pt idx="27">
                  <c:v>2622</c:v>
                </c:pt>
                <c:pt idx="28">
                  <c:v>2124</c:v>
                </c:pt>
                <c:pt idx="29">
                  <c:v>2051</c:v>
                </c:pt>
                <c:pt idx="30">
                  <c:v>2800</c:v>
                </c:pt>
              </c:numCache>
            </c:numRef>
          </c:val>
          <c:smooth val="0"/>
          <c:extLst xmlns:c15="http://schemas.microsoft.com/office/drawing/2012/chart">
            <c:ext xmlns:c16="http://schemas.microsoft.com/office/drawing/2014/chart" uri="{C3380CC4-5D6E-409C-BE32-E72D297353CC}">
              <c16:uniqueId val="{00000001-F241-4067-994F-66EBA8A9E260}"/>
            </c:ext>
          </c:extLst>
        </c:ser>
        <c:dLbls>
          <c:showLegendKey val="0"/>
          <c:showVal val="0"/>
          <c:showCatName val="0"/>
          <c:showSerName val="0"/>
          <c:showPercent val="0"/>
          <c:showBubbleSize val="0"/>
        </c:dLbls>
        <c:smooth val="0"/>
        <c:axId val="555153520"/>
        <c:axId val="555151880"/>
        <c:extLst/>
      </c:lineChart>
      <c:dateAx>
        <c:axId val="555153520"/>
        <c:scaling>
          <c:orientation val="minMax"/>
        </c:scaling>
        <c:delete val="0"/>
        <c:axPos val="b"/>
        <c:majorGridlines>
          <c:spPr>
            <a:ln w="9525" cap="flat" cmpd="sng" algn="ctr">
              <a:noFill/>
              <a:round/>
            </a:ln>
            <a:effectLst/>
          </c:spPr>
        </c:majorGridlines>
        <c:numFmt formatCode="m/d;@" sourceLinked="0"/>
        <c:majorTickMark val="none"/>
        <c:minorTickMark val="none"/>
        <c:tickLblPos val="nextTo"/>
        <c:spPr>
          <a:noFill/>
          <a:ln>
            <a:solidFill>
              <a:schemeClr val="tx2">
                <a:lumMod val="90000"/>
              </a:schemeClr>
            </a:solidFill>
          </a:ln>
          <a:effectLst/>
        </c:spPr>
        <c:txPr>
          <a:bodyPr rot="-60000000" spcFirstLastPara="1" vertOverflow="ellipsis" vert="horz" wrap="square" anchor="ctr" anchorCtr="1"/>
          <a:lstStyle/>
          <a:p>
            <a:pPr>
              <a:defRPr sz="1197" b="0" i="0" u="none" strike="noStrike" kern="1200" baseline="0">
                <a:solidFill>
                  <a:schemeClr val="bg1">
                    <a:lumMod val="85000"/>
                    <a:lumOff val="15000"/>
                  </a:schemeClr>
                </a:solidFill>
                <a:latin typeface="Century Gothic" panose="020B0502020202020204" pitchFamily="34" charset="0"/>
                <a:ea typeface="+mn-ea"/>
                <a:cs typeface="+mn-cs"/>
              </a:defRPr>
            </a:pPr>
            <a:endParaRPr lang="zh-TW"/>
          </a:p>
        </c:txPr>
        <c:crossAx val="555151880"/>
        <c:crosses val="autoZero"/>
        <c:auto val="1"/>
        <c:lblOffset val="100"/>
        <c:baseTimeUnit val="days"/>
        <c:majorUnit val="3"/>
        <c:majorTimeUnit val="days"/>
      </c:dateAx>
      <c:valAx>
        <c:axId val="555151880"/>
        <c:scaling>
          <c:orientation val="minMax"/>
          <c:min val="0"/>
        </c:scaling>
        <c:delete val="0"/>
        <c:axPos val="l"/>
        <c:majorGridlines>
          <c:spPr>
            <a:ln w="9525" cap="flat" cmpd="sng" algn="ctr">
              <a:solidFill>
                <a:schemeClr val="tx2"/>
              </a:solidFill>
              <a:prstDash val="lgDash"/>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bg1">
                    <a:lumMod val="85000"/>
                    <a:lumOff val="15000"/>
                  </a:schemeClr>
                </a:solidFill>
                <a:latin typeface="Century Gothic" panose="020B0502020202020204" pitchFamily="34" charset="0"/>
                <a:ea typeface="+mn-ea"/>
                <a:cs typeface="+mn-cs"/>
              </a:defRPr>
            </a:pPr>
            <a:endParaRPr lang="zh-TW"/>
          </a:p>
        </c:txPr>
        <c:crossAx val="555153520"/>
        <c:crosses val="autoZero"/>
        <c:crossBetween val="between"/>
      </c:valAx>
      <c:spPr>
        <a:solidFill>
          <a:schemeClr val="tx1">
            <a:alpha val="3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lumOff val="15000"/>
            </a:schemeClr>
          </a:solidFill>
        </a:defRPr>
      </a:pPr>
      <a:endParaRPr lang="zh-TW"/>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clustered"/>
        <c:varyColors val="0"/>
        <c:ser>
          <c:idx val="0"/>
          <c:order val="0"/>
          <c:tx>
            <c:strRef>
              <c:f>'{app_tri_month_r}'!$B$1</c:f>
              <c:strCache>
                <c:ptCount val="1"/>
                <c:pt idx="0">
                  <c:v>1月</c:v>
                </c:pt>
              </c:strCache>
            </c:strRef>
          </c:tx>
          <c:spPr>
            <a:solidFill>
              <a:schemeClr val="bg1">
                <a:lumMod val="50000"/>
                <a:lumOff val="50000"/>
              </a:schemeClr>
            </a:solidFill>
            <a:ln w="9525" cap="flat" cmpd="sng" algn="ctr">
              <a:noFill/>
              <a:round/>
            </a:ln>
            <a:effectLst/>
          </c:spPr>
          <c:invertIfNegative val="0"/>
          <c:cat>
            <c:numRef>
              <c:f>'{app_tri_month_r}'!$A$2:$A$32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'{app_tri_month_r}'!$B$2:$B$32</c:f>
              <c:numCache>
                <c:formatCode>0.00%</c:formatCode>
                <c:ptCount val="31"/>
                <c:pt idx="0">
                  <c:v>0.39435879467414153</c:v>
                </c:pt>
                <c:pt idx="1">
                  <c:v>0.15119131044148562</c:v>
                </c:pt>
                <c:pt idx="2">
                  <c:v>8.1639803784162579E-2</c:v>
                </c:pt>
                <c:pt idx="3">
                  <c:v>6.6748423265592147E-2</c:v>
                </c:pt>
                <c:pt idx="4">
                  <c:v>5.1331464611072179E-2</c:v>
                </c:pt>
                <c:pt idx="5">
                  <c:v>2.9257182901191309E-2</c:v>
                </c:pt>
                <c:pt idx="6">
                  <c:v>2.9607568325157672E-2</c:v>
                </c:pt>
                <c:pt idx="7">
                  <c:v>3.4863349684653121E-2</c:v>
                </c:pt>
                <c:pt idx="8">
                  <c:v>2.5052557813594955E-2</c:v>
                </c:pt>
                <c:pt idx="9">
                  <c:v>2.3651016117729504E-2</c:v>
                </c:pt>
                <c:pt idx="10">
                  <c:v>1.9271198318149965E-2</c:v>
                </c:pt>
                <c:pt idx="11">
                  <c:v>1.1737911702873161E-2</c:v>
                </c:pt>
                <c:pt idx="12">
                  <c:v>4.7302032235459002E-3</c:v>
                </c:pt>
                <c:pt idx="13">
                  <c:v>6.1317449194113523E-3</c:v>
                </c:pt>
                <c:pt idx="14">
                  <c:v>8.9348283111422566E-3</c:v>
                </c:pt>
                <c:pt idx="15">
                  <c:v>1.051156271899089E-2</c:v>
                </c:pt>
                <c:pt idx="16">
                  <c:v>6.3069376313945342E-3</c:v>
                </c:pt>
                <c:pt idx="17">
                  <c:v>5.2557813594954449E-3</c:v>
                </c:pt>
                <c:pt idx="18">
                  <c:v>5.0805886475122639E-3</c:v>
                </c:pt>
                <c:pt idx="19">
                  <c:v>2.2775052557813596E-3</c:v>
                </c:pt>
                <c:pt idx="20">
                  <c:v>2.6278906797477224E-3</c:v>
                </c:pt>
                <c:pt idx="21">
                  <c:v>5.2557813594954449E-3</c:v>
                </c:pt>
                <c:pt idx="22">
                  <c:v>4.7302032235459002E-3</c:v>
                </c:pt>
                <c:pt idx="23">
                  <c:v>2.8030833917309038E-3</c:v>
                </c:pt>
                <c:pt idx="24">
                  <c:v>2.9782761037140857E-3</c:v>
                </c:pt>
                <c:pt idx="25">
                  <c:v>2.452697967764541E-3</c:v>
                </c:pt>
                <c:pt idx="26">
                  <c:v>1.751927119831815E-3</c:v>
                </c:pt>
                <c:pt idx="27">
                  <c:v>1.5767344078486335E-3</c:v>
                </c:pt>
                <c:pt idx="28">
                  <c:v>2.452697967764541E-3</c:v>
                </c:pt>
                <c:pt idx="29">
                  <c:v>3.5038542396636299E-3</c:v>
                </c:pt>
                <c:pt idx="30">
                  <c:v>1.9271198318149966E-3</c:v>
                </c:pt>
              </c:numCache>
            </c:numRef>
          </c:val>
          <c:extLst>
            <c:ext xmlns:c16="http://schemas.microsoft.com/office/drawing/2014/chart" uri="{C3380CC4-5D6E-409C-BE32-E72D297353CC}">
              <c16:uniqueId val="{00000000-B0AE-43D6-A97B-FE7350600EAF}"/>
            </c:ext>
          </c:extLst>
        </c:ser>
        <c:ser>
          <c:idx val="1"/>
          <c:order val="1"/>
          <c:tx>
            <c:strRef>
              <c:f>'{app_tri_month_r}'!$C$1</c:f>
              <c:strCache>
                <c:ptCount val="1"/>
                <c:pt idx="0">
                  <c:v>2月</c:v>
                </c:pt>
              </c:strCache>
            </c:strRef>
          </c:tx>
          <c:spPr>
            <a:solidFill>
              <a:schemeClr val="bg1"/>
            </a:solidFill>
            <a:ln w="9525" cap="flat" cmpd="sng" algn="ctr">
              <a:noFill/>
              <a:round/>
            </a:ln>
            <a:effectLst/>
          </c:spPr>
          <c:invertIfNegative val="0"/>
          <c:cat>
            <c:numRef>
              <c:f>'{app_tri_month_r}'!$A$2:$A$32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'{app_tri_month_r}'!$C$2:$C$32</c:f>
              <c:numCache>
                <c:formatCode>0.00%</c:formatCode>
                <c:ptCount val="31"/>
                <c:pt idx="0">
                  <c:v>0.48701298701298701</c:v>
                </c:pt>
                <c:pt idx="1">
                  <c:v>0.20287820287820288</c:v>
                </c:pt>
                <c:pt idx="2">
                  <c:v>8.4942084942084939E-2</c:v>
                </c:pt>
                <c:pt idx="3">
                  <c:v>4.8262548262548263E-2</c:v>
                </c:pt>
                <c:pt idx="4">
                  <c:v>3.0537030537030538E-2</c:v>
                </c:pt>
                <c:pt idx="5">
                  <c:v>2.1235521235521235E-2</c:v>
                </c:pt>
                <c:pt idx="6">
                  <c:v>1.4742014742014743E-2</c:v>
                </c:pt>
                <c:pt idx="7">
                  <c:v>1.4917514917514918E-2</c:v>
                </c:pt>
                <c:pt idx="8">
                  <c:v>1.2811512811512811E-2</c:v>
                </c:pt>
                <c:pt idx="9">
                  <c:v>1.0003510003510003E-2</c:v>
                </c:pt>
                <c:pt idx="10">
                  <c:v>1.0354510354510354E-2</c:v>
                </c:pt>
                <c:pt idx="11">
                  <c:v>7.7220077220077222E-3</c:v>
                </c:pt>
                <c:pt idx="12">
                  <c:v>5.6160056160056157E-3</c:v>
                </c:pt>
                <c:pt idx="13">
                  <c:v>5.4405054405054403E-3</c:v>
                </c:pt>
                <c:pt idx="14">
                  <c:v>4.3875043875043875E-3</c:v>
                </c:pt>
                <c:pt idx="15">
                  <c:v>6.3180063180063176E-3</c:v>
                </c:pt>
                <c:pt idx="16">
                  <c:v>3.3345033345033347E-3</c:v>
                </c:pt>
                <c:pt idx="17">
                  <c:v>3.3345033345033347E-3</c:v>
                </c:pt>
                <c:pt idx="18">
                  <c:v>2.9835029835029833E-3</c:v>
                </c:pt>
                <c:pt idx="19">
                  <c:v>1.4040014040014039E-3</c:v>
                </c:pt>
                <c:pt idx="20">
                  <c:v>2.4570024570024569E-3</c:v>
                </c:pt>
                <c:pt idx="21">
                  <c:v>2.9835029835029833E-3</c:v>
                </c:pt>
                <c:pt idx="22">
                  <c:v>2.2815022815022815E-3</c:v>
                </c:pt>
                <c:pt idx="23">
                  <c:v>3.5100035100035102E-3</c:v>
                </c:pt>
                <c:pt idx="24">
                  <c:v>2.6325026325026324E-3</c:v>
                </c:pt>
                <c:pt idx="25">
                  <c:v>4.9140049140049139E-3</c:v>
                </c:pt>
                <c:pt idx="26">
                  <c:v>1.4040014040014039E-3</c:v>
                </c:pt>
                <c:pt idx="27">
                  <c:v>1.5795015795015794E-3</c:v>
                </c:pt>
                <c:pt idx="28">
                  <c:v>0</c:v>
                </c:pt>
                <c:pt idx="29">
                  <c:v>0</c:v>
                </c:pt>
                <c:pt idx="30">
                  <c:v>0</c:v>
                </c:pt>
              </c:numCache>
            </c:numRef>
          </c:val>
          <c:extLst>
            <c:ext xmlns:c16="http://schemas.microsoft.com/office/drawing/2014/chart" uri="{C3380CC4-5D6E-409C-BE32-E72D297353CC}">
              <c16:uniqueId val="{00000001-B0AE-43D6-A97B-FE7350600EAF}"/>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'{app_tri_month_r}'!$D$1</c:f>
              <c:strCache>
                <c:ptCount val="1"/>
                <c:pt idx="0">
                  <c:v>3月</c:v>
                </c:pt>
              </c:strCache>
            </c:strRef>
          </c:tx>
          <c:spPr>
            <a:ln w="22225" cap="rnd" cmpd="sng" algn="ctr">
              <a:solidFill>
                <a:srgbClr val="FF0000"/>
              </a:solidFill>
              <a:round/>
            </a:ln>
            <a:effectLst/>
          </c:spPr>
          <c:marker>
            <c:symbol val="none"/>
          </c:marker>
          <c:cat>
            <c:numRef>
              <c:f>'{app_tri_month_r}'!$A$2:$A$32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'{app_tri_month_r}'!$D$2:$D$32</c:f>
              <c:numCache>
                <c:formatCode>0.00%</c:formatCode>
                <c:ptCount val="31"/>
                <c:pt idx="0">
                  <c:v>0.60936140595093091</c:v>
                </c:pt>
                <c:pt idx="1">
                  <c:v>8.9437967635287982E-2</c:v>
                </c:pt>
                <c:pt idx="2">
                  <c:v>5.4115190534191754E-2</c:v>
                </c:pt>
                <c:pt idx="3">
                  <c:v>5.5507221158865493E-2</c:v>
                </c:pt>
                <c:pt idx="4">
                  <c:v>3.5148773273012003E-2</c:v>
                </c:pt>
                <c:pt idx="5">
                  <c:v>2.5578562728380026E-2</c:v>
                </c:pt>
                <c:pt idx="6">
                  <c:v>1.8444405776927093E-2</c:v>
                </c:pt>
                <c:pt idx="7">
                  <c:v>1.3398294762484775E-2</c:v>
                </c:pt>
                <c:pt idx="8">
                  <c:v>9.9182182008004174E-3</c:v>
                </c:pt>
                <c:pt idx="9">
                  <c:v>7.6561684357055858E-3</c:v>
                </c:pt>
                <c:pt idx="10">
                  <c:v>9.0481990603793281E-3</c:v>
                </c:pt>
                <c:pt idx="11">
                  <c:v>9.0481990603793281E-3</c:v>
                </c:pt>
                <c:pt idx="12">
                  <c:v>7.3081607795371494E-3</c:v>
                </c:pt>
                <c:pt idx="13">
                  <c:v>6.7861492952844965E-3</c:v>
                </c:pt>
                <c:pt idx="14">
                  <c:v>4.8721071863580996E-3</c:v>
                </c:pt>
                <c:pt idx="15">
                  <c:v>4.8721071863580996E-3</c:v>
                </c:pt>
                <c:pt idx="16">
                  <c:v>2.0880459370106142E-3</c:v>
                </c:pt>
                <c:pt idx="17">
                  <c:v>4.3500957021054467E-3</c:v>
                </c:pt>
                <c:pt idx="18">
                  <c:v>5.5681224986949716E-3</c:v>
                </c:pt>
                <c:pt idx="19">
                  <c:v>2.9580650774317036E-3</c:v>
                </c:pt>
                <c:pt idx="20">
                  <c:v>4.1760918740212285E-3</c:v>
                </c:pt>
                <c:pt idx="21">
                  <c:v>2.0880459370106142E-3</c:v>
                </c:pt>
                <c:pt idx="22">
                  <c:v>3.1320689055159214E-3</c:v>
                </c:pt>
                <c:pt idx="23">
                  <c:v>1.9140421089263965E-3</c:v>
                </c:pt>
                <c:pt idx="24">
                  <c:v>3.8280842178527929E-3</c:v>
                </c:pt>
                <c:pt idx="25">
                  <c:v>2.4360535931790498E-3</c:v>
                </c:pt>
                <c:pt idx="26">
                  <c:v>1.9140421089263965E-3</c:v>
                </c:pt>
                <c:pt idx="27">
                  <c:v>2.0880459370106142E-3</c:v>
                </c:pt>
                <c:pt idx="28">
                  <c:v>1.3920306246737429E-3</c:v>
                </c:pt>
                <c:pt idx="29">
                  <c:v>1.2180267965895249E-3</c:v>
                </c:pt>
                <c:pt idx="30">
                  <c:v>3.4800765616843573E-4</c:v>
                </c:pt>
              </c:numCache>
            </c:numRef>
          </c:val>
          <c:smooth val="0"/>
          <c:extLst>
            <c:ext xmlns:c16="http://schemas.microsoft.com/office/drawing/2014/chart" uri="{C3380CC4-5D6E-409C-BE32-E72D297353CC}">
              <c16:uniqueId val="{00000002-B0AE-43D6-A97B-FE7350600EAF}"/>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clustered"/>
        <c:varyColors val="0"/>
        <c:ser>
          <c:idx val="0"/>
          <c:order val="0"/>
          <c:tx>
            <c:strRef>
              <c:f>'{app_tri_month_f}'!$B$1</c:f>
              <c:strCache>
                <c:ptCount val="1"/>
                <c:pt idx="0">
                  <c:v>1月</c:v>
                </c:pt>
              </c:strCache>
            </c:strRef>
          </c:tx>
          <c:spPr>
            <a:solidFill>
              <a:schemeClr val="bg1">
                <a:lumMod val="50000"/>
                <a:lumOff val="50000"/>
              </a:schemeClr>
            </a:solidFill>
            <a:ln w="9525" cap="flat" cmpd="sng" algn="ctr">
              <a:noFill/>
              <a:round/>
            </a:ln>
            <a:effectLst/>
          </c:spPr>
          <c:invertIfNegative val="0"/>
          <c:cat>
            <c:numRef>
              <c:f>'{app_tri_month_f}'!$A$2:$A$32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'{app_tri_month_f}'!$B$2:$B$32</c:f>
              <c:numCache>
                <c:formatCode>0.00%</c:formatCode>
                <c:ptCount val="31"/>
                <c:pt idx="0">
                  <c:v>4.2396636299929923E-2</c:v>
                </c:pt>
                <c:pt idx="1">
                  <c:v>4.2571829011913101E-2</c:v>
                </c:pt>
                <c:pt idx="2">
                  <c:v>3.3461807988787666E-2</c:v>
                </c:pt>
                <c:pt idx="3">
                  <c:v>3.5914505956552205E-2</c:v>
                </c:pt>
                <c:pt idx="4">
                  <c:v>3.5564120532585841E-2</c:v>
                </c:pt>
                <c:pt idx="5">
                  <c:v>3.3637000700770851E-2</c:v>
                </c:pt>
                <c:pt idx="6">
                  <c:v>3.258584442887176E-2</c:v>
                </c:pt>
                <c:pt idx="7">
                  <c:v>3.4162578836720393E-2</c:v>
                </c:pt>
                <c:pt idx="8">
                  <c:v>3.4863349684653121E-2</c:v>
                </c:pt>
                <c:pt idx="9">
                  <c:v>3.2410651716888575E-2</c:v>
                </c:pt>
                <c:pt idx="10">
                  <c:v>2.9957953749124036E-2</c:v>
                </c:pt>
                <c:pt idx="11">
                  <c:v>3.2410651716888575E-2</c:v>
                </c:pt>
                <c:pt idx="12">
                  <c:v>3.0833917309039945E-2</c:v>
                </c:pt>
                <c:pt idx="13">
                  <c:v>3.3637000700770851E-2</c:v>
                </c:pt>
                <c:pt idx="14">
                  <c:v>2.9782761037140854E-2</c:v>
                </c:pt>
                <c:pt idx="15">
                  <c:v>3.3111422564821302E-2</c:v>
                </c:pt>
                <c:pt idx="16">
                  <c:v>3.0483531885073582E-2</c:v>
                </c:pt>
                <c:pt idx="17">
                  <c:v>3.4688156972669935E-2</c:v>
                </c:pt>
                <c:pt idx="18">
                  <c:v>3.4337771548703572E-2</c:v>
                </c:pt>
                <c:pt idx="19">
                  <c:v>2.8381219341275403E-2</c:v>
                </c:pt>
                <c:pt idx="20">
                  <c:v>2.7680448493342676E-2</c:v>
                </c:pt>
                <c:pt idx="21">
                  <c:v>2.9257182901191309E-2</c:v>
                </c:pt>
                <c:pt idx="22">
                  <c:v>2.7330063069376315E-2</c:v>
                </c:pt>
                <c:pt idx="23">
                  <c:v>2.4351786965662228E-2</c:v>
                </c:pt>
                <c:pt idx="24">
                  <c:v>2.8731604765241767E-2</c:v>
                </c:pt>
                <c:pt idx="25">
                  <c:v>2.55781359495445E-2</c:v>
                </c:pt>
                <c:pt idx="26">
                  <c:v>2.6278906797477224E-2</c:v>
                </c:pt>
                <c:pt idx="27">
                  <c:v>2.2599859845830413E-2</c:v>
                </c:pt>
                <c:pt idx="28">
                  <c:v>2.9257182901191309E-2</c:v>
                </c:pt>
                <c:pt idx="29">
                  <c:v>3.5914505956552205E-2</c:v>
                </c:pt>
                <c:pt idx="30">
                  <c:v>4.7827610371408549E-2</c:v>
                </c:pt>
              </c:numCache>
            </c:numRef>
          </c:val>
          <c:extLst>
            <c:ext xmlns:c16="http://schemas.microsoft.com/office/drawing/2014/chart" uri="{C3380CC4-5D6E-409C-BE32-E72D297353CC}">
              <c16:uniqueId val="{00000000-C7F6-467E-B079-6B020BC322B3}"/>
            </c:ext>
          </c:extLst>
        </c:ser>
        <c:ser>
          <c:idx val="1"/>
          <c:order val="1"/>
          <c:tx>
            <c:strRef>
              <c:f>'{app_tri_month_f}'!$C$1</c:f>
              <c:strCache>
                <c:ptCount val="1"/>
                <c:pt idx="0">
                  <c:v>2月</c:v>
                </c:pt>
              </c:strCache>
            </c:strRef>
          </c:tx>
          <c:spPr>
            <a:solidFill>
              <a:schemeClr val="bg1"/>
            </a:solidFill>
            <a:ln w="9525" cap="flat" cmpd="sng" algn="ctr">
              <a:noFill/>
              <a:round/>
            </a:ln>
            <a:effectLst/>
          </c:spPr>
          <c:invertIfNegative val="0"/>
          <c:cat>
            <c:numRef>
              <c:f>'{app_tri_month_f}'!$A$2:$A$32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'{app_tri_month_f}'!$C$2:$C$32</c:f>
              <c:numCache>
                <c:formatCode>0.00%</c:formatCode>
                <c:ptCount val="31"/>
                <c:pt idx="0">
                  <c:v>3.9312039312039311E-2</c:v>
                </c:pt>
                <c:pt idx="1">
                  <c:v>3.1765531765531763E-2</c:v>
                </c:pt>
                <c:pt idx="2">
                  <c:v>3.5977535977535981E-2</c:v>
                </c:pt>
                <c:pt idx="3">
                  <c:v>3.4924534924534928E-2</c:v>
                </c:pt>
                <c:pt idx="4">
                  <c:v>3.4047034047034047E-2</c:v>
                </c:pt>
                <c:pt idx="5">
                  <c:v>3.1765531765531763E-2</c:v>
                </c:pt>
                <c:pt idx="6">
                  <c:v>2.8431028431028432E-2</c:v>
                </c:pt>
                <c:pt idx="7">
                  <c:v>2.9133029133029134E-2</c:v>
                </c:pt>
                <c:pt idx="8">
                  <c:v>2.7378027378027379E-2</c:v>
                </c:pt>
                <c:pt idx="9">
                  <c:v>3.3696033696033696E-2</c:v>
                </c:pt>
                <c:pt idx="10">
                  <c:v>3.1414531414531412E-2</c:v>
                </c:pt>
                <c:pt idx="11">
                  <c:v>3.2994032994032994E-2</c:v>
                </c:pt>
                <c:pt idx="12">
                  <c:v>3.1414531414531412E-2</c:v>
                </c:pt>
                <c:pt idx="13">
                  <c:v>3.0186030186030187E-2</c:v>
                </c:pt>
                <c:pt idx="14">
                  <c:v>3.4398034398034398E-2</c:v>
                </c:pt>
                <c:pt idx="15">
                  <c:v>3.2643032643032643E-2</c:v>
                </c:pt>
                <c:pt idx="16">
                  <c:v>3.3696033696033696E-2</c:v>
                </c:pt>
                <c:pt idx="17">
                  <c:v>3.2818532818532815E-2</c:v>
                </c:pt>
                <c:pt idx="18">
                  <c:v>3.3345033345033345E-2</c:v>
                </c:pt>
                <c:pt idx="19">
                  <c:v>3.3169533169533166E-2</c:v>
                </c:pt>
                <c:pt idx="20">
                  <c:v>3.8434538434538437E-2</c:v>
                </c:pt>
                <c:pt idx="21">
                  <c:v>3.562653562653563E-2</c:v>
                </c:pt>
                <c:pt idx="22">
                  <c:v>4.0014040014040013E-2</c:v>
                </c:pt>
                <c:pt idx="23">
                  <c:v>3.7030537030537033E-2</c:v>
                </c:pt>
                <c:pt idx="24">
                  <c:v>3.3345033345033345E-2</c:v>
                </c:pt>
                <c:pt idx="25">
                  <c:v>3.9838539838539841E-2</c:v>
                </c:pt>
                <c:pt idx="26">
                  <c:v>4.8262548262548263E-2</c:v>
                </c:pt>
                <c:pt idx="27">
                  <c:v>7.4938574938574934E-2</c:v>
                </c:pt>
                <c:pt idx="28">
                  <c:v>0</c:v>
                </c:pt>
                <c:pt idx="29">
                  <c:v>0</c:v>
                </c:pt>
                <c:pt idx="30">
                  <c:v>0</c:v>
                </c:pt>
              </c:numCache>
            </c:numRef>
          </c:val>
          <c:extLst>
            <c:ext xmlns:c16="http://schemas.microsoft.com/office/drawing/2014/chart" uri="{C3380CC4-5D6E-409C-BE32-E72D297353CC}">
              <c16:uniqueId val="{00000001-C7F6-467E-B079-6B020BC322B3}"/>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'{app_tri_month_f}'!$D$1</c:f>
              <c:strCache>
                <c:ptCount val="1"/>
                <c:pt idx="0">
                  <c:v>3月</c:v>
                </c:pt>
              </c:strCache>
            </c:strRef>
          </c:tx>
          <c:spPr>
            <a:ln w="22225" cap="rnd" cmpd="sng" algn="ctr">
              <a:solidFill>
                <a:srgbClr val="FF0000"/>
              </a:solidFill>
              <a:round/>
            </a:ln>
            <a:effectLst/>
          </c:spPr>
          <c:marker>
            <c:symbol val="none"/>
          </c:marker>
          <c:cat>
            <c:numRef>
              <c:f>'{app_tri_month_f}'!$A$2:$A$32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'{app_tri_month_f}'!$D$2:$D$32</c:f>
              <c:numCache>
                <c:formatCode>0.00%</c:formatCode>
                <c:ptCount val="31"/>
                <c:pt idx="0">
                  <c:v>3.6192796241517312E-2</c:v>
                </c:pt>
                <c:pt idx="1">
                  <c:v>3.4974769444927792E-2</c:v>
                </c:pt>
                <c:pt idx="2">
                  <c:v>3.1146685227074995E-2</c:v>
                </c:pt>
                <c:pt idx="3">
                  <c:v>3.1842700539411864E-2</c:v>
                </c:pt>
                <c:pt idx="4">
                  <c:v>2.679658952496955E-2</c:v>
                </c:pt>
                <c:pt idx="5">
                  <c:v>2.5230555072211589E-2</c:v>
                </c:pt>
                <c:pt idx="6">
                  <c:v>2.7318601009222204E-2</c:v>
                </c:pt>
                <c:pt idx="7">
                  <c:v>2.7666608665390637E-2</c:v>
                </c:pt>
                <c:pt idx="8">
                  <c:v>2.6100574212632677E-2</c:v>
                </c:pt>
                <c:pt idx="9">
                  <c:v>3.1320689055159216E-2</c:v>
                </c:pt>
                <c:pt idx="10">
                  <c:v>2.5926570384548459E-2</c:v>
                </c:pt>
                <c:pt idx="11">
                  <c:v>2.7840612493474855E-2</c:v>
                </c:pt>
                <c:pt idx="12">
                  <c:v>2.679658952496955E-2</c:v>
                </c:pt>
                <c:pt idx="13">
                  <c:v>2.8710631633895946E-2</c:v>
                </c:pt>
                <c:pt idx="14">
                  <c:v>2.7318601009222204E-2</c:v>
                </c:pt>
                <c:pt idx="15">
                  <c:v>3.0276666086653907E-2</c:v>
                </c:pt>
                <c:pt idx="16">
                  <c:v>3.0102662258569689E-2</c:v>
                </c:pt>
                <c:pt idx="17">
                  <c:v>2.8536627805811728E-2</c:v>
                </c:pt>
                <c:pt idx="18">
                  <c:v>3.1494692883243434E-2</c:v>
                </c:pt>
                <c:pt idx="19">
                  <c:v>2.8710631633895946E-2</c:v>
                </c:pt>
                <c:pt idx="20">
                  <c:v>3.3408734992169828E-2</c:v>
                </c:pt>
                <c:pt idx="21">
                  <c:v>2.7144597181137986E-2</c:v>
                </c:pt>
                <c:pt idx="22">
                  <c:v>2.9580650774317034E-2</c:v>
                </c:pt>
                <c:pt idx="23">
                  <c:v>3.1842700539411864E-2</c:v>
                </c:pt>
                <c:pt idx="24">
                  <c:v>3.1146685227074995E-2</c:v>
                </c:pt>
                <c:pt idx="25">
                  <c:v>3.3582738820254046E-2</c:v>
                </c:pt>
                <c:pt idx="26">
                  <c:v>3.2016704367496082E-2</c:v>
                </c:pt>
                <c:pt idx="27">
                  <c:v>3.6018792413433094E-2</c:v>
                </c:pt>
                <c:pt idx="28">
                  <c:v>3.862884983469636E-2</c:v>
                </c:pt>
                <c:pt idx="29">
                  <c:v>4.5240995301896639E-2</c:v>
                </c:pt>
                <c:pt idx="30">
                  <c:v>7.7083695841308503E-2</c:v>
                </c:pt>
              </c:numCache>
            </c:numRef>
          </c:val>
          <c:smooth val="0"/>
          <c:extLst>
            <c:ext xmlns:c16="http://schemas.microsoft.com/office/drawing/2014/chart" uri="{C3380CC4-5D6E-409C-BE32-E72D297353CC}">
              <c16:uniqueId val="{00000002-C7F6-467E-B079-6B020BC322B3}"/>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clustered"/>
        <c:varyColors val="0"/>
        <c:ser>
          <c:idx val="0"/>
          <c:order val="0"/>
          <c:tx>
            <c:strRef>
              <c:f>'{app_tri_month_v}'!$B$1</c:f>
              <c:strCache>
                <c:ptCount val="1"/>
                <c:pt idx="0">
                  <c:v>1月</c:v>
                </c:pt>
              </c:strCache>
            </c:strRef>
          </c:tx>
          <c:spPr>
            <a:solidFill>
              <a:schemeClr val="bg1">
                <a:lumMod val="50000"/>
                <a:lumOff val="50000"/>
              </a:schemeClr>
            </a:solidFill>
            <a:ln w="9525" cap="flat" cmpd="sng" algn="ctr">
              <a:noFill/>
              <a:round/>
            </a:ln>
            <a:effectLst/>
          </c:spPr>
          <c:invertIfNegative val="0"/>
          <c:cat>
            <c:numRef>
              <c:f>'{app_tri_month_v}'!$A$2:$A$102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'{app_tri_month_v}'!$B$2:$B$102</c:f>
              <c:numCache>
                <c:formatCode>0.00%</c:formatCode>
                <c:ptCount val="101"/>
                <c:pt idx="0">
                  <c:v>2.4001401541695864E-2</c:v>
                </c:pt>
                <c:pt idx="1">
                  <c:v>2.7154870357393134E-2</c:v>
                </c:pt>
                <c:pt idx="2">
                  <c:v>2.5753328661527679E-2</c:v>
                </c:pt>
                <c:pt idx="3">
                  <c:v>2.4176594253679046E-2</c:v>
                </c:pt>
                <c:pt idx="4">
                  <c:v>2.1723896285914507E-2</c:v>
                </c:pt>
                <c:pt idx="5">
                  <c:v>2.1023125437981779E-2</c:v>
                </c:pt>
                <c:pt idx="6">
                  <c:v>2.2424667133847231E-2</c:v>
                </c:pt>
                <c:pt idx="7">
                  <c:v>2.2424667133847231E-2</c:v>
                </c:pt>
                <c:pt idx="8">
                  <c:v>1.296426068675543E-2</c:v>
                </c:pt>
                <c:pt idx="9">
                  <c:v>1.4891380518570427E-2</c:v>
                </c:pt>
                <c:pt idx="10">
                  <c:v>1.8920812894183601E-2</c:v>
                </c:pt>
                <c:pt idx="11">
                  <c:v>1.3139453398738612E-2</c:v>
                </c:pt>
                <c:pt idx="12">
                  <c:v>1.5416958654519973E-2</c:v>
                </c:pt>
                <c:pt idx="13">
                  <c:v>1.7694463910301331E-2</c:v>
                </c:pt>
                <c:pt idx="14">
                  <c:v>1.5416958654519973E-2</c:v>
                </c:pt>
                <c:pt idx="15">
                  <c:v>1.3139453398738612E-2</c:v>
                </c:pt>
                <c:pt idx="16">
                  <c:v>1.296426068675543E-2</c:v>
                </c:pt>
                <c:pt idx="17">
                  <c:v>1.3840224246671338E-2</c:v>
                </c:pt>
                <c:pt idx="18">
                  <c:v>1.1913104414856343E-2</c:v>
                </c:pt>
                <c:pt idx="19">
                  <c:v>1.1037140854940435E-2</c:v>
                </c:pt>
                <c:pt idx="20">
                  <c:v>9.6355991590749823E-3</c:v>
                </c:pt>
                <c:pt idx="21">
                  <c:v>1.0686755430974072E-2</c:v>
                </c:pt>
                <c:pt idx="22">
                  <c:v>9.1100210231254385E-3</c:v>
                </c:pt>
                <c:pt idx="23">
                  <c:v>1.1737911702873161E-2</c:v>
                </c:pt>
                <c:pt idx="24">
                  <c:v>8.9348283111422566E-3</c:v>
                </c:pt>
                <c:pt idx="25">
                  <c:v>1.1387526278906797E-2</c:v>
                </c:pt>
                <c:pt idx="26">
                  <c:v>7.7084793272599863E-3</c:v>
                </c:pt>
                <c:pt idx="27">
                  <c:v>7.7084793272599863E-3</c:v>
                </c:pt>
                <c:pt idx="28">
                  <c:v>9.8107918710581641E-3</c:v>
                </c:pt>
                <c:pt idx="29">
                  <c:v>9.8107918710581641E-3</c:v>
                </c:pt>
                <c:pt idx="30">
                  <c:v>7.7084793272599863E-3</c:v>
                </c:pt>
                <c:pt idx="31">
                  <c:v>8.9348283111422566E-3</c:v>
                </c:pt>
                <c:pt idx="32">
                  <c:v>8.5844428871758929E-3</c:v>
                </c:pt>
                <c:pt idx="33">
                  <c:v>1.051156271899089E-2</c:v>
                </c:pt>
                <c:pt idx="34">
                  <c:v>6.8325157673440788E-3</c:v>
                </c:pt>
                <c:pt idx="35">
                  <c:v>6.3069376313945342E-3</c:v>
                </c:pt>
                <c:pt idx="36">
                  <c:v>6.4821303433777152E-3</c:v>
                </c:pt>
                <c:pt idx="37">
                  <c:v>8.0588647512263491E-3</c:v>
                </c:pt>
                <c:pt idx="38">
                  <c:v>7.0077084793272598E-3</c:v>
                </c:pt>
                <c:pt idx="39">
                  <c:v>5.9565522074281714E-3</c:v>
                </c:pt>
                <c:pt idx="40">
                  <c:v>6.3069376313945342E-3</c:v>
                </c:pt>
                <c:pt idx="41">
                  <c:v>6.8325157673440788E-3</c:v>
                </c:pt>
                <c:pt idx="42">
                  <c:v>8.234057463209531E-3</c:v>
                </c:pt>
                <c:pt idx="43">
                  <c:v>6.3069376313945342E-3</c:v>
                </c:pt>
                <c:pt idx="44">
                  <c:v>7.5332866152768045E-3</c:v>
                </c:pt>
                <c:pt idx="45">
                  <c:v>4.2046250875963564E-3</c:v>
                </c:pt>
                <c:pt idx="46">
                  <c:v>7.5332866152768045E-3</c:v>
                </c:pt>
                <c:pt idx="47">
                  <c:v>6.4821303433777152E-3</c:v>
                </c:pt>
                <c:pt idx="48">
                  <c:v>4.2046250875963564E-3</c:v>
                </c:pt>
                <c:pt idx="49">
                  <c:v>5.4309740714786267E-3</c:v>
                </c:pt>
                <c:pt idx="50">
                  <c:v>5.4309740714786267E-3</c:v>
                </c:pt>
                <c:pt idx="51">
                  <c:v>2.9782761037140857E-3</c:v>
                </c:pt>
                <c:pt idx="52">
                  <c:v>4.3798177995795374E-3</c:v>
                </c:pt>
                <c:pt idx="53">
                  <c:v>6.3069376313945342E-3</c:v>
                </c:pt>
                <c:pt idx="54">
                  <c:v>4.2046250875963564E-3</c:v>
                </c:pt>
                <c:pt idx="55">
                  <c:v>4.905395935529082E-3</c:v>
                </c:pt>
                <c:pt idx="56">
                  <c:v>5.6061667834618077E-3</c:v>
                </c:pt>
                <c:pt idx="57">
                  <c:v>3.5038542396636299E-3</c:v>
                </c:pt>
                <c:pt idx="58">
                  <c:v>3.8542396636299932E-3</c:v>
                </c:pt>
                <c:pt idx="59">
                  <c:v>4.0294323756131746E-3</c:v>
                </c:pt>
                <c:pt idx="60">
                  <c:v>2.8030833917309038E-3</c:v>
                </c:pt>
                <c:pt idx="61">
                  <c:v>4.3798177995795374E-3</c:v>
                </c:pt>
                <c:pt idx="62">
                  <c:v>3.8542396636299932E-3</c:v>
                </c:pt>
                <c:pt idx="63">
                  <c:v>3.8542396636299932E-3</c:v>
                </c:pt>
                <c:pt idx="64">
                  <c:v>4.2046250875963564E-3</c:v>
                </c:pt>
                <c:pt idx="65">
                  <c:v>4.0294323756131746E-3</c:v>
                </c:pt>
                <c:pt idx="66">
                  <c:v>2.8030833917309038E-3</c:v>
                </c:pt>
                <c:pt idx="67">
                  <c:v>4.905395935529082E-3</c:v>
                </c:pt>
                <c:pt idx="68">
                  <c:v>4.0294323756131746E-3</c:v>
                </c:pt>
                <c:pt idx="69">
                  <c:v>4.905395935529082E-3</c:v>
                </c:pt>
                <c:pt idx="70">
                  <c:v>4.5550105115627192E-3</c:v>
                </c:pt>
                <c:pt idx="71">
                  <c:v>2.9782761037140857E-3</c:v>
                </c:pt>
                <c:pt idx="72">
                  <c:v>2.9782761037140857E-3</c:v>
                </c:pt>
                <c:pt idx="73">
                  <c:v>3.1534688156972671E-3</c:v>
                </c:pt>
                <c:pt idx="74">
                  <c:v>5.0805886475122639E-3</c:v>
                </c:pt>
                <c:pt idx="75">
                  <c:v>2.6278906797477224E-3</c:v>
                </c:pt>
                <c:pt idx="76">
                  <c:v>3.8542396636299932E-3</c:v>
                </c:pt>
                <c:pt idx="77">
                  <c:v>2.6278906797477224E-3</c:v>
                </c:pt>
                <c:pt idx="78">
                  <c:v>1.751927119831815E-3</c:v>
                </c:pt>
                <c:pt idx="79">
                  <c:v>3.8542396636299932E-3</c:v>
                </c:pt>
                <c:pt idx="80">
                  <c:v>3.8542396636299932E-3</c:v>
                </c:pt>
                <c:pt idx="81">
                  <c:v>3.3286615276804485E-3</c:v>
                </c:pt>
                <c:pt idx="82">
                  <c:v>3.3286615276804485E-3</c:v>
                </c:pt>
                <c:pt idx="83">
                  <c:v>2.452697967764541E-3</c:v>
                </c:pt>
                <c:pt idx="84">
                  <c:v>2.9782761037140857E-3</c:v>
                </c:pt>
                <c:pt idx="85">
                  <c:v>3.3286615276804485E-3</c:v>
                </c:pt>
                <c:pt idx="86">
                  <c:v>2.1023125437981782E-3</c:v>
                </c:pt>
                <c:pt idx="87">
                  <c:v>2.452697967764541E-3</c:v>
                </c:pt>
                <c:pt idx="88">
                  <c:v>2.452697967764541E-3</c:v>
                </c:pt>
                <c:pt idx="89">
                  <c:v>3.3286615276804485E-3</c:v>
                </c:pt>
                <c:pt idx="90">
                  <c:v>2.6278906797477224E-3</c:v>
                </c:pt>
                <c:pt idx="91">
                  <c:v>3.3286615276804485E-3</c:v>
                </c:pt>
                <c:pt idx="92">
                  <c:v>1.9271198318149966E-3</c:v>
                </c:pt>
                <c:pt idx="93">
                  <c:v>1.5767344078486335E-3</c:v>
                </c:pt>
                <c:pt idx="94">
                  <c:v>1.751927119831815E-3</c:v>
                </c:pt>
                <c:pt idx="95">
                  <c:v>2.9782761037140857E-3</c:v>
                </c:pt>
                <c:pt idx="96">
                  <c:v>1.0511562718990891E-3</c:v>
                </c:pt>
                <c:pt idx="97">
                  <c:v>1.5767344078486335E-3</c:v>
                </c:pt>
                <c:pt idx="98">
                  <c:v>2.452697967764541E-3</c:v>
                </c:pt>
                <c:pt idx="99">
                  <c:v>3.5038542396636299E-3</c:v>
                </c:pt>
                <c:pt idx="100">
                  <c:v>4.0294323756131746E-3</c:v>
                </c:pt>
              </c:numCache>
            </c:numRef>
          </c:val>
          <c:extLst>
            <c:ext xmlns:c16="http://schemas.microsoft.com/office/drawing/2014/chart" uri="{C3380CC4-5D6E-409C-BE32-E72D297353CC}">
              <c16:uniqueId val="{00000000-5D14-471A-A865-3986AC234E2C}"/>
            </c:ext>
          </c:extLst>
        </c:ser>
        <c:ser>
          <c:idx val="1"/>
          <c:order val="1"/>
          <c:tx>
            <c:strRef>
              <c:f>'{app_tri_month_v}'!$C$1</c:f>
              <c:strCache>
                <c:ptCount val="1"/>
                <c:pt idx="0">
                  <c:v>2月</c:v>
                </c:pt>
              </c:strCache>
            </c:strRef>
          </c:tx>
          <c:spPr>
            <a:solidFill>
              <a:schemeClr val="bg1"/>
            </a:solidFill>
            <a:ln w="9525" cap="flat" cmpd="sng" algn="ctr">
              <a:noFill/>
              <a:round/>
            </a:ln>
            <a:effectLst/>
          </c:spPr>
          <c:invertIfNegative val="0"/>
          <c:cat>
            <c:numRef>
              <c:f>'{app_tri_month_v}'!$A$2:$A$102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'{app_tri_month_v}'!$C$2:$C$102</c:f>
              <c:numCache>
                <c:formatCode>0.00%</c:formatCode>
                <c:ptCount val="101"/>
                <c:pt idx="0">
                  <c:v>2.141102141102141E-2</c:v>
                </c:pt>
                <c:pt idx="1">
                  <c:v>2.5974025974025976E-2</c:v>
                </c:pt>
                <c:pt idx="2">
                  <c:v>2.2464022464022463E-2</c:v>
                </c:pt>
                <c:pt idx="3">
                  <c:v>1.8954018954018954E-2</c:v>
                </c:pt>
                <c:pt idx="4">
                  <c:v>2.0182520182520182E-2</c:v>
                </c:pt>
                <c:pt idx="5">
                  <c:v>1.9831519831519831E-2</c:v>
                </c:pt>
                <c:pt idx="6">
                  <c:v>1.8427518427518427E-2</c:v>
                </c:pt>
                <c:pt idx="7">
                  <c:v>1.6497016497016497E-2</c:v>
                </c:pt>
                <c:pt idx="8">
                  <c:v>1.4040014040014041E-2</c:v>
                </c:pt>
                <c:pt idx="9">
                  <c:v>1.6848016848016848E-2</c:v>
                </c:pt>
                <c:pt idx="10">
                  <c:v>1.4917514917514918E-2</c:v>
                </c:pt>
                <c:pt idx="11">
                  <c:v>1.4391014391014392E-2</c:v>
                </c:pt>
                <c:pt idx="12">
                  <c:v>1.368901368901369E-2</c:v>
                </c:pt>
                <c:pt idx="13">
                  <c:v>1.1056511056511056E-2</c:v>
                </c:pt>
                <c:pt idx="14">
                  <c:v>1.5093015093015093E-2</c:v>
                </c:pt>
                <c:pt idx="15">
                  <c:v>1.4742014742014743E-2</c:v>
                </c:pt>
                <c:pt idx="16">
                  <c:v>1.2109512109512109E-2</c:v>
                </c:pt>
                <c:pt idx="17">
                  <c:v>1.1232011232011231E-2</c:v>
                </c:pt>
                <c:pt idx="18">
                  <c:v>1.3338013338013339E-2</c:v>
                </c:pt>
                <c:pt idx="19">
                  <c:v>1.1232011232011231E-2</c:v>
                </c:pt>
                <c:pt idx="20">
                  <c:v>9.3015093015093014E-3</c:v>
                </c:pt>
                <c:pt idx="21">
                  <c:v>1.0354510354510354E-2</c:v>
                </c:pt>
                <c:pt idx="22">
                  <c:v>1.0705510705510705E-2</c:v>
                </c:pt>
                <c:pt idx="23">
                  <c:v>1.0179010179010179E-2</c:v>
                </c:pt>
                <c:pt idx="24">
                  <c:v>9.4770094770094768E-3</c:v>
                </c:pt>
                <c:pt idx="25">
                  <c:v>6.4935064935064939E-3</c:v>
                </c:pt>
                <c:pt idx="26">
                  <c:v>8.0730080730080731E-3</c:v>
                </c:pt>
                <c:pt idx="27">
                  <c:v>9.8280098280098278E-3</c:v>
                </c:pt>
                <c:pt idx="28">
                  <c:v>9.3015093015093014E-3</c:v>
                </c:pt>
                <c:pt idx="29">
                  <c:v>8.2485082485082486E-3</c:v>
                </c:pt>
                <c:pt idx="30">
                  <c:v>8.5995085995085995E-3</c:v>
                </c:pt>
                <c:pt idx="31">
                  <c:v>7.7220077220077222E-3</c:v>
                </c:pt>
                <c:pt idx="32">
                  <c:v>8.775008775008775E-3</c:v>
                </c:pt>
                <c:pt idx="33">
                  <c:v>8.2485082485082486E-3</c:v>
                </c:pt>
                <c:pt idx="34">
                  <c:v>8.5995085995085995E-3</c:v>
                </c:pt>
                <c:pt idx="35">
                  <c:v>7.7220077220077222E-3</c:v>
                </c:pt>
                <c:pt idx="36">
                  <c:v>6.6690066690066694E-3</c:v>
                </c:pt>
                <c:pt idx="37">
                  <c:v>4.563004563004563E-3</c:v>
                </c:pt>
                <c:pt idx="38">
                  <c:v>7.1955071955071958E-3</c:v>
                </c:pt>
                <c:pt idx="39">
                  <c:v>8.2485082485082486E-3</c:v>
                </c:pt>
                <c:pt idx="40">
                  <c:v>8.2485082485082486E-3</c:v>
                </c:pt>
                <c:pt idx="41">
                  <c:v>7.5465075465075467E-3</c:v>
                </c:pt>
                <c:pt idx="42">
                  <c:v>5.6160056160056157E-3</c:v>
                </c:pt>
                <c:pt idx="43">
                  <c:v>7.1955071955071958E-3</c:v>
                </c:pt>
                <c:pt idx="44">
                  <c:v>5.0895050895050893E-3</c:v>
                </c:pt>
                <c:pt idx="45">
                  <c:v>5.6160056160056157E-3</c:v>
                </c:pt>
                <c:pt idx="46">
                  <c:v>6.8445068445068449E-3</c:v>
                </c:pt>
                <c:pt idx="47">
                  <c:v>6.3180063180063176E-3</c:v>
                </c:pt>
                <c:pt idx="48">
                  <c:v>6.8445068445068449E-3</c:v>
                </c:pt>
                <c:pt idx="49">
                  <c:v>5.0895050895050893E-3</c:v>
                </c:pt>
                <c:pt idx="50">
                  <c:v>6.6690066690066694E-3</c:v>
                </c:pt>
                <c:pt idx="51">
                  <c:v>5.2650052650052648E-3</c:v>
                </c:pt>
                <c:pt idx="52">
                  <c:v>4.9140049140049139E-3</c:v>
                </c:pt>
                <c:pt idx="53">
                  <c:v>4.0365040365040366E-3</c:v>
                </c:pt>
                <c:pt idx="54">
                  <c:v>5.2650052650052648E-3</c:v>
                </c:pt>
                <c:pt idx="55">
                  <c:v>4.0365040365040366E-3</c:v>
                </c:pt>
                <c:pt idx="56">
                  <c:v>3.6855036855036856E-3</c:v>
                </c:pt>
                <c:pt idx="57">
                  <c:v>5.7915057915057912E-3</c:v>
                </c:pt>
                <c:pt idx="58">
                  <c:v>5.7915057915057912E-3</c:v>
                </c:pt>
                <c:pt idx="59">
                  <c:v>2.9835029835029833E-3</c:v>
                </c:pt>
                <c:pt idx="60">
                  <c:v>2.9835029835029833E-3</c:v>
                </c:pt>
                <c:pt idx="61">
                  <c:v>2.9835029835029833E-3</c:v>
                </c:pt>
                <c:pt idx="62">
                  <c:v>5.4405054405054403E-3</c:v>
                </c:pt>
                <c:pt idx="63">
                  <c:v>5.2650052650052648E-3</c:v>
                </c:pt>
                <c:pt idx="64">
                  <c:v>3.3345033345033347E-3</c:v>
                </c:pt>
                <c:pt idx="65">
                  <c:v>2.8080028080028079E-3</c:v>
                </c:pt>
                <c:pt idx="66">
                  <c:v>3.1590031590031588E-3</c:v>
                </c:pt>
                <c:pt idx="67">
                  <c:v>3.3345033345033347E-3</c:v>
                </c:pt>
                <c:pt idx="68">
                  <c:v>4.0365040365040366E-3</c:v>
                </c:pt>
                <c:pt idx="69">
                  <c:v>3.5100035100035102E-3</c:v>
                </c:pt>
                <c:pt idx="70">
                  <c:v>4.7385047385047384E-3</c:v>
                </c:pt>
                <c:pt idx="71">
                  <c:v>5.2650052650052648E-3</c:v>
                </c:pt>
                <c:pt idx="72">
                  <c:v>3.5100035100035102E-3</c:v>
                </c:pt>
                <c:pt idx="73">
                  <c:v>2.4570024570024569E-3</c:v>
                </c:pt>
                <c:pt idx="74">
                  <c:v>2.9835029835029833E-3</c:v>
                </c:pt>
                <c:pt idx="75">
                  <c:v>4.9140049140049139E-3</c:v>
                </c:pt>
                <c:pt idx="76">
                  <c:v>2.4570024570024569E-3</c:v>
                </c:pt>
                <c:pt idx="77">
                  <c:v>3.8610038610038611E-3</c:v>
                </c:pt>
                <c:pt idx="78">
                  <c:v>2.9835029835029833E-3</c:v>
                </c:pt>
                <c:pt idx="79">
                  <c:v>2.2815022815022815E-3</c:v>
                </c:pt>
                <c:pt idx="80">
                  <c:v>3.6855036855036856E-3</c:v>
                </c:pt>
                <c:pt idx="81">
                  <c:v>2.6325026325026324E-3</c:v>
                </c:pt>
                <c:pt idx="82">
                  <c:v>2.4570024570024569E-3</c:v>
                </c:pt>
                <c:pt idx="83">
                  <c:v>3.6855036855036856E-3</c:v>
                </c:pt>
                <c:pt idx="84">
                  <c:v>3.5100035100035102E-3</c:v>
                </c:pt>
                <c:pt idx="85">
                  <c:v>1.5795015795015794E-3</c:v>
                </c:pt>
                <c:pt idx="86">
                  <c:v>2.2815022815022815E-3</c:v>
                </c:pt>
                <c:pt idx="87">
                  <c:v>2.8080028080028079E-3</c:v>
                </c:pt>
                <c:pt idx="88">
                  <c:v>1.9305019305019305E-3</c:v>
                </c:pt>
                <c:pt idx="89">
                  <c:v>2.106002106002106E-3</c:v>
                </c:pt>
                <c:pt idx="90">
                  <c:v>2.6325026325026324E-3</c:v>
                </c:pt>
                <c:pt idx="91">
                  <c:v>4.212004212004212E-3</c:v>
                </c:pt>
                <c:pt idx="92">
                  <c:v>2.8080028080028079E-3</c:v>
                </c:pt>
                <c:pt idx="93">
                  <c:v>3.1590031590031588E-3</c:v>
                </c:pt>
                <c:pt idx="94">
                  <c:v>2.6325026325026324E-3</c:v>
                </c:pt>
                <c:pt idx="95">
                  <c:v>1.2285012285012285E-3</c:v>
                </c:pt>
                <c:pt idx="96">
                  <c:v>2.6325026325026324E-3</c:v>
                </c:pt>
                <c:pt idx="97">
                  <c:v>2.2815022815022815E-3</c:v>
                </c:pt>
                <c:pt idx="98">
                  <c:v>2.4570024570024569E-3</c:v>
                </c:pt>
                <c:pt idx="99">
                  <c:v>2.4570024570024569E-3</c:v>
                </c:pt>
                <c:pt idx="100">
                  <c:v>2.4570024570024569E-3</c:v>
                </c:pt>
              </c:numCache>
            </c:numRef>
          </c:val>
          <c:extLst>
            <c:ext xmlns:c16="http://schemas.microsoft.com/office/drawing/2014/chart" uri="{C3380CC4-5D6E-409C-BE32-E72D297353CC}">
              <c16:uniqueId val="{00000001-5D14-471A-A865-3986AC234E2C}"/>
            </c:ext>
          </c:extLst>
        </c:ser>
        <c:dLbls>
          <c:showLegendKey val="0"/>
          <c:showVal val="0"/>
          <c:showCatName val="0"/>
          <c:showSerName val="0"/>
          <c:showPercent val="0"/>
          <c:showBubbleSize val="0"/>
        </c:dLbls>
        <c:gapWidth val="150"/>
        <c:axId val="925183648"/>
        <c:axId val="925178400"/>
      </c:barChart>
      <c:lineChart>
        <c:grouping val="standard"/>
        <c:varyColors val="0"/>
        <c:ser>
          <c:idx val="2"/>
          <c:order val="2"/>
          <c:tx>
            <c:strRef>
              <c:f>'{app_tri_month_v}'!$D$1</c:f>
              <c:strCache>
                <c:ptCount val="1"/>
                <c:pt idx="0">
                  <c:v>3月</c:v>
                </c:pt>
              </c:strCache>
            </c:strRef>
          </c:tx>
          <c:spPr>
            <a:ln w="22225" cap="rnd" cmpd="sng" algn="ctr">
              <a:solidFill>
                <a:srgbClr val="FF0000"/>
              </a:solidFill>
              <a:round/>
            </a:ln>
            <a:effectLst/>
          </c:spPr>
          <c:marker>
            <c:symbol val="none"/>
          </c:marker>
          <c:cat>
            <c:numRef>
              <c:f>'{app_tri_month_v}'!$A$2:$A$102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'{app_tri_month_v}'!$D$2:$D$102</c:f>
              <c:numCache>
                <c:formatCode>0.00%</c:formatCode>
                <c:ptCount val="101"/>
                <c:pt idx="0">
                  <c:v>1.7400382808421787E-2</c:v>
                </c:pt>
                <c:pt idx="1">
                  <c:v>2.5230555072211589E-2</c:v>
                </c:pt>
                <c:pt idx="2">
                  <c:v>1.8270401948842874E-2</c:v>
                </c:pt>
                <c:pt idx="3">
                  <c:v>2.0706455542021926E-2</c:v>
                </c:pt>
                <c:pt idx="4">
                  <c:v>2.2446493822864105E-2</c:v>
                </c:pt>
                <c:pt idx="5">
                  <c:v>2.0532451713937708E-2</c:v>
                </c:pt>
                <c:pt idx="6">
                  <c:v>1.8096398120758656E-2</c:v>
                </c:pt>
                <c:pt idx="7">
                  <c:v>1.2528275622063685E-2</c:v>
                </c:pt>
                <c:pt idx="8">
                  <c:v>1.4790325387158517E-2</c:v>
                </c:pt>
                <c:pt idx="9">
                  <c:v>1.4616321559074299E-2</c:v>
                </c:pt>
                <c:pt idx="10">
                  <c:v>1.1136244997389943E-2</c:v>
                </c:pt>
                <c:pt idx="11">
                  <c:v>1.2006264137811033E-2</c:v>
                </c:pt>
                <c:pt idx="12">
                  <c:v>1.6008352183748041E-2</c:v>
                </c:pt>
                <c:pt idx="13">
                  <c:v>1.1484252653558378E-2</c:v>
                </c:pt>
                <c:pt idx="14">
                  <c:v>1.0962241169305725E-2</c:v>
                </c:pt>
                <c:pt idx="15">
                  <c:v>1.3050287106316338E-2</c:v>
                </c:pt>
                <c:pt idx="16">
                  <c:v>1.0266225856968854E-2</c:v>
                </c:pt>
                <c:pt idx="17">
                  <c:v>1.2702279450147904E-2</c:v>
                </c:pt>
                <c:pt idx="18">
                  <c:v>1.2528275622063685E-2</c:v>
                </c:pt>
                <c:pt idx="19">
                  <c:v>9.5702105446319827E-3</c:v>
                </c:pt>
                <c:pt idx="20">
                  <c:v>1.1658256481642596E-2</c:v>
                </c:pt>
                <c:pt idx="21">
                  <c:v>9.9182182008004174E-3</c:v>
                </c:pt>
                <c:pt idx="22">
                  <c:v>1.1832260309726814E-2</c:v>
                </c:pt>
                <c:pt idx="23">
                  <c:v>1.2354271793979467E-2</c:v>
                </c:pt>
                <c:pt idx="24">
                  <c:v>8.352183748042457E-3</c:v>
                </c:pt>
                <c:pt idx="25">
                  <c:v>8.1781799199582388E-3</c:v>
                </c:pt>
                <c:pt idx="26">
                  <c:v>9.0481990603793281E-3</c:v>
                </c:pt>
                <c:pt idx="27">
                  <c:v>7.8301722637898041E-3</c:v>
                </c:pt>
                <c:pt idx="28">
                  <c:v>8.8741952322951099E-3</c:v>
                </c:pt>
                <c:pt idx="29">
                  <c:v>8.5261875761266752E-3</c:v>
                </c:pt>
                <c:pt idx="30">
                  <c:v>7.1341569514529321E-3</c:v>
                </c:pt>
                <c:pt idx="31">
                  <c:v>8.352183748042457E-3</c:v>
                </c:pt>
                <c:pt idx="32">
                  <c:v>7.4821646076213676E-3</c:v>
                </c:pt>
                <c:pt idx="33">
                  <c:v>8.5261875761266752E-3</c:v>
                </c:pt>
                <c:pt idx="34">
                  <c:v>5.5681224986949716E-3</c:v>
                </c:pt>
                <c:pt idx="35">
                  <c:v>5.2201148425265352E-3</c:v>
                </c:pt>
                <c:pt idx="36">
                  <c:v>6.7861492952844965E-3</c:v>
                </c:pt>
                <c:pt idx="37">
                  <c:v>7.3081607795371494E-3</c:v>
                </c:pt>
                <c:pt idx="38">
                  <c:v>7.1341569514529321E-3</c:v>
                </c:pt>
                <c:pt idx="39">
                  <c:v>4.8721071863580996E-3</c:v>
                </c:pt>
                <c:pt idx="40">
                  <c:v>7.6561684357055858E-3</c:v>
                </c:pt>
                <c:pt idx="41">
                  <c:v>5.5681224986949716E-3</c:v>
                </c:pt>
                <c:pt idx="42">
                  <c:v>6.2641378110318427E-3</c:v>
                </c:pt>
                <c:pt idx="43">
                  <c:v>5.2201148425265352E-3</c:v>
                </c:pt>
                <c:pt idx="44">
                  <c:v>5.742126326779189E-3</c:v>
                </c:pt>
                <c:pt idx="45">
                  <c:v>5.5681224986949716E-3</c:v>
                </c:pt>
                <c:pt idx="46">
                  <c:v>4.6981033582738823E-3</c:v>
                </c:pt>
                <c:pt idx="47">
                  <c:v>6.2641378110318427E-3</c:v>
                </c:pt>
                <c:pt idx="48">
                  <c:v>4.3500957021054467E-3</c:v>
                </c:pt>
                <c:pt idx="49">
                  <c:v>4.524099530189664E-3</c:v>
                </c:pt>
                <c:pt idx="50">
                  <c:v>4.0020880459370103E-3</c:v>
                </c:pt>
                <c:pt idx="51">
                  <c:v>4.1760918740212285E-3</c:v>
                </c:pt>
                <c:pt idx="52">
                  <c:v>6.0901339829476245E-3</c:v>
                </c:pt>
                <c:pt idx="53">
                  <c:v>4.3500957021054467E-3</c:v>
                </c:pt>
                <c:pt idx="54">
                  <c:v>5.0461110144423178E-3</c:v>
                </c:pt>
                <c:pt idx="55">
                  <c:v>5.3941186706107534E-3</c:v>
                </c:pt>
                <c:pt idx="56">
                  <c:v>5.742126326779189E-3</c:v>
                </c:pt>
                <c:pt idx="57">
                  <c:v>4.524099530189664E-3</c:v>
                </c:pt>
                <c:pt idx="58">
                  <c:v>3.4800765616843569E-3</c:v>
                </c:pt>
                <c:pt idx="59">
                  <c:v>3.8280842178527929E-3</c:v>
                </c:pt>
                <c:pt idx="60">
                  <c:v>4.1760918740212285E-3</c:v>
                </c:pt>
                <c:pt idx="61">
                  <c:v>4.3500957021054467E-3</c:v>
                </c:pt>
                <c:pt idx="62">
                  <c:v>2.7840612493474858E-3</c:v>
                </c:pt>
                <c:pt idx="63">
                  <c:v>3.3060727336001391E-3</c:v>
                </c:pt>
                <c:pt idx="64">
                  <c:v>4.0020880459370103E-3</c:v>
                </c:pt>
                <c:pt idx="65">
                  <c:v>4.1760918740212285E-3</c:v>
                </c:pt>
                <c:pt idx="66">
                  <c:v>3.8280842178527929E-3</c:v>
                </c:pt>
                <c:pt idx="67">
                  <c:v>3.3060727336001391E-3</c:v>
                </c:pt>
                <c:pt idx="68">
                  <c:v>5.2201148425265352E-3</c:v>
                </c:pt>
                <c:pt idx="69">
                  <c:v>4.0020880459370103E-3</c:v>
                </c:pt>
                <c:pt idx="70">
                  <c:v>3.3060727336001391E-3</c:v>
                </c:pt>
                <c:pt idx="71">
                  <c:v>3.1320689055159214E-3</c:v>
                </c:pt>
                <c:pt idx="72">
                  <c:v>3.8280842178527929E-3</c:v>
                </c:pt>
                <c:pt idx="73">
                  <c:v>3.6540803897685747E-3</c:v>
                </c:pt>
                <c:pt idx="74">
                  <c:v>4.1760918740212285E-3</c:v>
                </c:pt>
                <c:pt idx="75">
                  <c:v>4.1760918740212285E-3</c:v>
                </c:pt>
                <c:pt idx="76">
                  <c:v>4.1760918740212285E-3</c:v>
                </c:pt>
                <c:pt idx="77">
                  <c:v>3.3060727336001391E-3</c:v>
                </c:pt>
                <c:pt idx="78">
                  <c:v>2.9580650774317036E-3</c:v>
                </c:pt>
                <c:pt idx="79">
                  <c:v>2.7840612493474858E-3</c:v>
                </c:pt>
                <c:pt idx="80">
                  <c:v>4.1760918740212285E-3</c:v>
                </c:pt>
                <c:pt idx="81">
                  <c:v>3.6540803897685747E-3</c:v>
                </c:pt>
                <c:pt idx="82">
                  <c:v>2.7840612493474858E-3</c:v>
                </c:pt>
                <c:pt idx="83">
                  <c:v>2.262049765094832E-3</c:v>
                </c:pt>
                <c:pt idx="84">
                  <c:v>3.8280842178527929E-3</c:v>
                </c:pt>
                <c:pt idx="85">
                  <c:v>2.9580650774317036E-3</c:v>
                </c:pt>
                <c:pt idx="86">
                  <c:v>2.4360535931790498E-3</c:v>
                </c:pt>
                <c:pt idx="87">
                  <c:v>2.4360535931790498E-3</c:v>
                </c:pt>
                <c:pt idx="88">
                  <c:v>3.6540803897685747E-3</c:v>
                </c:pt>
                <c:pt idx="89">
                  <c:v>1.9140421089263965E-3</c:v>
                </c:pt>
                <c:pt idx="90">
                  <c:v>2.9580650774317036E-3</c:v>
                </c:pt>
                <c:pt idx="91">
                  <c:v>2.9580650774317036E-3</c:v>
                </c:pt>
                <c:pt idx="92">
                  <c:v>2.6100574212632676E-3</c:v>
                </c:pt>
                <c:pt idx="93">
                  <c:v>2.9580650774317036E-3</c:v>
                </c:pt>
                <c:pt idx="94">
                  <c:v>3.3060727336001391E-3</c:v>
                </c:pt>
                <c:pt idx="95">
                  <c:v>2.6100574212632676E-3</c:v>
                </c:pt>
                <c:pt idx="96">
                  <c:v>3.1320689055159214E-3</c:v>
                </c:pt>
                <c:pt idx="97">
                  <c:v>2.9580650774317036E-3</c:v>
                </c:pt>
                <c:pt idx="98">
                  <c:v>2.6100574212632676E-3</c:v>
                </c:pt>
                <c:pt idx="99">
                  <c:v>2.4360535931790498E-3</c:v>
                </c:pt>
                <c:pt idx="100">
                  <c:v>2.6100574212632676E-3</c:v>
                </c:pt>
              </c:numCache>
            </c:numRef>
          </c:val>
          <c:smooth val="0"/>
          <c:extLst>
            <c:ext xmlns:c16="http://schemas.microsoft.com/office/drawing/2014/chart" uri="{C3380CC4-5D6E-409C-BE32-E72D297353CC}">
              <c16:uniqueId val="{00000002-5D14-471A-A865-3986AC234E2C}"/>
            </c:ext>
          </c:extLst>
        </c:ser>
        <c:dLbls>
          <c:showLegendKey val="0"/>
          <c:showVal val="0"/>
          <c:showCatName val="0"/>
          <c:showSerName val="0"/>
          <c:showPercent val="0"/>
          <c:showBubbleSize val="0"/>
        </c:dLbls>
        <c:marker val="1"/>
        <c:smooth val="0"/>
        <c:axId val="925183648"/>
        <c:axId val="925178400"/>
      </c:lineChart>
      <c:catAx>
        <c:axId val="925183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78400"/>
        <c:crosses val="autoZero"/>
        <c:auto val="1"/>
        <c:lblAlgn val="ctr"/>
        <c:lblOffset val="100"/>
        <c:tickLblSkip val="15"/>
        <c:noMultiLvlLbl val="0"/>
      </c:catAx>
      <c:valAx>
        <c:axId val="925178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spc="20" baseline="0">
                <a:solidFill>
                  <a:schemeClr val="dk1">
                    <a:lumMod val="65000"/>
                    <a:lumOff val="35000"/>
                  </a:schemeClr>
                </a:solidFill>
                <a:latin typeface="+mn-lt"/>
                <a:ea typeface="+mn-ea"/>
                <a:cs typeface="+mn-cs"/>
              </a:defRPr>
            </a:pPr>
            <a:endParaRPr lang="zh-TW"/>
          </a:p>
        </c:txPr>
        <c:crossAx val="92518364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r>
              <a:rPr lang="zh-TW" altLang="en-US" dirty="0">
                <a:solidFill>
                  <a:schemeClr val="tx1"/>
                </a:solidFill>
              </a:rPr>
              <a:t>瀏覽人數佔比</a:t>
            </a:r>
          </a:p>
        </c:rich>
      </c:tx>
      <c:layout>
        <c:manualLayout>
          <c:xMode val="edge"/>
          <c:yMode val="edge"/>
          <c:x val="0.34369049277785513"/>
          <c:y val="1.7929098382145927E-2"/>
        </c:manualLayout>
      </c:layout>
      <c:overlay val="0"/>
      <c:spPr>
        <a:solidFill>
          <a:srgbClr val="808080">
            <a:alpha val="80000"/>
          </a:srgbClr>
        </a:solidFill>
        <a:ln>
          <a:noFill/>
        </a:ln>
        <a:effectLst/>
      </c:spPr>
      <c:txPr>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84578513547439771"/>
          <c:h val="0.65738991341678621"/>
        </c:manualLayout>
      </c:layout>
      <c:barChart>
        <c:barDir val="col"/>
        <c:grouping val="clustered"/>
        <c:varyColors val="0"/>
        <c:ser>
          <c:idx val="0"/>
          <c:order val="0"/>
          <c:tx>
            <c:strRef>
              <c:f>'{sub_mm_channel_num}'!$B$1</c:f>
              <c:strCache>
                <c:ptCount val="1"/>
                <c:pt idx="0">
                  <c:v>人數占比（訂戶）</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'{sub_mm_channel_num}'!$A$3:$A$15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'{sub_mm_channel_num}'!$B$3:$B$15</c:f>
              <c:numCache>
                <c:formatCode>0.0%</c:formatCode>
                <c:ptCount val="13"/>
                <c:pt idx="0">
                  <c:v>0.91826149168306204</c:v>
                </c:pt>
                <c:pt idx="1">
                  <c:v>0.83491325344303347</c:v>
                </c:pt>
                <c:pt idx="2">
                  <c:v>0.84975854051153643</c:v>
                </c:pt>
                <c:pt idx="3">
                  <c:v>0.81040958683598641</c:v>
                </c:pt>
                <c:pt idx="4">
                  <c:v>0.6694687891253801</c:v>
                </c:pt>
                <c:pt idx="5">
                  <c:v>0.50456090144875698</c:v>
                </c:pt>
                <c:pt idx="6">
                  <c:v>0.47397603291003398</c:v>
                </c:pt>
                <c:pt idx="7">
                  <c:v>0.51404042210695766</c:v>
                </c:pt>
                <c:pt idx="8">
                  <c:v>0.37685566088356287</c:v>
                </c:pt>
                <c:pt idx="9">
                  <c:v>0.20783401895904133</c:v>
                </c:pt>
                <c:pt idx="10">
                  <c:v>7.6551600786979077E-2</c:v>
                </c:pt>
                <c:pt idx="11">
                  <c:v>8.2453943838311575E-2</c:v>
                </c:pt>
                <c:pt idx="12">
                  <c:v>6.7608656769808623E-2</c:v>
                </c:pt>
              </c:numCache>
            </c:numRef>
          </c:val>
          <c:extLst>
            <c:ext xmlns:c16="http://schemas.microsoft.com/office/drawing/2014/chart" uri="{C3380CC4-5D6E-409C-BE32-E72D297353CC}">
              <c16:uniqueId val="{00000000-AEC7-4381-B87D-F2BF992CA4F6}"/>
            </c:ext>
          </c:extLst>
        </c:ser>
        <c:ser>
          <c:idx val="1"/>
          <c:order val="1"/>
          <c:tx>
            <c:strRef>
              <c:f>'{sub_mm_channel_num}'!$C$1</c:f>
              <c:strCache>
                <c:ptCount val="1"/>
                <c:pt idx="0">
                  <c:v>人數占比（會員）</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'{sub_mm_channel_num}'!$A$3:$A$15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'{sub_mm_channel_num}'!$C$3:$C$15</c:f>
              <c:numCache>
                <c:formatCode>0.0%</c:formatCode>
                <c:ptCount val="13"/>
                <c:pt idx="0">
                  <c:v>0.81256491192342939</c:v>
                </c:pt>
                <c:pt idx="1">
                  <c:v>0.75470929640566131</c:v>
                </c:pt>
                <c:pt idx="2">
                  <c:v>0.70314631911210668</c:v>
                </c:pt>
                <c:pt idx="3">
                  <c:v>0.6631911210671011</c:v>
                </c:pt>
                <c:pt idx="4">
                  <c:v>0.53890642500763675</c:v>
                </c:pt>
                <c:pt idx="5">
                  <c:v>0.25769269931778843</c:v>
                </c:pt>
                <c:pt idx="6">
                  <c:v>0.33898788310762651</c:v>
                </c:pt>
                <c:pt idx="7">
                  <c:v>0.36458609102942674</c:v>
                </c:pt>
                <c:pt idx="8">
                  <c:v>0.12558802565930149</c:v>
                </c:pt>
                <c:pt idx="9">
                  <c:v>7.1723857041034511E-2</c:v>
                </c:pt>
                <c:pt idx="10">
                  <c:v>3.0404235821199471E-2</c:v>
                </c:pt>
                <c:pt idx="11">
                  <c:v>2.9039812646370025E-2</c:v>
                </c:pt>
                <c:pt idx="12">
                  <c:v>3.0709703696161286E-2</c:v>
                </c:pt>
              </c:numCache>
            </c:numRef>
          </c:val>
          <c:extLst>
            <c:ext xmlns:c16="http://schemas.microsoft.com/office/drawing/2014/chart" uri="{C3380CC4-5D6E-409C-BE32-E72D297353CC}">
              <c16:uniqueId val="{00000001-AEC7-4381-B87D-F2BF992CA4F6}"/>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21018495134921741"/>
          <c:y val="0.16083691982526693"/>
          <c:w val="0.57962991587710744"/>
          <c:h val="5.1526696003969009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2128" b="1" i="0" u="none" strike="noStrike" kern="1200" cap="none" spc="0" normalizeH="0" baseline="0" dirty="0">
                <a:solidFill>
                  <a:schemeClr val="tx1"/>
                </a:solidFill>
                <a:latin typeface="+mj-lt"/>
                <a:ea typeface="+mj-ea"/>
                <a:cs typeface="+mj-cs"/>
              </a:defRPr>
            </a:pPr>
            <a:r>
              <a:rPr lang="zh-TW" altLang="en-US" sz="2128" b="1" i="0" u="none" strike="noStrike" kern="1200" cap="none" spc="0" normalizeH="0" baseline="0" dirty="0">
                <a:solidFill>
                  <a:schemeClr val="tx1"/>
                </a:solidFill>
                <a:latin typeface="+mj-lt"/>
                <a:ea typeface="+mj-ea"/>
                <a:cs typeface="+mj-cs"/>
              </a:rPr>
              <a:t>月人均瀏覽與 PV 佔比</a:t>
            </a:r>
          </a:p>
        </c:rich>
      </c:tx>
      <c:overlay val="0"/>
      <c:spPr>
        <a:solidFill>
          <a:schemeClr val="bg1">
            <a:lumMod val="50000"/>
            <a:lumOff val="50000"/>
            <a:alpha val="80000"/>
          </a:schemeClr>
        </a:solidFill>
        <a:ln>
          <a:noFill/>
        </a:ln>
        <a:effectLst/>
      </c:spPr>
      <c:txPr>
        <a:bodyPr rot="0" spcFirstLastPara="1" vertOverflow="ellipsis" vert="horz" wrap="square" anchor="ctr" anchorCtr="1"/>
        <a:lstStyle/>
        <a:p>
          <a:pPr algn="ctr" rtl="0">
            <a:defRPr lang="zh-TW" altLang="en-US" sz="2128" b="1" i="0" u="none" strike="noStrike" kern="1200" cap="none" spc="0" normalizeH="0" baseline="0" dirty="0">
              <a:solidFill>
                <a:schemeClr val="tx1"/>
              </a:solidFill>
              <a:latin typeface="+mj-lt"/>
              <a:ea typeface="+mj-ea"/>
              <a:cs typeface="+mj-cs"/>
            </a:defRPr>
          </a:pPr>
          <a:endParaRPr lang="zh-TW"/>
        </a:p>
      </c:txPr>
    </c:title>
    <c:autoTitleDeleted val="0"/>
    <c:plotArea>
      <c:layout>
        <c:manualLayout>
          <c:layoutTarget val="inner"/>
          <c:xMode val="edge"/>
          <c:yMode val="edge"/>
          <c:x val="7.6115169939866514E-2"/>
          <c:y val="0.15183496558343051"/>
          <c:w val="0.84578513547439771"/>
          <c:h val="0.65151862891808277"/>
        </c:manualLayout>
      </c:layout>
      <c:barChart>
        <c:barDir val="col"/>
        <c:grouping val="clustered"/>
        <c:varyColors val="0"/>
        <c:ser>
          <c:idx val="0"/>
          <c:order val="0"/>
          <c:tx>
            <c:strRef>
              <c:f>'{sub_mm_channel_pv}'!$B$1</c:f>
              <c:strCache>
                <c:ptCount val="1"/>
                <c:pt idx="0">
                  <c:v>PV占比（訂戶）</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'{sub_mm_channel_pv}'!$A$3:$A$15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'{sub_mm_channel_pv}'!$B$3:$B$15</c:f>
              <c:numCache>
                <c:formatCode>0.0%</c:formatCode>
                <c:ptCount val="13"/>
                <c:pt idx="0">
                  <c:v>0.30902476655824562</c:v>
                </c:pt>
                <c:pt idx="1">
                  <c:v>0.21208232310851927</c:v>
                </c:pt>
                <c:pt idx="2">
                  <c:v>0.1565506856482502</c:v>
                </c:pt>
                <c:pt idx="3">
                  <c:v>0.13753339664189942</c:v>
                </c:pt>
                <c:pt idx="4">
                  <c:v>5.2713650961061113E-2</c:v>
                </c:pt>
                <c:pt idx="5">
                  <c:v>4.5157821663477204E-2</c:v>
                </c:pt>
                <c:pt idx="6">
                  <c:v>2.7903834150782878E-2</c:v>
                </c:pt>
                <c:pt idx="7">
                  <c:v>2.6536039534208255E-2</c:v>
                </c:pt>
                <c:pt idx="8">
                  <c:v>1.796672386410219E-2</c:v>
                </c:pt>
                <c:pt idx="9">
                  <c:v>8.0337334407244373E-3</c:v>
                </c:pt>
                <c:pt idx="10">
                  <c:v>2.4080601005658634E-3</c:v>
                </c:pt>
                <c:pt idx="11">
                  <c:v>2.1073100794515636E-3</c:v>
                </c:pt>
                <c:pt idx="12">
                  <c:v>1.9816542487120278E-3</c:v>
                </c:pt>
              </c:numCache>
            </c:numRef>
          </c:val>
          <c:extLst>
            <c:ext xmlns:c16="http://schemas.microsoft.com/office/drawing/2014/chart" uri="{C3380CC4-5D6E-409C-BE32-E72D297353CC}">
              <c16:uniqueId val="{00000000-0CDB-47B1-A303-9C06A7E7AE05}"/>
            </c:ext>
          </c:extLst>
        </c:ser>
        <c:ser>
          <c:idx val="1"/>
          <c:order val="1"/>
          <c:tx>
            <c:strRef>
              <c:f>'{sub_mm_channel_pv}'!$C$1</c:f>
              <c:strCache>
                <c:ptCount val="1"/>
                <c:pt idx="0">
                  <c:v>PV占比（會員）</c:v>
                </c:pt>
              </c:strCache>
            </c:strRef>
          </c:tx>
          <c:spPr>
            <a:solidFill>
              <a:schemeClr val="accent4">
                <a:lumMod val="40000"/>
                <a:lumOff val="60000"/>
              </a:schemeClr>
            </a:solidFill>
            <a:ln>
              <a:noFill/>
            </a:ln>
            <a:effectLst>
              <a:outerShdw blurRad="50800" dist="38100" dir="2700000" algn="tl" rotWithShape="0">
                <a:prstClr val="black">
                  <a:alpha val="40000"/>
                </a:prstClr>
              </a:outerShdw>
            </a:effectLst>
          </c:spPr>
          <c:invertIfNegative val="0"/>
          <c:cat>
            <c:strRef>
              <c:f>'{sub_mm_channel_pv}'!$A$3:$A$15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'{sub_mm_channel_pv}'!$C$3:$C$15</c:f>
              <c:numCache>
                <c:formatCode>0.0%</c:formatCode>
                <c:ptCount val="13"/>
                <c:pt idx="0">
                  <c:v>0.29522164658460015</c:v>
                </c:pt>
                <c:pt idx="1">
                  <c:v>0.23273977799519158</c:v>
                </c:pt>
                <c:pt idx="2">
                  <c:v>0.15513322989865203</c:v>
                </c:pt>
                <c:pt idx="3">
                  <c:v>0.12952668650012977</c:v>
                </c:pt>
                <c:pt idx="4">
                  <c:v>7.1195516212270521E-2</c:v>
                </c:pt>
                <c:pt idx="5">
                  <c:v>3.1690475826939138E-2</c:v>
                </c:pt>
                <c:pt idx="6">
                  <c:v>3.2048699647531251E-2</c:v>
                </c:pt>
                <c:pt idx="7">
                  <c:v>3.3327734862694573E-2</c:v>
                </c:pt>
                <c:pt idx="8">
                  <c:v>7.3253835050262912E-3</c:v>
                </c:pt>
                <c:pt idx="9">
                  <c:v>6.0686638721293646E-3</c:v>
                </c:pt>
                <c:pt idx="10">
                  <c:v>2.4987579616712256E-3</c:v>
                </c:pt>
                <c:pt idx="11">
                  <c:v>1.3812170918568092E-3</c:v>
                </c:pt>
                <c:pt idx="12">
                  <c:v>1.8422100413073173E-3</c:v>
                </c:pt>
              </c:numCache>
            </c:numRef>
          </c:val>
          <c:extLst>
            <c:ext xmlns:c16="http://schemas.microsoft.com/office/drawing/2014/chart" uri="{C3380CC4-5D6E-409C-BE32-E72D297353CC}">
              <c16:uniqueId val="{00000001-0CDB-47B1-A303-9C06A7E7AE05}"/>
            </c:ext>
          </c:extLst>
        </c:ser>
        <c:dLbls>
          <c:showLegendKey val="0"/>
          <c:showVal val="0"/>
          <c:showCatName val="0"/>
          <c:showSerName val="0"/>
          <c:showPercent val="0"/>
          <c:showBubbleSize val="0"/>
        </c:dLbls>
        <c:gapWidth val="150"/>
        <c:axId val="784348192"/>
        <c:axId val="784348520"/>
      </c:barChart>
      <c:lineChart>
        <c:grouping val="standard"/>
        <c:varyColors val="0"/>
        <c:ser>
          <c:idx val="2"/>
          <c:order val="2"/>
          <c:tx>
            <c:strRef>
              <c:f>'{sub_mm_channel_pv}'!$D$1</c:f>
              <c:strCache>
                <c:ptCount val="1"/>
                <c:pt idx="0">
                  <c:v>月人均瀏覽（訂戶）</c:v>
                </c:pt>
              </c:strCache>
            </c:strRef>
          </c:tx>
          <c:spPr>
            <a:ln w="22225" cap="rnd">
              <a:solidFill>
                <a:schemeClr val="accent1">
                  <a:lumMod val="75000"/>
                </a:schemeClr>
              </a:solidFill>
              <a:round/>
            </a:ln>
            <a:effectLst/>
          </c:spPr>
          <c:marker>
            <c:symbol val="none"/>
          </c:marker>
          <c:cat>
            <c:strRef>
              <c:f>'{sub_mm_channel_pv}'!$A$3:$A$15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'{sub_mm_channel_pv}'!$D$3:$D$15</c:f>
              <c:numCache>
                <c:formatCode>#,##0.00_ </c:formatCode>
                <c:ptCount val="13"/>
                <c:pt idx="0">
                  <c:v>29.220296065446046</c:v>
                </c:pt>
                <c:pt idx="1">
                  <c:v>22.055698371893744</c:v>
                </c:pt>
                <c:pt idx="2">
                  <c:v>15.996211323931805</c:v>
                </c:pt>
                <c:pt idx="3">
                  <c:v>14.735378503641581</c:v>
                </c:pt>
                <c:pt idx="4">
                  <c:v>6.8367619556505481</c:v>
                </c:pt>
                <c:pt idx="5">
                  <c:v>7.7710031903580292</c:v>
                </c:pt>
                <c:pt idx="6">
                  <c:v>5.111698113207547</c:v>
                </c:pt>
                <c:pt idx="7">
                  <c:v>4.4822546972860122</c:v>
                </c:pt>
                <c:pt idx="8">
                  <c:v>4.1395348837209305</c:v>
                </c:pt>
                <c:pt idx="9">
                  <c:v>3.3562822719449223</c:v>
                </c:pt>
                <c:pt idx="10">
                  <c:v>2.7313084112149535</c:v>
                </c:pt>
                <c:pt idx="11">
                  <c:v>2.2190889370932756</c:v>
                </c:pt>
                <c:pt idx="12">
                  <c:v>2.5449735449735451</c:v>
                </c:pt>
              </c:numCache>
            </c:numRef>
          </c:val>
          <c:smooth val="0"/>
          <c:extLst>
            <c:ext xmlns:c16="http://schemas.microsoft.com/office/drawing/2014/chart" uri="{C3380CC4-5D6E-409C-BE32-E72D297353CC}">
              <c16:uniqueId val="{00000002-0CDB-47B1-A303-9C06A7E7AE05}"/>
            </c:ext>
          </c:extLst>
        </c:ser>
        <c:ser>
          <c:idx val="3"/>
          <c:order val="3"/>
          <c:tx>
            <c:strRef>
              <c:f>'{sub_mm_channel_pv}'!$E$1</c:f>
              <c:strCache>
                <c:ptCount val="1"/>
                <c:pt idx="0">
                  <c:v>月人均瀏覽（會員）</c:v>
                </c:pt>
              </c:strCache>
            </c:strRef>
          </c:tx>
          <c:spPr>
            <a:ln w="22225" cap="rnd">
              <a:solidFill>
                <a:schemeClr val="accent2"/>
              </a:solidFill>
              <a:round/>
            </a:ln>
            <a:effectLst/>
          </c:spPr>
          <c:marker>
            <c:symbol val="none"/>
          </c:marker>
          <c:cat>
            <c:strRef>
              <c:f>'{sub_mm_channel_pv}'!$A$3:$A$15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'{sub_mm_channel_pv}'!$E$3:$E$15</c:f>
              <c:numCache>
                <c:formatCode>#,##0.00_ </c:formatCode>
                <c:ptCount val="13"/>
                <c:pt idx="0">
                  <c:v>12.599107791784666</c:v>
                </c:pt>
                <c:pt idx="1">
                  <c:v>10.694009713977334</c:v>
                </c:pt>
                <c:pt idx="2">
                  <c:v>7.6508341056533826</c:v>
                </c:pt>
                <c:pt idx="3">
                  <c:v>6.7728305594792113</c:v>
                </c:pt>
                <c:pt idx="4">
                  <c:v>4.5813021955182709</c:v>
                </c:pt>
                <c:pt idx="5">
                  <c:v>4.2645803698435278</c:v>
                </c:pt>
                <c:pt idx="6">
                  <c:v>3.2785053466298208</c:v>
                </c:pt>
                <c:pt idx="7">
                  <c:v>3.1699715131542199</c:v>
                </c:pt>
                <c:pt idx="8">
                  <c:v>2.0227014755959138</c:v>
                </c:pt>
                <c:pt idx="9">
                  <c:v>2.9341283361726291</c:v>
                </c:pt>
                <c:pt idx="10">
                  <c:v>2.8499665103817815</c:v>
                </c:pt>
                <c:pt idx="11">
                  <c:v>1.6493688639551192</c:v>
                </c:pt>
                <c:pt idx="12">
                  <c:v>2.080238726790451</c:v>
                </c:pt>
              </c:numCache>
            </c:numRef>
          </c:val>
          <c:smooth val="0"/>
          <c:extLst>
            <c:ext xmlns:c16="http://schemas.microsoft.com/office/drawing/2014/chart" uri="{C3380CC4-5D6E-409C-BE32-E72D297353CC}">
              <c16:uniqueId val="{00000003-0CDB-47B1-A303-9C06A7E7AE05}"/>
            </c:ext>
          </c:extLst>
        </c:ser>
        <c:dLbls>
          <c:showLegendKey val="0"/>
          <c:showVal val="0"/>
          <c:showCatName val="0"/>
          <c:showSerName val="0"/>
          <c:showPercent val="0"/>
          <c:showBubbleSize val="0"/>
        </c:dLbls>
        <c:marker val="1"/>
        <c:smooth val="0"/>
        <c:axId val="791448896"/>
        <c:axId val="7914498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valAx>
        <c:axId val="7914498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91448896"/>
        <c:crosses val="max"/>
        <c:crossBetween val="between"/>
      </c:valAx>
      <c:catAx>
        <c:axId val="791448896"/>
        <c:scaling>
          <c:orientation val="minMax"/>
        </c:scaling>
        <c:delete val="1"/>
        <c:axPos val="b"/>
        <c:numFmt formatCode="General" sourceLinked="1"/>
        <c:majorTickMark val="out"/>
        <c:minorTickMark val="none"/>
        <c:tickLblPos val="nextTo"/>
        <c:crossAx val="7914498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16301502579260263"/>
          <c:y val="0.15059172074975496"/>
          <c:w val="0.67622038821548569"/>
          <c:h val="9.9211442354621024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r>
              <a:rPr lang="zh-TW" altLang="en-US" dirty="0">
                <a:solidFill>
                  <a:schemeClr val="tx1"/>
                </a:solidFill>
              </a:rPr>
              <a:t>瀏覽人數佔比</a:t>
            </a:r>
          </a:p>
        </c:rich>
      </c:tx>
      <c:layout>
        <c:manualLayout>
          <c:xMode val="edge"/>
          <c:yMode val="edge"/>
          <c:x val="0.34369049277785513"/>
          <c:y val="1.7929098382145927E-2"/>
        </c:manualLayout>
      </c:layout>
      <c:overlay val="0"/>
      <c:spPr>
        <a:solidFill>
          <a:srgbClr val="808080">
            <a:alpha val="80000"/>
          </a:srgbClr>
        </a:solidFill>
        <a:ln>
          <a:noFill/>
        </a:ln>
        <a:effectLst/>
      </c:spPr>
      <c:txPr>
        <a:bodyPr rot="0" spcFirstLastPara="1" vertOverflow="ellipsis" vert="horz" wrap="square" anchor="ctr" anchorCtr="1"/>
        <a:lstStyle/>
        <a:p>
          <a:pPr>
            <a:defRPr lang="zh-TW" altLang="en-US" sz="2128" b="1" i="0" u="none" strike="noStrike" kern="1200" cap="none" spc="0" normalizeH="0" baseline="0" dirty="0" smtClean="0">
              <a:solidFill>
                <a:schemeClr val="dk1">
                  <a:lumMod val="50000"/>
                  <a:lumOff val="50000"/>
                </a:schemeClr>
              </a:solidFill>
              <a:latin typeface="+mj-lt"/>
              <a:ea typeface="+mj-ea"/>
              <a:cs typeface="+mj-cs"/>
            </a:defRPr>
          </a:pPr>
          <a:endParaRPr lang="zh-TW"/>
        </a:p>
      </c:txPr>
    </c:title>
    <c:autoTitleDeleted val="0"/>
    <c:plotArea>
      <c:layout>
        <c:manualLayout>
          <c:layoutTarget val="inner"/>
          <c:xMode val="edge"/>
          <c:yMode val="edge"/>
          <c:x val="9.6046289361850362E-2"/>
          <c:y val="0.13370206638404974"/>
          <c:w val="0.77969392242580471"/>
          <c:h val="0.62409295703066703"/>
        </c:manualLayout>
      </c:layout>
      <c:barChart>
        <c:barDir val="col"/>
        <c:grouping val="clustered"/>
        <c:varyColors val="0"/>
        <c:ser>
          <c:idx val="0"/>
          <c:order val="0"/>
          <c:tx>
            <c:strRef>
              <c:f>'{sub_mm_cate_num}'!$B$1</c:f>
              <c:strCache>
                <c:ptCount val="1"/>
                <c:pt idx="0">
                  <c:v>人數占比（訂戶）</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'{sub_mm_cate_num}'!$A$3:$A$15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'{sub_mm_cate_num}'!$B$3:$B$15</c:f>
              <c:numCache>
                <c:formatCode>0.0%</c:formatCode>
                <c:ptCount val="13"/>
                <c:pt idx="0">
                  <c:v>0.87157932391343229</c:v>
                </c:pt>
                <c:pt idx="1">
                  <c:v>0.7894830978358075</c:v>
                </c:pt>
                <c:pt idx="2">
                  <c:v>0.77445895188696123</c:v>
                </c:pt>
                <c:pt idx="3">
                  <c:v>0.71078519048470756</c:v>
                </c:pt>
                <c:pt idx="4">
                  <c:v>0.6930781613307101</c:v>
                </c:pt>
                <c:pt idx="5">
                  <c:v>0.57270613485959576</c:v>
                </c:pt>
                <c:pt idx="6">
                  <c:v>0.58039706671436242</c:v>
                </c:pt>
                <c:pt idx="7">
                  <c:v>0.60937220532999459</c:v>
                </c:pt>
                <c:pt idx="8">
                  <c:v>0.45966732248256126</c:v>
                </c:pt>
                <c:pt idx="9">
                  <c:v>0.5020568771239492</c:v>
                </c:pt>
                <c:pt idx="10">
                  <c:v>0.52262564836344128</c:v>
                </c:pt>
                <c:pt idx="11">
                  <c:v>0.49937399391879805</c:v>
                </c:pt>
                <c:pt idx="12">
                  <c:v>0.37542478984081562</c:v>
                </c:pt>
              </c:numCache>
            </c:numRef>
          </c:val>
          <c:extLst>
            <c:ext xmlns:c16="http://schemas.microsoft.com/office/drawing/2014/chart" uri="{C3380CC4-5D6E-409C-BE32-E72D297353CC}">
              <c16:uniqueId val="{00000000-BDDF-4146-B07C-0B2247A371BB}"/>
            </c:ext>
          </c:extLst>
        </c:ser>
        <c:ser>
          <c:idx val="1"/>
          <c:order val="1"/>
          <c:tx>
            <c:strRef>
              <c:f>'{sub_mm_cate_num}'!$C$1</c:f>
              <c:strCache>
                <c:ptCount val="1"/>
                <c:pt idx="0">
                  <c:v>人數占比（會員）</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'{sub_mm_cate_num}'!$A$3:$A$15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'{sub_mm_cate_num}'!$C$3:$C$15</c:f>
              <c:numCache>
                <c:formatCode>0.0%</c:formatCode>
                <c:ptCount val="13"/>
                <c:pt idx="0">
                  <c:v>0.73446695855819166</c:v>
                </c:pt>
                <c:pt idx="1">
                  <c:v>0.68878932898890133</c:v>
                </c:pt>
                <c:pt idx="2">
                  <c:v>0.62423378474697078</c:v>
                </c:pt>
                <c:pt idx="3">
                  <c:v>0.49457285408817842</c:v>
                </c:pt>
                <c:pt idx="4">
                  <c:v>0.5070970369616129</c:v>
                </c:pt>
                <c:pt idx="5">
                  <c:v>0.42618877914672643</c:v>
                </c:pt>
                <c:pt idx="6">
                  <c:v>0.3957030852255371</c:v>
                </c:pt>
                <c:pt idx="7">
                  <c:v>0.47129620201608796</c:v>
                </c:pt>
                <c:pt idx="8">
                  <c:v>0.23115772324610528</c:v>
                </c:pt>
                <c:pt idx="9">
                  <c:v>0.27046125649119235</c:v>
                </c:pt>
                <c:pt idx="10">
                  <c:v>0.22339883922207515</c:v>
                </c:pt>
                <c:pt idx="11">
                  <c:v>0.3490886875063639</c:v>
                </c:pt>
                <c:pt idx="12">
                  <c:v>0.22317482944710315</c:v>
                </c:pt>
              </c:numCache>
            </c:numRef>
          </c:val>
          <c:extLst>
            <c:ext xmlns:c16="http://schemas.microsoft.com/office/drawing/2014/chart" uri="{C3380CC4-5D6E-409C-BE32-E72D297353CC}">
              <c16:uniqueId val="{00000001-BDDF-4146-B07C-0B2247A371BB}"/>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0"/>
        <c:majorTickMark val="out"/>
        <c:minorTickMark val="none"/>
        <c:tickLblPos val="low"/>
        <c:spPr>
          <a:noFill/>
          <a:ln w="9525" cap="flat" cmpd="sng" algn="ctr">
            <a:solidFill>
              <a:schemeClr val="dk1">
                <a:lumMod val="15000"/>
                <a:lumOff val="85000"/>
              </a:schemeClr>
            </a:solidFill>
            <a:round/>
          </a:ln>
          <a:effectLst/>
        </c:spPr>
        <c:txPr>
          <a:bodyPr rot="0" spcFirstLastPara="1" vertOverflow="ellipsis" vert="eaVert" wrap="square" anchor="ctr" anchorCtr="0"/>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5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21018495134921741"/>
          <c:y val="0.15059172074975496"/>
          <c:w val="0.57962991587710744"/>
          <c:h val="5.1526696003969009E-2"/>
        </c:manualLayout>
      </c:layou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2128" b="1" i="0" u="none" strike="noStrike" kern="1200" cap="none" spc="0" normalizeH="0" baseline="0" dirty="0">
                <a:solidFill>
                  <a:schemeClr val="tx1"/>
                </a:solidFill>
                <a:latin typeface="+mj-lt"/>
                <a:ea typeface="+mj-ea"/>
                <a:cs typeface="+mj-cs"/>
              </a:defRPr>
            </a:pPr>
            <a:r>
              <a:rPr lang="zh-TW" altLang="en-US" sz="2128" b="1" i="0" u="none" strike="noStrike" kern="1200" cap="none" spc="0" normalizeH="0" baseline="0" dirty="0">
                <a:solidFill>
                  <a:schemeClr val="tx1"/>
                </a:solidFill>
                <a:latin typeface="+mj-lt"/>
                <a:ea typeface="+mj-ea"/>
                <a:cs typeface="+mj-cs"/>
              </a:rPr>
              <a:t>月人均瀏覽與 PV 佔比</a:t>
            </a:r>
          </a:p>
        </c:rich>
      </c:tx>
      <c:overlay val="0"/>
      <c:spPr>
        <a:solidFill>
          <a:schemeClr val="bg1">
            <a:lumMod val="50000"/>
            <a:lumOff val="50000"/>
            <a:alpha val="80000"/>
          </a:schemeClr>
        </a:solidFill>
        <a:ln>
          <a:noFill/>
        </a:ln>
        <a:effectLst/>
      </c:spPr>
      <c:txPr>
        <a:bodyPr rot="0" spcFirstLastPara="1" vertOverflow="ellipsis" vert="horz" wrap="square" anchor="ctr" anchorCtr="1"/>
        <a:lstStyle/>
        <a:p>
          <a:pPr algn="ctr" rtl="0">
            <a:defRPr lang="zh-TW" altLang="en-US" sz="2128" b="1" i="0" u="none" strike="noStrike" kern="1200" cap="none" spc="0" normalizeH="0" baseline="0" dirty="0">
              <a:solidFill>
                <a:schemeClr val="tx1"/>
              </a:solidFill>
              <a:latin typeface="+mj-lt"/>
              <a:ea typeface="+mj-ea"/>
              <a:cs typeface="+mj-cs"/>
            </a:defRPr>
          </a:pPr>
          <a:endParaRPr lang="zh-TW"/>
        </a:p>
      </c:txPr>
    </c:title>
    <c:autoTitleDeleted val="0"/>
    <c:plotArea>
      <c:layout>
        <c:manualLayout>
          <c:layoutTarget val="inner"/>
          <c:xMode val="edge"/>
          <c:yMode val="edge"/>
          <c:x val="7.8884303576691198E-2"/>
          <c:y val="0.14981849056755983"/>
          <c:w val="0.80527395768521026"/>
          <c:h val="0.60797653284715691"/>
        </c:manualLayout>
      </c:layout>
      <c:barChart>
        <c:barDir val="col"/>
        <c:grouping val="clustered"/>
        <c:varyColors val="0"/>
        <c:ser>
          <c:idx val="0"/>
          <c:order val="0"/>
          <c:tx>
            <c:strRef>
              <c:f>'{sub_mm_cate_pv}'!$B$1</c:f>
              <c:strCache>
                <c:ptCount val="1"/>
                <c:pt idx="0">
                  <c:v>PV占比（訂戶）</c:v>
                </c:pt>
              </c:strCache>
            </c:strRef>
          </c:tx>
          <c:spPr>
            <a:solidFill>
              <a:schemeClr val="accent5"/>
            </a:solidFill>
            <a:ln>
              <a:noFill/>
            </a:ln>
            <a:effectLst>
              <a:outerShdw blurRad="50800" dist="38100" dir="2700000" algn="tl" rotWithShape="0">
                <a:prstClr val="black">
                  <a:alpha val="40000"/>
                </a:prstClr>
              </a:outerShdw>
            </a:effectLst>
          </c:spPr>
          <c:invertIfNegative val="0"/>
          <c:cat>
            <c:strRef>
              <c:f>'{sub_mm_cate_pv}'!$A$3:$A$15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'{sub_mm_cate_pv}'!$B$3:$B$15</c:f>
              <c:numCache>
                <c:formatCode>0.0%</c:formatCode>
                <c:ptCount val="13"/>
                <c:pt idx="0">
                  <c:v>0.19917479138042199</c:v>
                </c:pt>
                <c:pt idx="1">
                  <c:v>0.13629743765101873</c:v>
                </c:pt>
                <c:pt idx="2">
                  <c:v>0.10435819739501043</c:v>
                </c:pt>
                <c:pt idx="3">
                  <c:v>7.1879255046317564E-2</c:v>
                </c:pt>
                <c:pt idx="4">
                  <c:v>5.1108964204567696E-2</c:v>
                </c:pt>
                <c:pt idx="5">
                  <c:v>4.6317563183253578E-2</c:v>
                </c:pt>
                <c:pt idx="6">
                  <c:v>4.0557994285749598E-2</c:v>
                </c:pt>
                <c:pt idx="7">
                  <c:v>3.9190199669174974E-2</c:v>
                </c:pt>
                <c:pt idx="8">
                  <c:v>3.7601992365893303E-2</c:v>
                </c:pt>
                <c:pt idx="9">
                  <c:v>2.791825367234315E-2</c:v>
                </c:pt>
                <c:pt idx="10">
                  <c:v>2.4642962346509343E-2</c:v>
                </c:pt>
                <c:pt idx="11">
                  <c:v>2.3753071873075252E-2</c:v>
                </c:pt>
                <c:pt idx="12">
                  <c:v>2.1060741204606832E-2</c:v>
                </c:pt>
              </c:numCache>
            </c:numRef>
          </c:val>
          <c:extLst>
            <c:ext xmlns:c16="http://schemas.microsoft.com/office/drawing/2014/chart" uri="{C3380CC4-5D6E-409C-BE32-E72D297353CC}">
              <c16:uniqueId val="{00000000-A77E-428A-9580-3477192A40B6}"/>
            </c:ext>
          </c:extLst>
        </c:ser>
        <c:ser>
          <c:idx val="1"/>
          <c:order val="1"/>
          <c:tx>
            <c:strRef>
              <c:f>'{sub_mm_cate_pv}'!$C$1</c:f>
              <c:strCache>
                <c:ptCount val="1"/>
                <c:pt idx="0">
                  <c:v>PV占比（會員）</c:v>
                </c:pt>
              </c:strCache>
            </c:strRef>
          </c:tx>
          <c:spPr>
            <a:solidFill>
              <a:schemeClr val="accent4">
                <a:lumMod val="40000"/>
                <a:lumOff val="60000"/>
              </a:schemeClr>
            </a:solidFill>
            <a:ln>
              <a:noFill/>
            </a:ln>
            <a:effectLst>
              <a:outerShdw blurRad="50800" dist="38100" dir="2700000" algn="tl" rotWithShape="0">
                <a:prstClr val="black">
                  <a:alpha val="40000"/>
                </a:prstClr>
              </a:outerShdw>
            </a:effectLst>
          </c:spPr>
          <c:invertIfNegative val="0"/>
          <c:cat>
            <c:strRef>
              <c:f>'{sub_mm_cate_pv}'!$A$3:$A$15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'{sub_mm_cate_pv}'!$C$3:$C$15</c:f>
              <c:numCache>
                <c:formatCode>0.0%</c:formatCode>
                <c:ptCount val="13"/>
                <c:pt idx="0">
                  <c:v>0.1929234939624605</c:v>
                </c:pt>
                <c:pt idx="1">
                  <c:v>0.16281859898076514</c:v>
                </c:pt>
                <c:pt idx="2">
                  <c:v>0.10451033152733717</c:v>
                </c:pt>
                <c:pt idx="3">
                  <c:v>7.1234274855154253E-2</c:v>
                </c:pt>
                <c:pt idx="4">
                  <c:v>5.7700461462751179E-2</c:v>
                </c:pt>
                <c:pt idx="5">
                  <c:v>4.7629086834628617E-2</c:v>
                </c:pt>
                <c:pt idx="6">
                  <c:v>4.1193390359433563E-2</c:v>
                </c:pt>
                <c:pt idx="7">
                  <c:v>5.4376026957223378E-2</c:v>
                </c:pt>
                <c:pt idx="8">
                  <c:v>2.7045311202539748E-2</c:v>
                </c:pt>
                <c:pt idx="9">
                  <c:v>2.3056694498504268E-2</c:v>
                </c:pt>
                <c:pt idx="10">
                  <c:v>1.3680626433629347E-2</c:v>
                </c:pt>
                <c:pt idx="11">
                  <c:v>3.0048518773864458E-2</c:v>
                </c:pt>
                <c:pt idx="12">
                  <c:v>1.7884764682185E-2</c:v>
                </c:pt>
              </c:numCache>
            </c:numRef>
          </c:val>
          <c:extLst>
            <c:ext xmlns:c16="http://schemas.microsoft.com/office/drawing/2014/chart" uri="{C3380CC4-5D6E-409C-BE32-E72D297353CC}">
              <c16:uniqueId val="{00000001-A77E-428A-9580-3477192A40B6}"/>
            </c:ext>
          </c:extLst>
        </c:ser>
        <c:dLbls>
          <c:showLegendKey val="0"/>
          <c:showVal val="0"/>
          <c:showCatName val="0"/>
          <c:showSerName val="0"/>
          <c:showPercent val="0"/>
          <c:showBubbleSize val="0"/>
        </c:dLbls>
        <c:gapWidth val="150"/>
        <c:axId val="784348192"/>
        <c:axId val="784348520"/>
      </c:barChart>
      <c:lineChart>
        <c:grouping val="standard"/>
        <c:varyColors val="0"/>
        <c:ser>
          <c:idx val="2"/>
          <c:order val="2"/>
          <c:tx>
            <c:strRef>
              <c:f>'{sub_mm_cate_pv}'!$D$1</c:f>
              <c:strCache>
                <c:ptCount val="1"/>
                <c:pt idx="0">
                  <c:v>月人均瀏覽（訂戶）</c:v>
                </c:pt>
              </c:strCache>
            </c:strRef>
          </c:tx>
          <c:spPr>
            <a:ln w="22225" cap="rnd">
              <a:solidFill>
                <a:schemeClr val="accent1">
                  <a:lumMod val="75000"/>
                </a:schemeClr>
              </a:solidFill>
              <a:round/>
            </a:ln>
            <a:effectLst/>
          </c:spPr>
          <c:marker>
            <c:symbol val="none"/>
          </c:marker>
          <c:cat>
            <c:strRef>
              <c:f>'{sub_mm_cate_pv}'!$A$3:$A$15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'{sub_mm_cate_pv}'!$D$3:$D$15</c:f>
              <c:numCache>
                <c:formatCode>#,##0.0_ </c:formatCode>
                <c:ptCount val="13"/>
                <c:pt idx="0">
                  <c:v>19.841986455981942</c:v>
                </c:pt>
                <c:pt idx="1">
                  <c:v>14.990031717263253</c:v>
                </c:pt>
                <c:pt idx="2">
                  <c:v>11.7</c:v>
                </c:pt>
                <c:pt idx="3">
                  <c:v>8.7805737292400607</c:v>
                </c:pt>
                <c:pt idx="4">
                  <c:v>6.4028387096774191</c:v>
                </c:pt>
                <c:pt idx="5">
                  <c:v>7.0221736414740787</c:v>
                </c:pt>
                <c:pt idx="6">
                  <c:v>6.0674884437596299</c:v>
                </c:pt>
                <c:pt idx="7">
                  <c:v>5.5840915761667151</c:v>
                </c:pt>
                <c:pt idx="8">
                  <c:v>7.1027237354085599</c:v>
                </c:pt>
                <c:pt idx="9">
                  <c:v>4.8282864267901671</c:v>
                </c:pt>
                <c:pt idx="10">
                  <c:v>4.0941136208076658</c:v>
                </c:pt>
                <c:pt idx="11">
                  <c:v>4.1300143266475642</c:v>
                </c:pt>
                <c:pt idx="12">
                  <c:v>4.8708909004287753</c:v>
                </c:pt>
              </c:numCache>
            </c:numRef>
          </c:val>
          <c:smooth val="0"/>
          <c:extLst>
            <c:ext xmlns:c16="http://schemas.microsoft.com/office/drawing/2014/chart" uri="{C3380CC4-5D6E-409C-BE32-E72D297353CC}">
              <c16:uniqueId val="{00000002-A77E-428A-9580-3477192A40B6}"/>
            </c:ext>
          </c:extLst>
        </c:ser>
        <c:ser>
          <c:idx val="3"/>
          <c:order val="3"/>
          <c:tx>
            <c:strRef>
              <c:f>'{sub_mm_cate_pv}'!$E$1</c:f>
              <c:strCache>
                <c:ptCount val="1"/>
                <c:pt idx="0">
                  <c:v>月人均瀏覽（會員）</c:v>
                </c:pt>
              </c:strCache>
            </c:strRef>
          </c:tx>
          <c:spPr>
            <a:ln w="22225" cap="rnd">
              <a:solidFill>
                <a:schemeClr val="accent2"/>
              </a:solidFill>
              <a:round/>
            </a:ln>
            <a:effectLst/>
          </c:spPr>
          <c:marker>
            <c:symbol val="none"/>
          </c:marker>
          <c:cat>
            <c:strRef>
              <c:f>'{sub_mm_cate_pv}'!$A$3:$A$15</c:f>
              <c:strCache>
                <c:ptCount val="13"/>
                <c:pt idx="0">
                  <c:v>國際焦點</c:v>
                </c:pt>
                <c:pt idx="1">
                  <c:v>市場焦點</c:v>
                </c:pt>
                <c:pt idx="2">
                  <c:v>產業熱點</c:v>
                </c:pt>
                <c:pt idx="3">
                  <c:v>今晨必讀</c:v>
                </c:pt>
                <c:pt idx="4">
                  <c:v>美股動態</c:v>
                </c:pt>
                <c:pt idx="5">
                  <c:v>集中市場</c:v>
                </c:pt>
                <c:pt idx="6">
                  <c:v>政經焦點</c:v>
                </c:pt>
                <c:pt idx="7">
                  <c:v>金融脈動</c:v>
                </c:pt>
                <c:pt idx="8">
                  <c:v>大陸政經</c:v>
                </c:pt>
                <c:pt idx="9">
                  <c:v>美國新聞</c:v>
                </c:pt>
                <c:pt idx="10">
                  <c:v>外媒解析</c:v>
                </c:pt>
                <c:pt idx="11">
                  <c:v>房市話題</c:v>
                </c:pt>
                <c:pt idx="12">
                  <c:v>櫃買動態</c:v>
                </c:pt>
              </c:strCache>
            </c:strRef>
          </c:cat>
          <c:val>
            <c:numRef>
              <c:f>'{sub_mm_cate_pv}'!$E$3:$E$15</c:f>
              <c:numCache>
                <c:formatCode>#,##0.0_ </c:formatCode>
                <c:ptCount val="13"/>
                <c:pt idx="0">
                  <c:v>9.1088282593023902</c:v>
                </c:pt>
                <c:pt idx="1">
                  <c:v>8.197232652337167</c:v>
                </c:pt>
                <c:pt idx="2">
                  <c:v>5.8057938864058984</c:v>
                </c:pt>
                <c:pt idx="3">
                  <c:v>4.994688297784732</c:v>
                </c:pt>
                <c:pt idx="4">
                  <c:v>3.9458254688566723</c:v>
                </c:pt>
                <c:pt idx="5">
                  <c:v>3.8754300458715596</c:v>
                </c:pt>
                <c:pt idx="6">
                  <c:v>3.6100046317739696</c:v>
                </c:pt>
                <c:pt idx="7">
                  <c:v>4.0009506114159787</c:v>
                </c:pt>
                <c:pt idx="8">
                  <c:v>4.0572636772090567</c:v>
                </c:pt>
                <c:pt idx="9">
                  <c:v>2.9562532941796551</c:v>
                </c:pt>
                <c:pt idx="10">
                  <c:v>2.123609845031905</c:v>
                </c:pt>
                <c:pt idx="11">
                  <c:v>2.9849492474623731</c:v>
                </c:pt>
                <c:pt idx="12">
                  <c:v>2.7789944337987045</c:v>
                </c:pt>
              </c:numCache>
            </c:numRef>
          </c:val>
          <c:smooth val="0"/>
          <c:extLst>
            <c:ext xmlns:c16="http://schemas.microsoft.com/office/drawing/2014/chart" uri="{C3380CC4-5D6E-409C-BE32-E72D297353CC}">
              <c16:uniqueId val="{00000003-A77E-428A-9580-3477192A40B6}"/>
            </c:ext>
          </c:extLst>
        </c:ser>
        <c:dLbls>
          <c:showLegendKey val="0"/>
          <c:showVal val="0"/>
          <c:showCatName val="0"/>
          <c:showSerName val="0"/>
          <c:showPercent val="0"/>
          <c:showBubbleSize val="0"/>
        </c:dLbls>
        <c:marker val="1"/>
        <c:smooth val="0"/>
        <c:axId val="791448896"/>
        <c:axId val="7914498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valAx>
        <c:axId val="7914498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91448896"/>
        <c:crosses val="max"/>
        <c:crossBetween val="between"/>
      </c:valAx>
      <c:catAx>
        <c:axId val="791448896"/>
        <c:scaling>
          <c:orientation val="minMax"/>
        </c:scaling>
        <c:delete val="1"/>
        <c:axPos val="b"/>
        <c:numFmt formatCode="General" sourceLinked="1"/>
        <c:majorTickMark val="out"/>
        <c:minorTickMark val="none"/>
        <c:tickLblPos val="nextTo"/>
        <c:crossAx val="7914498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16301502579260263"/>
          <c:y val="0.15059172074975496"/>
          <c:w val="0.67622038821548569"/>
          <c:h val="9.9211442354621024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r>
              <a:rPr lang="en-US" altLang="zh-TW" sz="1800" baseline="0" dirty="0">
                <a:solidFill>
                  <a:schemeClr val="bg1"/>
                </a:solidFill>
                <a:latin typeface="Century Gothic" panose="020B0502020202020204" pitchFamily="34" charset="0"/>
              </a:rPr>
              <a:t>App </a:t>
            </a:r>
            <a:r>
              <a:rPr lang="zh-TW" altLang="en-US" sz="1800" baseline="0" dirty="0">
                <a:solidFill>
                  <a:schemeClr val="bg1"/>
                </a:solidFill>
                <a:latin typeface="Century Gothic" panose="020B0502020202020204" pitchFamily="34" charset="0"/>
              </a:rPr>
              <a:t>有效訂戶 </a:t>
            </a:r>
            <a:r>
              <a:rPr lang="en-US" altLang="zh-TW" sz="1800" dirty="0">
                <a:solidFill>
                  <a:schemeClr val="bg1"/>
                </a:solidFill>
                <a:latin typeface="Century Gothic" panose="020B0502020202020204" pitchFamily="34" charset="0"/>
              </a:rPr>
              <a:t>MoM </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bg1"/>
              </a:solidFill>
              <a:latin typeface="Century Gothic" panose="020B0502020202020204" pitchFamily="34" charset="0"/>
              <a:ea typeface="+mn-ea"/>
              <a:cs typeface="+mn-cs"/>
            </a:defRPr>
          </a:pPr>
          <a:endParaRPr lang="zh-TW"/>
        </a:p>
      </c:txPr>
    </c:title>
    <c:autoTitleDeleted val="0"/>
    <c:plotArea>
      <c:layout/>
      <c:lineChart>
        <c:grouping val="standard"/>
        <c:varyColors val="0"/>
        <c:ser>
          <c:idx val="0"/>
          <c:order val="0"/>
          <c:tx>
            <c:strRef>
              <c:f>'{app_mom}'!$B$1</c:f>
              <c:strCache>
                <c:ptCount val="1"/>
                <c:pt idx="0">
                  <c:v>月訂方案</c:v>
                </c:pt>
              </c:strCache>
            </c:strRef>
          </c:tx>
          <c:spPr>
            <a:ln w="28575" cap="rnd">
              <a:solidFill>
                <a:schemeClr val="accent4"/>
              </a:solidFill>
              <a:round/>
            </a:ln>
            <a:effectLst>
              <a:outerShdw blurRad="50800" dist="38100" dir="2700000" algn="tl" rotWithShape="0">
                <a:prstClr val="black">
                  <a:alpha val="40000"/>
                </a:prstClr>
              </a:outerShdw>
            </a:effectLst>
          </c:spPr>
          <c:marker>
            <c:symbol val="none"/>
          </c:marker>
          <c:dLbls>
            <c:dLbl>
              <c:idx val="12"/>
              <c:layout>
                <c:manualLayout>
                  <c:x val="-1.1327859364572368E-2"/>
                  <c:y val="8.00446417622226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5A-4CED-8FC2-E72356111EEC}"/>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4">
                        <a:lumMod val="75000"/>
                      </a:schemeClr>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'{app_mom}'!$B$2:$B$14</c:f>
              <c:numCache>
                <c:formatCode>0.0%</c:formatCode>
                <c:ptCount val="13"/>
                <c:pt idx="0">
                  <c:v>2.1164021164021163E-2</c:v>
                </c:pt>
                <c:pt idx="1">
                  <c:v>3.8860103626943004E-2</c:v>
                </c:pt>
                <c:pt idx="2">
                  <c:v>-4.9875311720698253E-3</c:v>
                </c:pt>
                <c:pt idx="3">
                  <c:v>3.007518796992481E-2</c:v>
                </c:pt>
                <c:pt idx="4">
                  <c:v>2.4330900243309004E-2</c:v>
                </c:pt>
                <c:pt idx="5">
                  <c:v>9.5011876484560574E-3</c:v>
                </c:pt>
                <c:pt idx="6">
                  <c:v>-5.647058823529412E-2</c:v>
                </c:pt>
                <c:pt idx="7">
                  <c:v>-5.2369077306733167E-2</c:v>
                </c:pt>
                <c:pt idx="8">
                  <c:v>-1.5789473684210527E-2</c:v>
                </c:pt>
                <c:pt idx="9">
                  <c:v>5.8823529411764705E-2</c:v>
                </c:pt>
                <c:pt idx="10">
                  <c:v>-1.5151515151515152E-2</c:v>
                </c:pt>
                <c:pt idx="11">
                  <c:v>6.1538461538461542E-2</c:v>
                </c:pt>
                <c:pt idx="12">
                  <c:v>4.8309178743961352E-2</c:v>
                </c:pt>
              </c:numCache>
            </c:numRef>
          </c:val>
          <c:smooth val="0"/>
          <c:extLst>
            <c:ext xmlns:c16="http://schemas.microsoft.com/office/drawing/2014/chart" uri="{C3380CC4-5D6E-409C-BE32-E72D297353CC}">
              <c16:uniqueId val="{00000001-EC5A-4CED-8FC2-E72356111EEC}"/>
            </c:ext>
          </c:extLst>
        </c:ser>
        <c:ser>
          <c:idx val="1"/>
          <c:order val="1"/>
          <c:tx>
            <c:strRef>
              <c:f>'{app_mom}'!$C$1</c:f>
              <c:strCache>
                <c:ptCount val="1"/>
                <c:pt idx="0">
                  <c:v>季訂方案</c:v>
                </c:pt>
              </c:strCache>
            </c:strRef>
          </c:tx>
          <c:spPr>
            <a:ln w="28575" cap="rnd">
              <a:solidFill>
                <a:schemeClr val="accent6"/>
              </a:solidFill>
              <a:round/>
            </a:ln>
            <a:effectLst>
              <a:outerShdw blurRad="50800" dist="38100" dir="2700000" algn="tl" rotWithShape="0">
                <a:prstClr val="black">
                  <a:alpha val="40000"/>
                </a:prstClr>
              </a:outerShdw>
            </a:effectLst>
          </c:spPr>
          <c:marker>
            <c:symbol val="none"/>
          </c:marker>
          <c:dLbls>
            <c:dLbl>
              <c:idx val="12"/>
              <c:layout>
                <c:manualLayout>
                  <c:x val="-9.123046857144464E-3"/>
                  <c:y val="-0.105733893355073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5A-4CED-8FC2-E72356111EEC}"/>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6"/>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'{app_mom}'!$C$2:$C$14</c:f>
              <c:numCache>
                <c:formatCode>0.0%</c:formatCode>
                <c:ptCount val="13"/>
                <c:pt idx="0">
                  <c:v>0</c:v>
                </c:pt>
                <c:pt idx="1">
                  <c:v>0</c:v>
                </c:pt>
                <c:pt idx="2">
                  <c:v>3.4985422740524783E-2</c:v>
                </c:pt>
                <c:pt idx="3">
                  <c:v>1.1267605633802818E-2</c:v>
                </c:pt>
                <c:pt idx="4">
                  <c:v>-1.3927576601671309E-2</c:v>
                </c:pt>
                <c:pt idx="5">
                  <c:v>-1.1299435028248588E-2</c:v>
                </c:pt>
                <c:pt idx="6">
                  <c:v>-1.7142857142857144E-2</c:v>
                </c:pt>
                <c:pt idx="7">
                  <c:v>-4.9418604651162788E-2</c:v>
                </c:pt>
                <c:pt idx="8">
                  <c:v>-9.1743119266055051E-3</c:v>
                </c:pt>
                <c:pt idx="9">
                  <c:v>-5.8641975308641972E-2</c:v>
                </c:pt>
                <c:pt idx="10">
                  <c:v>-5.5737704918032788E-2</c:v>
                </c:pt>
                <c:pt idx="11">
                  <c:v>-7.9861111111111105E-2</c:v>
                </c:pt>
                <c:pt idx="12">
                  <c:v>-5.2830188679245285E-2</c:v>
                </c:pt>
              </c:numCache>
            </c:numRef>
          </c:val>
          <c:smooth val="0"/>
          <c:extLst>
            <c:ext xmlns:c16="http://schemas.microsoft.com/office/drawing/2014/chart" uri="{C3380CC4-5D6E-409C-BE32-E72D297353CC}">
              <c16:uniqueId val="{00000003-EC5A-4CED-8FC2-E72356111EEC}"/>
            </c:ext>
          </c:extLst>
        </c:ser>
        <c:ser>
          <c:idx val="2"/>
          <c:order val="2"/>
          <c:tx>
            <c:strRef>
              <c:f>'{app_mom}'!$D$1</c:f>
              <c:strCache>
                <c:ptCount val="1"/>
                <c:pt idx="0">
                  <c:v>年訂方案</c:v>
                </c:pt>
              </c:strCache>
            </c:strRef>
          </c:tx>
          <c:spPr>
            <a:ln w="28575" cap="rnd">
              <a:solidFill>
                <a:schemeClr val="accent5"/>
              </a:solidFill>
              <a:round/>
            </a:ln>
            <a:effectLst>
              <a:outerShdw blurRad="50800" dist="38100" dir="2700000" algn="tl" rotWithShape="0">
                <a:prstClr val="black">
                  <a:alpha val="40000"/>
                </a:prstClr>
              </a:outerShdw>
            </a:effectLst>
          </c:spPr>
          <c:marker>
            <c:symbol val="none"/>
          </c:marker>
          <c:dLbls>
            <c:dLbl>
              <c:idx val="12"/>
              <c:layout>
                <c:manualLayout>
                  <c:x val="-6.8623272946683181E-3"/>
                  <c:y val="0.1154730609950709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5A-4CED-8FC2-E72356111EEC}"/>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1"/>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'{app_mom}'!$D$2:$D$14</c:f>
              <c:numCache>
                <c:formatCode>0.0%</c:formatCode>
                <c:ptCount val="13"/>
                <c:pt idx="0">
                  <c:v>2.8121861399397388E-2</c:v>
                </c:pt>
                <c:pt idx="1">
                  <c:v>2.5724519700423314E-2</c:v>
                </c:pt>
                <c:pt idx="2">
                  <c:v>3.2698412698412699E-2</c:v>
                </c:pt>
                <c:pt idx="3">
                  <c:v>2.4900092222563789E-2</c:v>
                </c:pt>
                <c:pt idx="4">
                  <c:v>2.549490101979604E-2</c:v>
                </c:pt>
                <c:pt idx="5">
                  <c:v>1.3746709564200059E-2</c:v>
                </c:pt>
                <c:pt idx="6">
                  <c:v>-7.7899596076168491E-3</c:v>
                </c:pt>
                <c:pt idx="7">
                  <c:v>1.7446932247746436E-2</c:v>
                </c:pt>
                <c:pt idx="8">
                  <c:v>-2.857959416976279E-4</c:v>
                </c:pt>
                <c:pt idx="9">
                  <c:v>0</c:v>
                </c:pt>
                <c:pt idx="10">
                  <c:v>-8.8622069754145227E-3</c:v>
                </c:pt>
                <c:pt idx="11">
                  <c:v>1.7594462070954716E-2</c:v>
                </c:pt>
                <c:pt idx="12">
                  <c:v>6.5192743764172336E-3</c:v>
                </c:pt>
              </c:numCache>
            </c:numRef>
          </c:val>
          <c:smooth val="0"/>
          <c:extLst>
            <c:ext xmlns:c16="http://schemas.microsoft.com/office/drawing/2014/chart" uri="{C3380CC4-5D6E-409C-BE32-E72D297353CC}">
              <c16:uniqueId val="{00000005-EC5A-4CED-8FC2-E72356111EEC}"/>
            </c:ext>
          </c:extLst>
        </c:ser>
        <c:ser>
          <c:idx val="3"/>
          <c:order val="3"/>
          <c:tx>
            <c:strRef>
              <c:f>'{app_mom}'!$E$1</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none"/>
          </c:marker>
          <c:dLbls>
            <c:dLbl>
              <c:idx val="12"/>
              <c:layout>
                <c:manualLayout>
                  <c:x val="-1.135581289209657E-2"/>
                  <c:y val="-6.379418169059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5A-4CED-8FC2-E72356111EEC}"/>
                </c:ext>
              </c:extLst>
            </c:dLbl>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accent2"/>
                    </a:solidFill>
                    <a:latin typeface="Century Gothic" panose="020B0502020202020204" pitchFamily="34" charset="0"/>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'{app_mom}'!$A$2:$A$14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'{app_mom}'!$E$2:$E$14</c:f>
              <c:numCache>
                <c:formatCode>0.0%</c:formatCode>
                <c:ptCount val="13"/>
                <c:pt idx="0">
                  <c:v>2.4811218985976269E-2</c:v>
                </c:pt>
                <c:pt idx="1">
                  <c:v>2.4736842105263158E-2</c:v>
                </c:pt>
                <c:pt idx="2">
                  <c:v>2.9019003595274782E-2</c:v>
                </c:pt>
                <c:pt idx="3">
                  <c:v>2.4207636635887198E-2</c:v>
                </c:pt>
                <c:pt idx="4">
                  <c:v>2.1929824561403508E-2</c:v>
                </c:pt>
                <c:pt idx="5">
                  <c:v>1.1206485455412495E-2</c:v>
                </c:pt>
                <c:pt idx="6">
                  <c:v>-1.3440226361707145E-2</c:v>
                </c:pt>
                <c:pt idx="7">
                  <c:v>5.2581261950286808E-3</c:v>
                </c:pt>
                <c:pt idx="8">
                  <c:v>-2.3775558725630053E-3</c:v>
                </c:pt>
                <c:pt idx="9">
                  <c:v>7.1496663489037176E-4</c:v>
                </c:pt>
                <c:pt idx="10">
                  <c:v>-1.2860204810669207E-2</c:v>
                </c:pt>
                <c:pt idx="11">
                  <c:v>1.4957780458383595E-2</c:v>
                </c:pt>
                <c:pt idx="12">
                  <c:v>6.8932731162348465E-3</c:v>
                </c:pt>
              </c:numCache>
            </c:numRef>
          </c:val>
          <c:smooth val="0"/>
          <c:extLst>
            <c:ext xmlns:c16="http://schemas.microsoft.com/office/drawing/2014/chart" uri="{C3380CC4-5D6E-409C-BE32-E72D297353CC}">
              <c16:uniqueId val="{00000007-EC5A-4CED-8FC2-E72356111EEC}"/>
            </c:ext>
          </c:extLst>
        </c:ser>
        <c:dLbls>
          <c:showLegendKey val="0"/>
          <c:showVal val="0"/>
          <c:showCatName val="0"/>
          <c:showSerName val="0"/>
          <c:showPercent val="0"/>
          <c:showBubbleSize val="0"/>
        </c:dLbls>
        <c:smooth val="0"/>
        <c:axId val="762657104"/>
        <c:axId val="762655792"/>
      </c:lineChart>
      <c:catAx>
        <c:axId val="762657104"/>
        <c:scaling>
          <c:orientation val="minMax"/>
        </c:scaling>
        <c:delete val="0"/>
        <c:axPos val="b"/>
        <c:numFmt formatCode="General" sourceLinked="1"/>
        <c:majorTickMark val="none"/>
        <c:minorTickMark val="none"/>
        <c:tickLblPos val="low"/>
        <c:spPr>
          <a:noFill/>
          <a:ln w="9525" cap="flat" cmpd="sng" algn="ctr">
            <a:solidFill>
              <a:schemeClr val="bg1"/>
            </a:solidFill>
            <a:prstDash val="lgDash"/>
            <a:round/>
          </a:ln>
          <a:effectLst/>
        </c:spPr>
        <c:txPr>
          <a:bodyPr rot="-60000000" spcFirstLastPara="1" vertOverflow="ellipsis" vert="horz" wrap="square" anchor="ctr" anchorCtr="1"/>
          <a:lstStyle/>
          <a:p>
            <a:pPr>
              <a:defRPr sz="1400" b="0" i="0" u="none" strike="noStrike" kern="1200" baseline="0">
                <a:solidFill>
                  <a:schemeClr val="bg1"/>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0%" sourceLinked="0"/>
        <c:majorTickMark val="none"/>
        <c:minorTickMark val="none"/>
        <c:tickLblPos val="nextTo"/>
        <c:spPr>
          <a:noFill/>
          <a:ln w="0">
            <a:solidFill>
              <a:schemeClr val="tx1"/>
            </a:solidFill>
          </a:ln>
          <a:effectLst/>
        </c:spPr>
        <c:txPr>
          <a:bodyPr rot="-60000000" spcFirstLastPara="1" vertOverflow="ellipsis" vert="horz" wrap="square" anchor="ctr" anchorCtr="1"/>
          <a:lstStyle/>
          <a:p>
            <a:pPr>
              <a:defRPr sz="1200" b="0" i="0" u="none" strike="noStrike" kern="1200" baseline="0">
                <a:solidFill>
                  <a:schemeClr val="bg1"/>
                </a:solidFill>
                <a:latin typeface="Century Gothic" panose="020B0502020202020204" pitchFamily="34" charset="0"/>
                <a:ea typeface="+mn-ea"/>
                <a:cs typeface="+mn-cs"/>
              </a:defRPr>
            </a:pPr>
            <a:endParaRPr lang="zh-TW"/>
          </a:p>
        </c:txPr>
        <c:crossAx val="76265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lang="zh-TW" altLang="en-US" sz="2000" b="1" i="0" u="none" strike="noStrike" kern="1200" cap="none" spc="0" normalizeH="0" baseline="0" dirty="0" smtClean="0">
                <a:solidFill>
                  <a:schemeClr val="bg1"/>
                </a:solidFill>
                <a:latin typeface="+mj-lt"/>
                <a:ea typeface="+mj-ea"/>
                <a:cs typeface="+mj-cs"/>
              </a:defRPr>
            </a:pPr>
            <a:r>
              <a:rPr lang="zh-TW" altLang="en-US" sz="2000" dirty="0">
                <a:solidFill>
                  <a:schemeClr val="bg1"/>
                </a:solidFill>
              </a:rPr>
              <a:t>瀏覽人數佔比</a:t>
            </a:r>
          </a:p>
        </c:rich>
      </c:tx>
      <c:layout>
        <c:manualLayout>
          <c:xMode val="edge"/>
          <c:yMode val="edge"/>
          <c:x val="0.34369049277785513"/>
          <c:y val="1.7929098382145927E-2"/>
        </c:manualLayout>
      </c:layout>
      <c:overlay val="0"/>
      <c:spPr>
        <a:noFill/>
        <a:ln>
          <a:noFill/>
        </a:ln>
        <a:effectLst/>
      </c:spPr>
      <c:txPr>
        <a:bodyPr rot="0" spcFirstLastPara="1" vertOverflow="ellipsis" vert="horz" wrap="square" anchor="ctr" anchorCtr="1"/>
        <a:lstStyle/>
        <a:p>
          <a:pPr>
            <a:defRPr lang="zh-TW" altLang="en-US" sz="2000" b="1" i="0" u="none" strike="noStrike" kern="1200" cap="none" spc="0" normalizeH="0" baseline="0" dirty="0" smtClean="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13902856151758017"/>
          <c:w val="0.84578513547439771"/>
          <c:h val="0.67019635287047086"/>
        </c:manualLayout>
      </c:layout>
      <c:barChart>
        <c:barDir val="col"/>
        <c:grouping val="clustered"/>
        <c:varyColors val="0"/>
        <c:ser>
          <c:idx val="0"/>
          <c:order val="0"/>
          <c:tx>
            <c:strRef>
              <c:f>'{h_l_channel_num}'!$B$1</c:f>
              <c:strCache>
                <c:ptCount val="1"/>
                <c:pt idx="0">
                  <c:v>人數佔比（高頻）</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'{h_l_channel_num}'!$A$3:$A$15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'{h_l_channel_num}'!$B$3:$B$15</c:f>
              <c:numCache>
                <c:formatCode>0.0%</c:formatCode>
                <c:ptCount val="13"/>
                <c:pt idx="0">
                  <c:v>0.98738379814077026</c:v>
                </c:pt>
                <c:pt idx="1">
                  <c:v>0.96547144754316072</c:v>
                </c:pt>
                <c:pt idx="2">
                  <c:v>0.97808764940239046</c:v>
                </c:pt>
                <c:pt idx="3">
                  <c:v>0.96879150066401065</c:v>
                </c:pt>
                <c:pt idx="4">
                  <c:v>0.89973439575033198</c:v>
                </c:pt>
                <c:pt idx="5">
                  <c:v>0.82602921646746352</c:v>
                </c:pt>
                <c:pt idx="6">
                  <c:v>0.77423638778220449</c:v>
                </c:pt>
                <c:pt idx="7">
                  <c:v>0.78751660026560422</c:v>
                </c:pt>
                <c:pt idx="8">
                  <c:v>0.67729083665338641</c:v>
                </c:pt>
                <c:pt idx="9">
                  <c:v>0.44090305444887118</c:v>
                </c:pt>
                <c:pt idx="10">
                  <c:v>0.18725099601593626</c:v>
                </c:pt>
                <c:pt idx="11">
                  <c:v>0.17994687915006641</c:v>
                </c:pt>
                <c:pt idx="12">
                  <c:v>0.14873837981407703</c:v>
                </c:pt>
              </c:numCache>
            </c:numRef>
          </c:val>
          <c:extLst>
            <c:ext xmlns:c16="http://schemas.microsoft.com/office/drawing/2014/chart" uri="{C3380CC4-5D6E-409C-BE32-E72D297353CC}">
              <c16:uniqueId val="{00000000-CAE0-418F-894A-58EB59E70F1F}"/>
            </c:ext>
          </c:extLst>
        </c:ser>
        <c:ser>
          <c:idx val="1"/>
          <c:order val="1"/>
          <c:tx>
            <c:strRef>
              <c:f>'{h_l_channel_num}'!$C$1</c:f>
              <c:strCache>
                <c:ptCount val="1"/>
                <c:pt idx="0">
                  <c:v>人數佔比（低頻）</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'{h_l_channel_num}'!$A$3:$A$15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'{h_l_channel_num}'!$C$3:$C$15</c:f>
              <c:numCache>
                <c:formatCode>0.0%</c:formatCode>
                <c:ptCount val="13"/>
                <c:pt idx="0">
                  <c:v>0.76224272533711857</c:v>
                </c:pt>
                <c:pt idx="1">
                  <c:v>0.58907026259758699</c:v>
                </c:pt>
                <c:pt idx="2">
                  <c:v>0.5819730305180979</c:v>
                </c:pt>
                <c:pt idx="3">
                  <c:v>0.5188076650106459</c:v>
                </c:pt>
                <c:pt idx="4">
                  <c:v>0.34421575585521647</c:v>
                </c:pt>
                <c:pt idx="5">
                  <c:v>0.17955997161107168</c:v>
                </c:pt>
                <c:pt idx="6">
                  <c:v>0.15471965933286019</c:v>
                </c:pt>
                <c:pt idx="7">
                  <c:v>0.21149751596877217</c:v>
                </c:pt>
                <c:pt idx="8">
                  <c:v>0.11852377572746629</c:v>
                </c:pt>
                <c:pt idx="9">
                  <c:v>4.3293115684882894E-2</c:v>
                </c:pt>
                <c:pt idx="10">
                  <c:v>1.2065294535131299E-2</c:v>
                </c:pt>
                <c:pt idx="11">
                  <c:v>1.4194464158977998E-2</c:v>
                </c:pt>
                <c:pt idx="12">
                  <c:v>9.9361249112845992E-3</c:v>
                </c:pt>
              </c:numCache>
            </c:numRef>
          </c:val>
          <c:extLst>
            <c:ext xmlns:c16="http://schemas.microsoft.com/office/drawing/2014/chart" uri="{C3380CC4-5D6E-409C-BE32-E72D297353CC}">
              <c16:uniqueId val="{00000001-CAE0-418F-894A-58EB59E70F1F}"/>
            </c:ext>
          </c:extLst>
        </c:ser>
        <c:dLbls>
          <c:showLegendKey val="0"/>
          <c:showVal val="0"/>
          <c:showCatName val="0"/>
          <c:showSerName val="0"/>
          <c:showPercent val="0"/>
          <c:showBubbleSize val="0"/>
        </c:dLbls>
        <c:gapWidth val="150"/>
        <c:axId val="784348192"/>
        <c:axId val="784348520"/>
      </c:bar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spPr>
        <a:solidFill>
          <a:schemeClr val="tx1">
            <a:alpha val="70000"/>
          </a:schemeClr>
        </a:solidFill>
        <a:ln>
          <a:noFill/>
        </a:ln>
        <a:effectLst/>
      </c:spPr>
    </c:plotArea>
    <c:legend>
      <c:legendPos val="t"/>
      <c:layout>
        <c:manualLayout>
          <c:xMode val="edge"/>
          <c:yMode val="edge"/>
          <c:x val="0.20096858889508154"/>
          <c:y val="0.15827562005638893"/>
          <c:w val="0.57962991587710744"/>
          <c:h val="5.1526696003969009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lgn="ctr" rtl="0">
              <a:defRPr lang="zh-TW" altLang="en-US" sz="2000" b="1" i="0" u="none" strike="noStrike" kern="1200" cap="none" spc="0" normalizeH="0" baseline="0" dirty="0">
                <a:solidFill>
                  <a:schemeClr val="bg1"/>
                </a:solidFill>
                <a:latin typeface="+mj-lt"/>
                <a:ea typeface="+mj-ea"/>
                <a:cs typeface="+mj-cs"/>
              </a:defRPr>
            </a:pPr>
            <a:r>
              <a:rPr lang="zh-TW" altLang="en-US" sz="2000" b="1" i="0" u="none" strike="noStrike" kern="1200" cap="none" spc="0" normalizeH="0" baseline="0" dirty="0">
                <a:solidFill>
                  <a:schemeClr val="bg1"/>
                </a:solidFill>
                <a:latin typeface="+mj-lt"/>
                <a:ea typeface="+mj-ea"/>
                <a:cs typeface="+mj-cs"/>
              </a:rPr>
              <a:t>月人均瀏覽與 PV 佔比</a:t>
            </a:r>
          </a:p>
        </c:rich>
      </c:tx>
      <c:overlay val="0"/>
      <c:spPr>
        <a:noFill/>
        <a:ln>
          <a:noFill/>
        </a:ln>
        <a:effectLst/>
      </c:spPr>
      <c:txPr>
        <a:bodyPr rot="0" spcFirstLastPara="1" vertOverflow="ellipsis" vert="horz" wrap="square" anchor="ctr" anchorCtr="1"/>
        <a:lstStyle/>
        <a:p>
          <a:pPr algn="ctr" rtl="0">
            <a:defRPr lang="zh-TW" altLang="en-US" sz="2000" b="1" i="0" u="none" strike="noStrike" kern="1200" cap="none" spc="0" normalizeH="0" baseline="0" dirty="0">
              <a:solidFill>
                <a:schemeClr val="bg1"/>
              </a:solidFill>
              <a:latin typeface="+mj-lt"/>
              <a:ea typeface="+mj-ea"/>
              <a:cs typeface="+mj-cs"/>
            </a:defRPr>
          </a:pPr>
          <a:endParaRPr lang="zh-TW"/>
        </a:p>
      </c:txPr>
    </c:title>
    <c:autoTitleDeleted val="0"/>
    <c:plotArea>
      <c:layout>
        <c:manualLayout>
          <c:layoutTarget val="inner"/>
          <c:xMode val="edge"/>
          <c:yMode val="edge"/>
          <c:x val="7.6115169939866514E-2"/>
          <c:y val="0.13902856151758017"/>
          <c:w val="0.84578513547439771"/>
          <c:h val="0.66432512776247266"/>
        </c:manualLayout>
      </c:layout>
      <c:barChart>
        <c:barDir val="col"/>
        <c:grouping val="clustered"/>
        <c:varyColors val="0"/>
        <c:ser>
          <c:idx val="0"/>
          <c:order val="0"/>
          <c:tx>
            <c:strRef>
              <c:f>'{h_l_channel_pv}'!$B$1</c:f>
              <c:strCache>
                <c:ptCount val="1"/>
                <c:pt idx="0">
                  <c:v>PV 佔比（高頻）</c:v>
                </c:pt>
              </c:strCache>
            </c:strRef>
          </c:tx>
          <c:spPr>
            <a:solidFill>
              <a:schemeClr val="accent2">
                <a:lumMod val="40000"/>
                <a:lumOff val="60000"/>
              </a:schemeClr>
            </a:solidFill>
            <a:ln>
              <a:noFill/>
            </a:ln>
            <a:effectLst>
              <a:outerShdw blurRad="50800" dist="38100" dir="2700000" algn="tl" rotWithShape="0">
                <a:prstClr val="black">
                  <a:alpha val="40000"/>
                </a:prstClr>
              </a:outerShdw>
            </a:effectLst>
          </c:spPr>
          <c:invertIfNegative val="0"/>
          <c:cat>
            <c:strRef>
              <c:f>'{h_l_channel_pv}'!$A$3:$A$15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'{h_l_channel_pv}'!$B$3:$B$15</c:f>
              <c:numCache>
                <c:formatCode>0.0%</c:formatCode>
                <c:ptCount val="13"/>
                <c:pt idx="0">
                  <c:v>0.30699269555522568</c:v>
                </c:pt>
                <c:pt idx="1">
                  <c:v>0.21554625794899915</c:v>
                </c:pt>
                <c:pt idx="2">
                  <c:v>0.15505054942391533</c:v>
                </c:pt>
                <c:pt idx="3">
                  <c:v>0.14019928924813602</c:v>
                </c:pt>
                <c:pt idx="4">
                  <c:v>4.9482993156059418E-2</c:v>
                </c:pt>
                <c:pt idx="5">
                  <c:v>4.8110569480084707E-2</c:v>
                </c:pt>
                <c:pt idx="6">
                  <c:v>2.7351525268652692E-2</c:v>
                </c:pt>
                <c:pt idx="7">
                  <c:v>2.5082330272394288E-2</c:v>
                </c:pt>
                <c:pt idx="8">
                  <c:v>1.6923529037515945E-2</c:v>
                </c:pt>
                <c:pt idx="9">
                  <c:v>8.7344314742496352E-3</c:v>
                </c:pt>
                <c:pt idx="10">
                  <c:v>2.6418398354303443E-3</c:v>
                </c:pt>
                <c:pt idx="11">
                  <c:v>2.0752984945754424E-3</c:v>
                </c:pt>
                <c:pt idx="12">
                  <c:v>1.808690804761371E-3</c:v>
                </c:pt>
              </c:numCache>
            </c:numRef>
          </c:val>
          <c:extLst>
            <c:ext xmlns:c16="http://schemas.microsoft.com/office/drawing/2014/chart" uri="{C3380CC4-5D6E-409C-BE32-E72D297353CC}">
              <c16:uniqueId val="{00000000-F71D-4CD8-AB39-2224FEC70D65}"/>
            </c:ext>
          </c:extLst>
        </c:ser>
        <c:ser>
          <c:idx val="1"/>
          <c:order val="1"/>
          <c:tx>
            <c:strRef>
              <c:f>'{h_l_channel_pv}'!$C$1</c:f>
              <c:strCache>
                <c:ptCount val="1"/>
                <c:pt idx="0">
                  <c:v>PV 佔比（低頻）</c:v>
                </c:pt>
              </c:strCache>
            </c:strRef>
          </c:tx>
          <c:spPr>
            <a:solidFill>
              <a:schemeClr val="accent5">
                <a:lumMod val="40000"/>
                <a:lumOff val="60000"/>
              </a:schemeClr>
            </a:solidFill>
            <a:ln>
              <a:noFill/>
            </a:ln>
            <a:effectLst>
              <a:outerShdw blurRad="50800" dist="38100" dir="2700000" algn="tl" rotWithShape="0">
                <a:prstClr val="black">
                  <a:alpha val="40000"/>
                </a:prstClr>
              </a:outerShdw>
            </a:effectLst>
          </c:spPr>
          <c:invertIfNegative val="0"/>
          <c:cat>
            <c:strRef>
              <c:f>'{h_l_channel_pv}'!$A$3:$A$15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'{h_l_channel_pv}'!$C$3:$C$15</c:f>
              <c:numCache>
                <c:formatCode>0.0%</c:formatCode>
                <c:ptCount val="13"/>
                <c:pt idx="0">
                  <c:v>0.31221303948576679</c:v>
                </c:pt>
                <c:pt idx="1">
                  <c:v>0.19870028960938052</c:v>
                </c:pt>
                <c:pt idx="2">
                  <c:v>0.15391679028042665</c:v>
                </c:pt>
                <c:pt idx="3">
                  <c:v>0.13484495302677121</c:v>
                </c:pt>
                <c:pt idx="4">
                  <c:v>6.4279155188246104E-2</c:v>
                </c:pt>
                <c:pt idx="5">
                  <c:v>3.8779402415766051E-2</c:v>
                </c:pt>
                <c:pt idx="6">
                  <c:v>3.0444303171575898E-2</c:v>
                </c:pt>
                <c:pt idx="7">
                  <c:v>3.2351486896941443E-2</c:v>
                </c:pt>
                <c:pt idx="8">
                  <c:v>2.2886204704386522E-2</c:v>
                </c:pt>
                <c:pt idx="9">
                  <c:v>6.2866426502790141E-3</c:v>
                </c:pt>
                <c:pt idx="10">
                  <c:v>1.2008193826375645E-3</c:v>
                </c:pt>
                <c:pt idx="11">
                  <c:v>2.4722751995479267E-3</c:v>
                </c:pt>
                <c:pt idx="12">
                  <c:v>1.6246379882743519E-3</c:v>
                </c:pt>
              </c:numCache>
            </c:numRef>
          </c:val>
          <c:extLst>
            <c:ext xmlns:c16="http://schemas.microsoft.com/office/drawing/2014/chart" uri="{C3380CC4-5D6E-409C-BE32-E72D297353CC}">
              <c16:uniqueId val="{00000001-F71D-4CD8-AB39-2224FEC70D65}"/>
            </c:ext>
          </c:extLst>
        </c:ser>
        <c:dLbls>
          <c:showLegendKey val="0"/>
          <c:showVal val="0"/>
          <c:showCatName val="0"/>
          <c:showSerName val="0"/>
          <c:showPercent val="0"/>
          <c:showBubbleSize val="0"/>
        </c:dLbls>
        <c:gapWidth val="150"/>
        <c:axId val="784348192"/>
        <c:axId val="784348520"/>
      </c:barChart>
      <c:lineChart>
        <c:grouping val="standard"/>
        <c:varyColors val="0"/>
        <c:ser>
          <c:idx val="2"/>
          <c:order val="2"/>
          <c:tx>
            <c:strRef>
              <c:f>'{h_l_channel_pv}'!$D$1</c:f>
              <c:strCache>
                <c:ptCount val="1"/>
                <c:pt idx="0">
                  <c:v>月人均瀏覽（高頻）</c:v>
                </c:pt>
              </c:strCache>
            </c:strRef>
          </c:tx>
          <c:spPr>
            <a:ln w="22225" cap="rnd">
              <a:solidFill>
                <a:schemeClr val="accent2"/>
              </a:solidFill>
              <a:round/>
            </a:ln>
            <a:effectLst/>
          </c:spPr>
          <c:marker>
            <c:symbol val="circle"/>
            <c:size val="4"/>
            <c:spPr>
              <a:solidFill>
                <a:schemeClr val="accent2"/>
              </a:solidFill>
              <a:ln w="15875">
                <a:solidFill>
                  <a:schemeClr val="accent2"/>
                </a:solidFill>
                <a:round/>
              </a:ln>
              <a:effectLst/>
            </c:spPr>
          </c:marker>
          <c:cat>
            <c:strRef>
              <c:f>'{h_l_channel_pv}'!$A$3:$A$15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'{h_l_channel_pv}'!$D$3:$D$15</c:f>
              <c:numCache>
                <c:formatCode>#,##0.0_ </c:formatCode>
                <c:ptCount val="13"/>
                <c:pt idx="0">
                  <c:v>68.143913920645602</c:v>
                </c:pt>
                <c:pt idx="1">
                  <c:v>48.931224209078401</c:v>
                </c:pt>
                <c:pt idx="2">
                  <c:v>34.744059742023083</c:v>
                </c:pt>
                <c:pt idx="3">
                  <c:v>31.717614804660727</c:v>
                </c:pt>
                <c:pt idx="4">
                  <c:v>12.053874538745388</c:v>
                </c:pt>
                <c:pt idx="5">
                  <c:v>12.765273311897106</c:v>
                </c:pt>
                <c:pt idx="6">
                  <c:v>7.7427101200686108</c:v>
                </c:pt>
                <c:pt idx="7">
                  <c:v>6.9806070826306916</c:v>
                </c:pt>
                <c:pt idx="8">
                  <c:v>5.4764705882352942</c:v>
                </c:pt>
                <c:pt idx="9">
                  <c:v>4.3418674698795181</c:v>
                </c:pt>
                <c:pt idx="10">
                  <c:v>3.0921985815602837</c:v>
                </c:pt>
                <c:pt idx="11">
                  <c:v>2.5276752767527677</c:v>
                </c:pt>
                <c:pt idx="12">
                  <c:v>2.6651785714285716</c:v>
                </c:pt>
              </c:numCache>
            </c:numRef>
          </c:val>
          <c:smooth val="0"/>
          <c:extLst>
            <c:ext xmlns:c16="http://schemas.microsoft.com/office/drawing/2014/chart" uri="{C3380CC4-5D6E-409C-BE32-E72D297353CC}">
              <c16:uniqueId val="{00000002-F71D-4CD8-AB39-2224FEC70D65}"/>
            </c:ext>
          </c:extLst>
        </c:ser>
        <c:ser>
          <c:idx val="3"/>
          <c:order val="3"/>
          <c:tx>
            <c:strRef>
              <c:f>'{h_l_channel_pv}'!$E$1</c:f>
              <c:strCache>
                <c:ptCount val="1"/>
                <c:pt idx="0">
                  <c:v>月人均瀏覽（低頻）</c:v>
                </c:pt>
              </c:strCache>
            </c:strRef>
          </c:tx>
          <c:spPr>
            <a:ln w="22225" cap="rnd">
              <a:solidFill>
                <a:schemeClr val="accent1"/>
              </a:solidFill>
              <a:round/>
            </a:ln>
            <a:effectLst/>
          </c:spPr>
          <c:marker>
            <c:symbol val="circle"/>
            <c:size val="4"/>
            <c:spPr>
              <a:solidFill>
                <a:schemeClr val="accent1"/>
              </a:solidFill>
              <a:ln w="15875">
                <a:solidFill>
                  <a:schemeClr val="accent1"/>
                </a:solidFill>
                <a:round/>
              </a:ln>
              <a:effectLst/>
            </c:spPr>
          </c:marker>
          <c:cat>
            <c:strRef>
              <c:f>'{h_l_channel_pv}'!$A$3:$A$15</c:f>
              <c:strCache>
                <c:ptCount val="13"/>
                <c:pt idx="0">
                  <c:v>國際</c:v>
                </c:pt>
                <c:pt idx="1">
                  <c:v>證券</c:v>
                </c:pt>
                <c:pt idx="2">
                  <c:v>要聞</c:v>
                </c:pt>
                <c:pt idx="3">
                  <c:v>產業</c:v>
                </c:pt>
                <c:pt idx="4">
                  <c:v>金融</c:v>
                </c:pt>
                <c:pt idx="5">
                  <c:v>兩岸</c:v>
                </c:pt>
                <c:pt idx="6">
                  <c:v>理財</c:v>
                </c:pt>
                <c:pt idx="7">
                  <c:v>房市</c:v>
                </c:pt>
                <c:pt idx="8">
                  <c:v>專欄</c:v>
                </c:pt>
                <c:pt idx="9">
                  <c:v>商情</c:v>
                </c:pt>
                <c:pt idx="10">
                  <c:v>期貨</c:v>
                </c:pt>
                <c:pt idx="11">
                  <c:v>OFF學</c:v>
                </c:pt>
                <c:pt idx="12">
                  <c:v>品味</c:v>
                </c:pt>
              </c:strCache>
            </c:strRef>
          </c:cat>
          <c:val>
            <c:numRef>
              <c:f>'{h_l_channel_pv}'!$E$3:$E$15</c:f>
              <c:numCache>
                <c:formatCode>#,##0.0_ </c:formatCode>
                <c:ptCount val="13"/>
                <c:pt idx="0">
                  <c:v>4.1154562383612667</c:v>
                </c:pt>
                <c:pt idx="1">
                  <c:v>3.3891566265060242</c:v>
                </c:pt>
                <c:pt idx="2">
                  <c:v>2.6573170731707316</c:v>
                </c:pt>
                <c:pt idx="3">
                  <c:v>2.6114911080711356</c:v>
                </c:pt>
                <c:pt idx="4">
                  <c:v>1.8762886597938144</c:v>
                </c:pt>
                <c:pt idx="5">
                  <c:v>2.1699604743083003</c:v>
                </c:pt>
                <c:pt idx="6">
                  <c:v>1.9770642201834863</c:v>
                </c:pt>
                <c:pt idx="7">
                  <c:v>1.5369127516778522</c:v>
                </c:pt>
                <c:pt idx="8">
                  <c:v>1.9401197604790419</c:v>
                </c:pt>
                <c:pt idx="9">
                  <c:v>1.459016393442623</c:v>
                </c:pt>
                <c:pt idx="10">
                  <c:v>1</c:v>
                </c:pt>
                <c:pt idx="11">
                  <c:v>1.75</c:v>
                </c:pt>
                <c:pt idx="12">
                  <c:v>1.6428571428571428</c:v>
                </c:pt>
              </c:numCache>
            </c:numRef>
          </c:val>
          <c:smooth val="0"/>
          <c:extLst>
            <c:ext xmlns:c16="http://schemas.microsoft.com/office/drawing/2014/chart" uri="{C3380CC4-5D6E-409C-BE32-E72D297353CC}">
              <c16:uniqueId val="{00000003-F71D-4CD8-AB39-2224FEC70D65}"/>
            </c:ext>
          </c:extLst>
        </c:ser>
        <c:dLbls>
          <c:showLegendKey val="0"/>
          <c:showVal val="0"/>
          <c:showCatName val="0"/>
          <c:showSerName val="0"/>
          <c:showPercent val="0"/>
          <c:showBubbleSize val="0"/>
        </c:dLbls>
        <c:marker val="1"/>
        <c:smooth val="0"/>
        <c:axId val="791448896"/>
        <c:axId val="791449880"/>
      </c:lineChart>
      <c:catAx>
        <c:axId val="78434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1400" b="0" i="0" u="none" strike="noStrike" kern="1200" cap="none" spc="0" normalizeH="0" baseline="0">
                <a:solidFill>
                  <a:schemeClr val="dk1">
                    <a:lumMod val="65000"/>
                    <a:lumOff val="35000"/>
                  </a:schemeClr>
                </a:solidFill>
                <a:latin typeface="Century Gothic" panose="020B0502020202020204" pitchFamily="34" charset="0"/>
                <a:ea typeface="+mn-ea"/>
                <a:cs typeface="+mn-cs"/>
              </a:defRPr>
            </a:pPr>
            <a:endParaRPr lang="zh-TW"/>
          </a:p>
        </c:txPr>
        <c:crossAx val="784348520"/>
        <c:crosses val="autoZero"/>
        <c:auto val="0"/>
        <c:lblAlgn val="ctr"/>
        <c:lblOffset val="100"/>
        <c:noMultiLvlLbl val="0"/>
      </c:catAx>
      <c:valAx>
        <c:axId val="784348520"/>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Century Gothic" panose="020B0502020202020204" pitchFamily="34" charset="0"/>
                <a:ea typeface="+mn-ea"/>
                <a:cs typeface="+mn-cs"/>
              </a:defRPr>
            </a:pPr>
            <a:endParaRPr lang="zh-TW"/>
          </a:p>
        </c:txPr>
        <c:crossAx val="784348192"/>
        <c:crosses val="autoZero"/>
        <c:crossBetween val="between"/>
      </c:valAx>
      <c:valAx>
        <c:axId val="791449880"/>
        <c:scaling>
          <c:orientation val="minMax"/>
        </c:scaling>
        <c:delete val="0"/>
        <c:axPos val="r"/>
        <c:numFmt formatCode="0_ "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791448896"/>
        <c:crosses val="max"/>
        <c:crossBetween val="between"/>
      </c:valAx>
      <c:catAx>
        <c:axId val="791448896"/>
        <c:scaling>
          <c:orientation val="minMax"/>
        </c:scaling>
        <c:delete val="1"/>
        <c:axPos val="b"/>
        <c:numFmt formatCode="General" sourceLinked="1"/>
        <c:majorTickMark val="out"/>
        <c:minorTickMark val="none"/>
        <c:tickLblPos val="nextTo"/>
        <c:crossAx val="791449880"/>
        <c:crosses val="autoZero"/>
        <c:auto val="1"/>
        <c:lblAlgn val="ctr"/>
        <c:lblOffset val="100"/>
        <c:noMultiLvlLbl val="0"/>
      </c:catAx>
      <c:spPr>
        <a:solidFill>
          <a:schemeClr val="tx1">
            <a:alpha val="70000"/>
          </a:schemeClr>
        </a:solidFill>
        <a:ln>
          <a:noFill/>
        </a:ln>
        <a:effectLst/>
      </c:spPr>
    </c:plotArea>
    <c:legend>
      <c:legendPos val="t"/>
      <c:layout>
        <c:manualLayout>
          <c:xMode val="edge"/>
          <c:yMode val="edge"/>
          <c:x val="0.16976687683649017"/>
          <c:y val="0.140346521674243"/>
          <c:w val="0.67622038821548569"/>
          <c:h val="9.9211442354621024E-2"/>
        </c:manualLayout>
      </c:layout>
      <c:overlay val="1"/>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2128" b="1" i="0" u="none" strike="noStrike" kern="1200" cap="none" spc="0" normalizeH="0" baseline="0">
                <a:solidFill>
                  <a:schemeClr val="bg1"/>
                </a:solidFill>
                <a:latin typeface="+mj-lt"/>
                <a:ea typeface="+mj-ea"/>
                <a:cs typeface="+mj-cs"/>
              </a:defRPr>
            </a:pPr>
            <a:r>
              <a:rPr lang="zh-TW" altLang="en-US" dirty="0">
                <a:solidFill>
                  <a:schemeClr val="bg1"/>
                </a:solidFill>
                <a:latin typeface="+mj-lt"/>
                <a:ea typeface="+mj-ea"/>
              </a:rPr>
              <a:t>字數、平均停留時間與平均閱讀完成率</a:t>
            </a:r>
            <a:endParaRPr lang="en-US" altLang="zh-TW" dirty="0">
              <a:solidFill>
                <a:schemeClr val="bg1"/>
              </a:solidFill>
              <a:latin typeface="+mj-lt"/>
              <a:ea typeface="+mj-ea"/>
            </a:endParaRPr>
          </a:p>
        </c:rich>
      </c:tx>
      <c:overlay val="0"/>
      <c:spPr>
        <a:noFill/>
        <a:ln>
          <a:noFill/>
        </a:ln>
        <a:effectLst/>
      </c:spPr>
      <c:txPr>
        <a:bodyPr rot="0" spcFirstLastPara="1" vertOverflow="ellipsis" vert="horz" wrap="square" anchor="ctr" anchorCtr="1"/>
        <a:lstStyle/>
        <a:p>
          <a:pPr>
            <a:defRPr sz="2128" b="1" i="0" u="none" strike="noStrike" kern="1200" cap="none" spc="0" normalizeH="0" baseline="0">
              <a:solidFill>
                <a:schemeClr val="bg1"/>
              </a:solidFill>
              <a:latin typeface="+mj-lt"/>
              <a:ea typeface="+mj-ea"/>
              <a:cs typeface="+mj-cs"/>
            </a:defRPr>
          </a:pPr>
          <a:endParaRPr lang="en-US" altLang="zh-TW"/>
        </a:p>
      </c:txPr>
    </c:title>
    <c:autoTitleDeleted val="0"/>
    <c:plotArea>
      <c:layout/>
      <c:barChart>
        <c:barDir val="col"/>
        <c:grouping val="clustered"/>
        <c:varyColors val="0"/>
        <c:ser>
          <c:idx val="0"/>
          <c:order val="0"/>
          <c:tx>
            <c:strRef>
              <c:f>'{word_count}'!$B$1</c:f>
              <c:strCache>
                <c:ptCount val="1"/>
                <c:pt idx="0">
                  <c:v>WEB 平均停留時間</c:v>
                </c:pt>
              </c:strCache>
            </c:strRef>
          </c:tx>
          <c:spPr>
            <a:solidFill>
              <a:schemeClr val="accent1"/>
            </a:solidFill>
            <a:ln>
              <a:noFill/>
            </a:ln>
            <a:effectLst>
              <a:outerShdw blurRad="50800" dist="38100" dir="2700000" algn="tl" rotWithShape="0">
                <a:prstClr val="black">
                  <a:alpha val="40000"/>
                </a:prstClr>
              </a:outerShdw>
            </a:effectLst>
          </c:spPr>
          <c:invertIfNegative val="0"/>
          <c:cat>
            <c:strRef>
              <c:f>'{word_count}'!$A$2:$A$8</c:f>
              <c:strCache>
                <c:ptCount val="7"/>
                <c:pt idx="0">
                  <c:v>800-1,200 字</c:v>
                </c:pt>
                <c:pt idx="1">
                  <c:v>1,201-1,600 字</c:v>
                </c:pt>
                <c:pt idx="2">
                  <c:v>1,601-2,000 字</c:v>
                </c:pt>
                <c:pt idx="3">
                  <c:v>2,001-2,400 字</c:v>
                </c:pt>
                <c:pt idx="4">
                  <c:v>2,401-2,800 字</c:v>
                </c:pt>
                <c:pt idx="5">
                  <c:v>2,801-3,200 字</c:v>
                </c:pt>
                <c:pt idx="6">
                  <c:v>3,200 字以上</c:v>
                </c:pt>
              </c:strCache>
            </c:strRef>
          </c:cat>
          <c:val>
            <c:numRef>
              <c:f>'{word_count}'!$B$2:$B$8</c:f>
              <c:numCache>
                <c:formatCode>General</c:formatCode>
                <c:ptCount val="7"/>
                <c:pt idx="0">
                  <c:v>157</c:v>
                </c:pt>
                <c:pt idx="1">
                  <c:v>224</c:v>
                </c:pt>
                <c:pt idx="2">
                  <c:v>252</c:v>
                </c:pt>
                <c:pt idx="3">
                  <c:v>229</c:v>
                </c:pt>
                <c:pt idx="4">
                  <c:v>271</c:v>
                </c:pt>
                <c:pt idx="5">
                  <c:v>260</c:v>
                </c:pt>
                <c:pt idx="6">
                  <c:v>317</c:v>
                </c:pt>
              </c:numCache>
            </c:numRef>
          </c:val>
          <c:extLst>
            <c:ext xmlns:c16="http://schemas.microsoft.com/office/drawing/2014/chart" uri="{C3380CC4-5D6E-409C-BE32-E72D297353CC}">
              <c16:uniqueId val="{00000000-49EC-4D9E-B387-586528E6475A}"/>
            </c:ext>
          </c:extLst>
        </c:ser>
        <c:ser>
          <c:idx val="1"/>
          <c:order val="1"/>
          <c:tx>
            <c:strRef>
              <c:f>'{word_count}'!$C$1</c:f>
              <c:strCache>
                <c:ptCount val="1"/>
                <c:pt idx="0">
                  <c:v>APP 平均停留時間</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'{word_count}'!$A$2:$A$8</c:f>
              <c:strCache>
                <c:ptCount val="7"/>
                <c:pt idx="0">
                  <c:v>800-1,200 字</c:v>
                </c:pt>
                <c:pt idx="1">
                  <c:v>1,201-1,600 字</c:v>
                </c:pt>
                <c:pt idx="2">
                  <c:v>1,601-2,000 字</c:v>
                </c:pt>
                <c:pt idx="3">
                  <c:v>2,001-2,400 字</c:v>
                </c:pt>
                <c:pt idx="4">
                  <c:v>2,401-2,800 字</c:v>
                </c:pt>
                <c:pt idx="5">
                  <c:v>2,801-3,200 字</c:v>
                </c:pt>
                <c:pt idx="6">
                  <c:v>3,200 字以上</c:v>
                </c:pt>
              </c:strCache>
            </c:strRef>
          </c:cat>
          <c:val>
            <c:numRef>
              <c:f>'{word_count}'!$C$2:$C$8</c:f>
              <c:numCache>
                <c:formatCode>General</c:formatCode>
                <c:ptCount val="7"/>
                <c:pt idx="0">
                  <c:v>192</c:v>
                </c:pt>
                <c:pt idx="1">
                  <c:v>246</c:v>
                </c:pt>
                <c:pt idx="2">
                  <c:v>301</c:v>
                </c:pt>
                <c:pt idx="3">
                  <c:v>284</c:v>
                </c:pt>
                <c:pt idx="4">
                  <c:v>262</c:v>
                </c:pt>
                <c:pt idx="5">
                  <c:v>373</c:v>
                </c:pt>
                <c:pt idx="6">
                  <c:v>678</c:v>
                </c:pt>
              </c:numCache>
            </c:numRef>
          </c:val>
          <c:extLst>
            <c:ext xmlns:c16="http://schemas.microsoft.com/office/drawing/2014/chart" uri="{C3380CC4-5D6E-409C-BE32-E72D297353CC}">
              <c16:uniqueId val="{00000001-49EC-4D9E-B387-586528E6475A}"/>
            </c:ext>
          </c:extLst>
        </c:ser>
        <c:dLbls>
          <c:showLegendKey val="0"/>
          <c:showVal val="0"/>
          <c:showCatName val="0"/>
          <c:showSerName val="0"/>
          <c:showPercent val="0"/>
          <c:showBubbleSize val="0"/>
        </c:dLbls>
        <c:gapWidth val="150"/>
        <c:axId val="630439200"/>
        <c:axId val="630433296"/>
      </c:barChart>
      <c:lineChart>
        <c:grouping val="standard"/>
        <c:varyColors val="0"/>
        <c:ser>
          <c:idx val="2"/>
          <c:order val="2"/>
          <c:tx>
            <c:strRef>
              <c:f>'{word_count}'!$D$1</c:f>
              <c:strCache>
                <c:ptCount val="1"/>
                <c:pt idx="0">
                  <c:v>WEB 平均閱讀完成率</c:v>
                </c:pt>
              </c:strCache>
            </c:strRef>
          </c:tx>
          <c:spPr>
            <a:ln w="22225" cap="rnd">
              <a:solidFill>
                <a:schemeClr val="accent1">
                  <a:lumMod val="50000"/>
                </a:schemeClr>
              </a:solidFill>
              <a:round/>
            </a:ln>
            <a:effectLst/>
          </c:spPr>
          <c:marker>
            <c:symbol val="square"/>
            <c:size val="7"/>
            <c:spPr>
              <a:solidFill>
                <a:schemeClr val="tx1"/>
              </a:solidFill>
              <a:ln w="15875">
                <a:solidFill>
                  <a:schemeClr val="accent5"/>
                </a:solidFill>
                <a:round/>
              </a:ln>
              <a:effectLst/>
            </c:spPr>
          </c:marker>
          <c:cat>
            <c:strRef>
              <c:f>'{word_count}'!$A$2:$A$8</c:f>
              <c:strCache>
                <c:ptCount val="7"/>
                <c:pt idx="0">
                  <c:v>800-1,200 字</c:v>
                </c:pt>
                <c:pt idx="1">
                  <c:v>1,201-1,600 字</c:v>
                </c:pt>
                <c:pt idx="2">
                  <c:v>1,601-2,000 字</c:v>
                </c:pt>
                <c:pt idx="3">
                  <c:v>2,001-2,400 字</c:v>
                </c:pt>
                <c:pt idx="4">
                  <c:v>2,401-2,800 字</c:v>
                </c:pt>
                <c:pt idx="5">
                  <c:v>2,801-3,200 字</c:v>
                </c:pt>
                <c:pt idx="6">
                  <c:v>3,200 字以上</c:v>
                </c:pt>
              </c:strCache>
            </c:strRef>
          </c:cat>
          <c:val>
            <c:numRef>
              <c:f>'{word_count}'!$D$2:$D$8</c:f>
              <c:numCache>
                <c:formatCode>0.00%</c:formatCode>
                <c:ptCount val="7"/>
                <c:pt idx="0">
                  <c:v>0.63</c:v>
                </c:pt>
                <c:pt idx="1">
                  <c:v>0.67</c:v>
                </c:pt>
                <c:pt idx="2">
                  <c:v>0.63</c:v>
                </c:pt>
                <c:pt idx="3">
                  <c:v>0.59</c:v>
                </c:pt>
                <c:pt idx="4">
                  <c:v>0.62</c:v>
                </c:pt>
                <c:pt idx="5">
                  <c:v>0.48</c:v>
                </c:pt>
                <c:pt idx="6">
                  <c:v>0.63</c:v>
                </c:pt>
              </c:numCache>
            </c:numRef>
          </c:val>
          <c:smooth val="0"/>
          <c:extLst>
            <c:ext xmlns:c16="http://schemas.microsoft.com/office/drawing/2014/chart" uri="{C3380CC4-5D6E-409C-BE32-E72D297353CC}">
              <c16:uniqueId val="{00000002-49EC-4D9E-B387-586528E6475A}"/>
            </c:ext>
          </c:extLst>
        </c:ser>
        <c:ser>
          <c:idx val="3"/>
          <c:order val="3"/>
          <c:tx>
            <c:strRef>
              <c:f>'{word_count}'!$E$1</c:f>
              <c:strCache>
                <c:ptCount val="1"/>
                <c:pt idx="0">
                  <c:v>APP 平均閱讀完成率</c:v>
                </c:pt>
              </c:strCache>
            </c:strRef>
          </c:tx>
          <c:spPr>
            <a:ln w="22225" cap="rnd">
              <a:solidFill>
                <a:schemeClr val="accent4"/>
              </a:solidFill>
              <a:round/>
            </a:ln>
            <a:effectLst/>
          </c:spPr>
          <c:marker>
            <c:symbol val="circle"/>
            <c:size val="8"/>
            <c:spPr>
              <a:solidFill>
                <a:schemeClr val="tx1"/>
              </a:solidFill>
              <a:ln w="15875">
                <a:solidFill>
                  <a:schemeClr val="accent4"/>
                </a:solidFill>
                <a:round/>
              </a:ln>
              <a:effectLst/>
            </c:spPr>
          </c:marker>
          <c:cat>
            <c:strRef>
              <c:f>'{word_count}'!$A$2:$A$8</c:f>
              <c:strCache>
                <c:ptCount val="7"/>
                <c:pt idx="0">
                  <c:v>800-1,200 字</c:v>
                </c:pt>
                <c:pt idx="1">
                  <c:v>1,201-1,600 字</c:v>
                </c:pt>
                <c:pt idx="2">
                  <c:v>1,601-2,000 字</c:v>
                </c:pt>
                <c:pt idx="3">
                  <c:v>2,001-2,400 字</c:v>
                </c:pt>
                <c:pt idx="4">
                  <c:v>2,401-2,800 字</c:v>
                </c:pt>
                <c:pt idx="5">
                  <c:v>2,801-3,200 字</c:v>
                </c:pt>
                <c:pt idx="6">
                  <c:v>3,200 字以上</c:v>
                </c:pt>
              </c:strCache>
            </c:strRef>
          </c:cat>
          <c:val>
            <c:numRef>
              <c:f>'{word_count}'!$E$2:$E$8</c:f>
              <c:numCache>
                <c:formatCode>0.00%</c:formatCode>
                <c:ptCount val="7"/>
                <c:pt idx="0">
                  <c:v>0.52</c:v>
                </c:pt>
                <c:pt idx="1">
                  <c:v>0.52</c:v>
                </c:pt>
                <c:pt idx="2">
                  <c:v>0.53</c:v>
                </c:pt>
                <c:pt idx="3">
                  <c:v>0.44</c:v>
                </c:pt>
                <c:pt idx="4">
                  <c:v>0.4</c:v>
                </c:pt>
                <c:pt idx="5">
                  <c:v>0.36</c:v>
                </c:pt>
                <c:pt idx="6">
                  <c:v>0.43</c:v>
                </c:pt>
              </c:numCache>
            </c:numRef>
          </c:val>
          <c:smooth val="0"/>
          <c:extLst>
            <c:ext xmlns:c16="http://schemas.microsoft.com/office/drawing/2014/chart" uri="{C3380CC4-5D6E-409C-BE32-E72D297353CC}">
              <c16:uniqueId val="{00000003-49EC-4D9E-B387-586528E6475A}"/>
            </c:ext>
          </c:extLst>
        </c:ser>
        <c:dLbls>
          <c:showLegendKey val="0"/>
          <c:showVal val="0"/>
          <c:showCatName val="0"/>
          <c:showSerName val="0"/>
          <c:showPercent val="0"/>
          <c:showBubbleSize val="0"/>
        </c:dLbls>
        <c:marker val="1"/>
        <c:smooth val="0"/>
        <c:axId val="816336456"/>
        <c:axId val="816335800"/>
      </c:lineChart>
      <c:catAx>
        <c:axId val="63043920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zh-TW"/>
          </a:p>
        </c:txPr>
        <c:crossAx val="630433296"/>
        <c:crosses val="autoZero"/>
        <c:auto val="1"/>
        <c:lblAlgn val="ctr"/>
        <c:lblOffset val="100"/>
        <c:noMultiLvlLbl val="0"/>
      </c:catAx>
      <c:valAx>
        <c:axId val="630433296"/>
        <c:scaling>
          <c:orientation val="minMax"/>
        </c:scaling>
        <c:delete val="0"/>
        <c:axPos val="l"/>
        <c:majorGridlines>
          <c:spPr>
            <a:ln w="9525" cap="flat" cmpd="sng" algn="ctr">
              <a:solidFill>
                <a:schemeClr val="dk1">
                  <a:lumMod val="15000"/>
                  <a:lumOff val="85000"/>
                </a:schemeClr>
              </a:solidFill>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zh-TW"/>
          </a:p>
        </c:txPr>
        <c:crossAx val="630439200"/>
        <c:crosses val="autoZero"/>
        <c:crossBetween val="between"/>
      </c:valAx>
      <c:valAx>
        <c:axId val="816335800"/>
        <c:scaling>
          <c:orientation val="minMax"/>
          <c:max val="0.8"/>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816336456"/>
        <c:crosses val="max"/>
        <c:crossBetween val="between"/>
      </c:valAx>
      <c:catAx>
        <c:axId val="816336456"/>
        <c:scaling>
          <c:orientation val="minMax"/>
        </c:scaling>
        <c:delete val="1"/>
        <c:axPos val="b"/>
        <c:numFmt formatCode="General" sourceLinked="1"/>
        <c:majorTickMark val="out"/>
        <c:minorTickMark val="none"/>
        <c:tickLblPos val="nextTo"/>
        <c:crossAx val="816335800"/>
        <c:crosses val="autoZero"/>
        <c:auto val="1"/>
        <c:lblAlgn val="ctr"/>
        <c:lblOffset val="100"/>
        <c:noMultiLvlLbl val="0"/>
      </c:catAx>
      <c:spPr>
        <a:solidFill>
          <a:schemeClr val="tx1">
            <a:alpha val="7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barChart>
        <c:barDir val="col"/>
        <c:grouping val="stacked"/>
        <c:varyColors val="0"/>
        <c:ser>
          <c:idx val="0"/>
          <c:order val="0"/>
          <c:tx>
            <c:strRef>
              <c:f>'{low_view_article}'!$B$1</c:f>
              <c:strCache>
                <c:ptCount val="1"/>
                <c:pt idx="0">
                  <c:v>低瀏覽文章佔比</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solidFill>
                <a:srgbClr val="4472C4"/>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'{low_view_article}'!$A$2:$A$11</c:f>
              <c:strCache>
                <c:ptCount val="10"/>
                <c:pt idx="0">
                  <c:v>國際</c:v>
                </c:pt>
                <c:pt idx="1">
                  <c:v>證券</c:v>
                </c:pt>
                <c:pt idx="2">
                  <c:v>兩岸</c:v>
                </c:pt>
                <c:pt idx="3">
                  <c:v>產業</c:v>
                </c:pt>
                <c:pt idx="4">
                  <c:v>專欄</c:v>
                </c:pt>
                <c:pt idx="5">
                  <c:v>要聞</c:v>
                </c:pt>
                <c:pt idx="6">
                  <c:v>金融</c:v>
                </c:pt>
                <c:pt idx="7">
                  <c:v>理財</c:v>
                </c:pt>
                <c:pt idx="8">
                  <c:v>OFF學</c:v>
                </c:pt>
                <c:pt idx="9">
                  <c:v>房市</c:v>
                </c:pt>
              </c:strCache>
            </c:strRef>
          </c:cat>
          <c:val>
            <c:numRef>
              <c:f>'{low_view_article}'!$B$2:$B$11</c:f>
              <c:numCache>
                <c:formatCode>0.00%</c:formatCode>
                <c:ptCount val="10"/>
                <c:pt idx="0">
                  <c:v>0.10526315789473684</c:v>
                </c:pt>
                <c:pt idx="1">
                  <c:v>6.097560975609756E-2</c:v>
                </c:pt>
                <c:pt idx="2">
                  <c:v>6.25E-2</c:v>
                </c:pt>
                <c:pt idx="3">
                  <c:v>1.3888888888888888E-2</c:v>
                </c:pt>
                <c:pt idx="4">
                  <c:v>2.8169014084507043E-2</c:v>
                </c:pt>
                <c:pt idx="5">
                  <c:v>3.6363636363636362E-2</c:v>
                </c:pt>
                <c:pt idx="6">
                  <c:v>5.128205128205128E-2</c:v>
                </c:pt>
                <c:pt idx="7">
                  <c:v>0</c:v>
                </c:pt>
                <c:pt idx="8">
                  <c:v>0.16666666666666666</c:v>
                </c:pt>
                <c:pt idx="9">
                  <c:v>0</c:v>
                </c:pt>
              </c:numCache>
            </c:numRef>
          </c:val>
          <c:extLst>
            <c:ext xmlns:c16="http://schemas.microsoft.com/office/drawing/2014/chart" uri="{C3380CC4-5D6E-409C-BE32-E72D297353CC}">
              <c16:uniqueId val="{00000002-005F-40A9-852A-98FE19514A81}"/>
            </c:ext>
          </c:extLst>
        </c:ser>
        <c:ser>
          <c:idx val="1"/>
          <c:order val="1"/>
          <c:tx>
            <c:strRef>
              <c:f>'{low_view_article}'!$C$1</c:f>
              <c:strCache>
                <c:ptCount val="1"/>
                <c:pt idx="0">
                  <c:v>未瀏覽文章佔比</c:v>
                </c:pt>
              </c:strCache>
            </c:strRef>
          </c:tx>
          <c:spPr>
            <a:solidFill>
              <a:srgbClr val="FFC000"/>
            </a:solidFill>
            <a:ln>
              <a:noFill/>
            </a:ln>
            <a:effectLst>
              <a:outerShdw blurRad="50800" dist="38100" dir="2700000" algn="tl" rotWithShape="0">
                <a:prstClr val="black">
                  <a:alpha val="40000"/>
                </a:prstClr>
              </a:outerShdw>
            </a:effectLst>
          </c:spPr>
          <c:invertIfNegative val="0"/>
          <c:cat>
            <c:strRef>
              <c:f>'{low_view_article}'!$A$2:$A$11</c:f>
              <c:strCache>
                <c:ptCount val="10"/>
                <c:pt idx="0">
                  <c:v>國際</c:v>
                </c:pt>
                <c:pt idx="1">
                  <c:v>證券</c:v>
                </c:pt>
                <c:pt idx="2">
                  <c:v>兩岸</c:v>
                </c:pt>
                <c:pt idx="3">
                  <c:v>產業</c:v>
                </c:pt>
                <c:pt idx="4">
                  <c:v>專欄</c:v>
                </c:pt>
                <c:pt idx="5">
                  <c:v>要聞</c:v>
                </c:pt>
                <c:pt idx="6">
                  <c:v>金融</c:v>
                </c:pt>
                <c:pt idx="7">
                  <c:v>理財</c:v>
                </c:pt>
                <c:pt idx="8">
                  <c:v>OFF學</c:v>
                </c:pt>
                <c:pt idx="9">
                  <c:v>房市</c:v>
                </c:pt>
              </c:strCache>
            </c:strRef>
          </c:cat>
          <c:val>
            <c:numRef>
              <c:f>'{low_view_article}'!$C$2:$C$11</c:f>
              <c:numCache>
                <c:formatCode>0.00%</c:formatCode>
                <c:ptCount val="10"/>
                <c:pt idx="0">
                  <c:v>0</c:v>
                </c:pt>
                <c:pt idx="1">
                  <c:v>9.1463414634146336E-3</c:v>
                </c:pt>
                <c:pt idx="2">
                  <c:v>0</c:v>
                </c:pt>
                <c:pt idx="3">
                  <c:v>0</c:v>
                </c:pt>
                <c:pt idx="4">
                  <c:v>0</c:v>
                </c:pt>
                <c:pt idx="5">
                  <c:v>1.8181818181818181E-2</c:v>
                </c:pt>
                <c:pt idx="6">
                  <c:v>0</c:v>
                </c:pt>
                <c:pt idx="7">
                  <c:v>0</c:v>
                </c:pt>
                <c:pt idx="8">
                  <c:v>0</c:v>
                </c:pt>
                <c:pt idx="9">
                  <c:v>0</c:v>
                </c:pt>
              </c:numCache>
            </c:numRef>
          </c:val>
          <c:extLst>
            <c:ext xmlns:c16="http://schemas.microsoft.com/office/drawing/2014/chart" uri="{C3380CC4-5D6E-409C-BE32-E72D297353CC}">
              <c16:uniqueId val="{00000003-005F-40A9-852A-98FE19514A81}"/>
            </c:ext>
          </c:extLst>
        </c:ser>
        <c:dLbls>
          <c:showLegendKey val="0"/>
          <c:showVal val="0"/>
          <c:showCatName val="0"/>
          <c:showSerName val="0"/>
          <c:showPercent val="0"/>
          <c:showBubbleSize val="0"/>
        </c:dLbls>
        <c:gapWidth val="150"/>
        <c:overlap val="100"/>
        <c:axId val="630439200"/>
        <c:axId val="630433296"/>
      </c:barChart>
      <c:lineChart>
        <c:grouping val="standard"/>
        <c:varyColors val="0"/>
        <c:ser>
          <c:idx val="2"/>
          <c:order val="2"/>
          <c:tx>
            <c:strRef>
              <c:f>'{low_view_article}'!$D$1</c:f>
              <c:strCache>
                <c:ptCount val="1"/>
                <c:pt idx="0">
                  <c:v>發稿量</c:v>
                </c:pt>
              </c:strCache>
            </c:strRef>
          </c:tx>
          <c:spPr>
            <a:ln w="22225" cap="rnd">
              <a:solidFill>
                <a:schemeClr val="accent6">
                  <a:lumMod val="75000"/>
                </a:schemeClr>
              </a:solidFill>
              <a:round/>
            </a:ln>
            <a:effectLst>
              <a:outerShdw blurRad="50800" dist="38100" dir="2700000" algn="tl" rotWithShape="0">
                <a:prstClr val="black">
                  <a:alpha val="40000"/>
                </a:prstClr>
              </a:outerShdw>
            </a:effectLst>
          </c:spPr>
          <c:marker>
            <c:symbol val="none"/>
          </c:marker>
          <c:cat>
            <c:strRef>
              <c:f>'{low_view_article}'!$A$2:$A$11</c:f>
              <c:strCache>
                <c:ptCount val="10"/>
                <c:pt idx="0">
                  <c:v>國際</c:v>
                </c:pt>
                <c:pt idx="1">
                  <c:v>證券</c:v>
                </c:pt>
                <c:pt idx="2">
                  <c:v>兩岸</c:v>
                </c:pt>
                <c:pt idx="3">
                  <c:v>產業</c:v>
                </c:pt>
                <c:pt idx="4">
                  <c:v>專欄</c:v>
                </c:pt>
                <c:pt idx="5">
                  <c:v>要聞</c:v>
                </c:pt>
                <c:pt idx="6">
                  <c:v>金融</c:v>
                </c:pt>
                <c:pt idx="7">
                  <c:v>理財</c:v>
                </c:pt>
                <c:pt idx="8">
                  <c:v>OFF學</c:v>
                </c:pt>
                <c:pt idx="9">
                  <c:v>房市</c:v>
                </c:pt>
              </c:strCache>
            </c:strRef>
          </c:cat>
          <c:val>
            <c:numRef>
              <c:f>'{low_view_article}'!$D$2:$D$11</c:f>
              <c:numCache>
                <c:formatCode>General</c:formatCode>
                <c:ptCount val="10"/>
                <c:pt idx="0">
                  <c:v>513</c:v>
                </c:pt>
                <c:pt idx="1">
                  <c:v>328</c:v>
                </c:pt>
                <c:pt idx="2">
                  <c:v>160</c:v>
                </c:pt>
                <c:pt idx="3">
                  <c:v>72</c:v>
                </c:pt>
                <c:pt idx="4">
                  <c:v>71</c:v>
                </c:pt>
                <c:pt idx="5">
                  <c:v>55</c:v>
                </c:pt>
                <c:pt idx="6">
                  <c:v>39</c:v>
                </c:pt>
                <c:pt idx="7">
                  <c:v>32</c:v>
                </c:pt>
                <c:pt idx="8">
                  <c:v>6</c:v>
                </c:pt>
                <c:pt idx="9">
                  <c:v>3</c:v>
                </c:pt>
              </c:numCache>
            </c:numRef>
          </c:val>
          <c:smooth val="0"/>
          <c:extLst>
            <c:ext xmlns:c16="http://schemas.microsoft.com/office/drawing/2014/chart" uri="{C3380CC4-5D6E-409C-BE32-E72D297353CC}">
              <c16:uniqueId val="{00000004-005F-40A9-852A-98FE19514A81}"/>
            </c:ext>
          </c:extLst>
        </c:ser>
        <c:dLbls>
          <c:showLegendKey val="0"/>
          <c:showVal val="0"/>
          <c:showCatName val="0"/>
          <c:showSerName val="0"/>
          <c:showPercent val="0"/>
          <c:showBubbleSize val="0"/>
        </c:dLbls>
        <c:marker val="1"/>
        <c:smooth val="0"/>
        <c:axId val="665189968"/>
        <c:axId val="665191280"/>
      </c:lineChart>
      <c:catAx>
        <c:axId val="63043920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zh-TW"/>
          </a:p>
        </c:txPr>
        <c:crossAx val="630433296"/>
        <c:crosses val="autoZero"/>
        <c:auto val="1"/>
        <c:lblAlgn val="ctr"/>
        <c:lblOffset val="100"/>
        <c:noMultiLvlLbl val="0"/>
      </c:catAx>
      <c:valAx>
        <c:axId val="630433296"/>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zh-TW"/>
          </a:p>
        </c:txPr>
        <c:crossAx val="630439200"/>
        <c:crosses val="autoZero"/>
        <c:crossBetween val="between"/>
      </c:valAx>
      <c:valAx>
        <c:axId val="66519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665189968"/>
        <c:crosses val="max"/>
        <c:crossBetween val="between"/>
      </c:valAx>
      <c:catAx>
        <c:axId val="665189968"/>
        <c:scaling>
          <c:orientation val="minMax"/>
        </c:scaling>
        <c:delete val="1"/>
        <c:axPos val="b"/>
        <c:numFmt formatCode="General" sourceLinked="1"/>
        <c:majorTickMark val="out"/>
        <c:minorTickMark val="none"/>
        <c:tickLblPos val="nextTo"/>
        <c:crossAx val="665191280"/>
        <c:crosses val="autoZero"/>
        <c:auto val="1"/>
        <c:lblAlgn val="ctr"/>
        <c:lblOffset val="100"/>
        <c:noMultiLvlLbl val="0"/>
      </c:catAx>
      <c:spPr>
        <a:solidFill>
          <a:schemeClr val="tx1">
            <a:alpha val="7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0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zh-TW" altLang="en-US" sz="1800" dirty="0">
                <a:solidFill>
                  <a:schemeClr val="bg1"/>
                </a:solidFill>
              </a:rPr>
              <a:t>總流失</a:t>
            </a:r>
          </a:p>
        </c:rich>
      </c:tx>
      <c:overlay val="0"/>
      <c:spPr>
        <a:solidFill>
          <a:schemeClr val="tx1">
            <a:lumMod val="9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8.8381336769134233E-2"/>
          <c:y val="0.18380385050608078"/>
          <c:w val="0.83266845140185874"/>
          <c:h val="0.74387424168213823"/>
        </c:manualLayout>
      </c:layout>
      <c:barChart>
        <c:barDir val="col"/>
        <c:grouping val="stacked"/>
        <c:varyColors val="0"/>
        <c:ser>
          <c:idx val="2"/>
          <c:order val="2"/>
          <c:tx>
            <c:strRef>
              <c:f>'{lost_tt}'!$D$1</c:f>
              <c:strCache>
                <c:ptCount val="1"/>
                <c:pt idx="0">
                  <c:v>Web</c:v>
                </c:pt>
              </c:strCache>
            </c:strRef>
          </c:tx>
          <c:spPr>
            <a:solidFill>
              <a:srgbClr val="4A5FAB"/>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Century Gothic" panose="020B0502020202020204" pitchFamily="34" charset="0"/>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'{lost_tt}'!$A$2:$A$14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'{lost_tt}'!$D$2:$D$14</c:f>
              <c:numCache>
                <c:formatCode>#,##0_);[Red]\(#,##0\)</c:formatCode>
                <c:ptCount val="13"/>
                <c:pt idx="0">
                  <c:v>169</c:v>
                </c:pt>
                <c:pt idx="1">
                  <c:v>113</c:v>
                </c:pt>
                <c:pt idx="2">
                  <c:v>128</c:v>
                </c:pt>
                <c:pt idx="3">
                  <c:v>133</c:v>
                </c:pt>
                <c:pt idx="4">
                  <c:v>144</c:v>
                </c:pt>
                <c:pt idx="5">
                  <c:v>91</c:v>
                </c:pt>
                <c:pt idx="6">
                  <c:v>97</c:v>
                </c:pt>
                <c:pt idx="7">
                  <c:v>114</c:v>
                </c:pt>
                <c:pt idx="8">
                  <c:v>168</c:v>
                </c:pt>
                <c:pt idx="9">
                  <c:v>171</c:v>
                </c:pt>
                <c:pt idx="10">
                  <c:v>237</c:v>
                </c:pt>
                <c:pt idx="11">
                  <c:v>184</c:v>
                </c:pt>
                <c:pt idx="12">
                  <c:v>176</c:v>
                </c:pt>
              </c:numCache>
            </c:numRef>
          </c:val>
          <c:extLst>
            <c:ext xmlns:c16="http://schemas.microsoft.com/office/drawing/2014/chart" uri="{C3380CC4-5D6E-409C-BE32-E72D297353CC}">
              <c16:uniqueId val="{00000000-5B76-423F-9C8B-CD387DE33437}"/>
            </c:ext>
          </c:extLst>
        </c:ser>
        <c:ser>
          <c:idx val="3"/>
          <c:order val="3"/>
          <c:tx>
            <c:strRef>
              <c:f>'{lost_tt}'!$E$1</c:f>
              <c:strCache>
                <c:ptCount val="1"/>
                <c:pt idx="0">
                  <c:v>App</c:v>
                </c:pt>
              </c:strCache>
            </c:strRef>
          </c:tx>
          <c:spPr>
            <a:solidFill>
              <a:srgbClr val="FFC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Century Gothic" panose="020B0502020202020204" pitchFamily="34" charset="0"/>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'{lost_tt}'!$A$2:$A$14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'{lost_tt}'!$E$2:$E$14</c:f>
              <c:numCache>
                <c:formatCode>#,##0_);[Red]\(#,##0\)</c:formatCode>
                <c:ptCount val="13"/>
                <c:pt idx="0">
                  <c:v>139</c:v>
                </c:pt>
                <c:pt idx="1">
                  <c:v>117</c:v>
                </c:pt>
                <c:pt idx="2">
                  <c:v>127</c:v>
                </c:pt>
                <c:pt idx="3">
                  <c:v>147</c:v>
                </c:pt>
                <c:pt idx="4">
                  <c:v>163</c:v>
                </c:pt>
                <c:pt idx="5">
                  <c:v>180</c:v>
                </c:pt>
                <c:pt idx="6">
                  <c:v>135</c:v>
                </c:pt>
                <c:pt idx="7">
                  <c:v>140</c:v>
                </c:pt>
                <c:pt idx="8">
                  <c:v>176</c:v>
                </c:pt>
                <c:pt idx="9">
                  <c:v>190</c:v>
                </c:pt>
                <c:pt idx="10">
                  <c:v>163</c:v>
                </c:pt>
                <c:pt idx="11">
                  <c:v>175</c:v>
                </c:pt>
                <c:pt idx="12">
                  <c:v>181</c:v>
                </c:pt>
              </c:numCache>
            </c:numRef>
          </c:val>
          <c:extLst>
            <c:ext xmlns:c16="http://schemas.microsoft.com/office/drawing/2014/chart" uri="{C3380CC4-5D6E-409C-BE32-E72D297353CC}">
              <c16:uniqueId val="{00000001-5B76-423F-9C8B-CD387DE33437}"/>
            </c:ext>
          </c:extLst>
        </c:ser>
        <c:dLbls>
          <c:showLegendKey val="0"/>
          <c:showVal val="0"/>
          <c:showCatName val="0"/>
          <c:showSerName val="0"/>
          <c:showPercent val="0"/>
          <c:showBubbleSize val="0"/>
        </c:dLbls>
        <c:gapWidth val="60"/>
        <c:overlap val="100"/>
        <c:axId val="762657104"/>
        <c:axId val="762655792"/>
      </c:barChart>
      <c:lineChart>
        <c:grouping val="standard"/>
        <c:varyColors val="0"/>
        <c:ser>
          <c:idx val="0"/>
          <c:order val="0"/>
          <c:tx>
            <c:strRef>
              <c:f>'{lost_tt}'!$B$1</c:f>
              <c:strCache>
                <c:ptCount val="1"/>
                <c:pt idx="0">
                  <c:v>到期未續率</c:v>
                </c:pt>
              </c:strCache>
            </c:strRef>
          </c:tx>
          <c:spPr>
            <a:ln w="28575" cap="rnd">
              <a:solidFill>
                <a:srgbClr val="C00000"/>
              </a:solidFill>
              <a:round/>
            </a:ln>
            <a:effectLst/>
          </c:spPr>
          <c:marker>
            <c:symbol val="none"/>
          </c:marker>
          <c:dLbls>
            <c:dLbl>
              <c:idx val="8"/>
              <c:layout>
                <c:manualLayout>
                  <c:x val="-4.8918019760805793E-2"/>
                  <c:y val="-2.70405428952408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76-423F-9C8B-CD387DE33437}"/>
                </c:ext>
              </c:extLst>
            </c:dLbl>
            <c:dLbl>
              <c:idx val="11"/>
              <c:layout>
                <c:manualLayout>
                  <c:x val="-4.4261494647650945E-2"/>
                  <c:y val="-3.7503650759584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76-423F-9C8B-CD387DE33437}"/>
                </c:ext>
              </c:extLst>
            </c:dLbl>
            <c:dLbl>
              <c:idx val="12"/>
              <c:layout>
                <c:manualLayout>
                  <c:x val="-4.1903713412619142E-2"/>
                  <c:y val="-4.2735204691756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76-423F-9C8B-CD387DE33437}"/>
                </c:ext>
              </c:extLst>
            </c:dLbl>
            <c:numFmt formatCode="0%" sourceLinked="0"/>
            <c:spPr>
              <a:solidFill>
                <a:schemeClr val="bg1">
                  <a:lumMod val="50000"/>
                  <a:lumOff val="5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tx1">
                        <a:lumMod val="75000"/>
                        <a:lumOff val="25000"/>
                      </a:schemeClr>
                    </a:solidFill>
                    <a:latin typeface="Century Gothic" panose="020B0502020202020204" pitchFamily="34" charset="0"/>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'{lost_tt}'!$A$2:$A$14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'{lost_tt}'!$B$2:$B$14</c:f>
              <c:numCache>
                <c:formatCode>0.0%</c:formatCode>
                <c:ptCount val="13"/>
                <c:pt idx="0">
                  <c:v>0.26483233018056751</c:v>
                </c:pt>
                <c:pt idx="1">
                  <c:v>0.22072936660268713</c:v>
                </c:pt>
                <c:pt idx="2">
                  <c:v>0.25</c:v>
                </c:pt>
                <c:pt idx="3">
                  <c:v>0.27504911591355602</c:v>
                </c:pt>
                <c:pt idx="4">
                  <c:v>0.2743521000893655</c:v>
                </c:pt>
                <c:pt idx="5">
                  <c:v>0.25566037735849056</c:v>
                </c:pt>
                <c:pt idx="6">
                  <c:v>0.24217118997912318</c:v>
                </c:pt>
                <c:pt idx="7">
                  <c:v>0.21746575342465754</c:v>
                </c:pt>
                <c:pt idx="8">
                  <c:v>0.25481481481481483</c:v>
                </c:pt>
                <c:pt idx="9">
                  <c:v>0.25139275766016711</c:v>
                </c:pt>
                <c:pt idx="10">
                  <c:v>0.27303754266211605</c:v>
                </c:pt>
                <c:pt idx="11">
                  <c:v>0.27135298563869992</c:v>
                </c:pt>
                <c:pt idx="12">
                  <c:v>0.2664179104477612</c:v>
                </c:pt>
              </c:numCache>
            </c:numRef>
          </c:val>
          <c:smooth val="0"/>
          <c:extLst>
            <c:ext xmlns:c16="http://schemas.microsoft.com/office/drawing/2014/chart" uri="{C3380CC4-5D6E-409C-BE32-E72D297353CC}">
              <c16:uniqueId val="{00000005-5B76-423F-9C8B-CD387DE33437}"/>
            </c:ext>
          </c:extLst>
        </c:ser>
        <c:ser>
          <c:idx val="1"/>
          <c:order val="1"/>
          <c:tx>
            <c:strRef>
              <c:f>'{lost_tt}'!$C$1</c:f>
              <c:strCache>
                <c:ptCount val="1"/>
                <c:pt idx="0">
                  <c:v>流失率</c:v>
                </c:pt>
              </c:strCache>
            </c:strRef>
          </c:tx>
          <c:spPr>
            <a:ln w="28575" cap="rnd">
              <a:solidFill>
                <a:schemeClr val="accent2"/>
              </a:solidFill>
              <a:round/>
            </a:ln>
            <a:effectLst/>
          </c:spPr>
          <c:marker>
            <c:symbol val="none"/>
          </c:marker>
          <c:cat>
            <c:strRef>
              <c:f>'{lost_tt}'!$A$2:$A$14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'{lost_tt}'!$C$2:$C$14</c:f>
              <c:numCache>
                <c:formatCode>0.0%</c:formatCode>
                <c:ptCount val="13"/>
                <c:pt idx="0">
                  <c:v>4.3416972089089373E-2</c:v>
                </c:pt>
                <c:pt idx="1">
                  <c:v>3.1416473159404455E-2</c:v>
                </c:pt>
                <c:pt idx="2">
                  <c:v>3.4022681787858569E-2</c:v>
                </c:pt>
                <c:pt idx="3">
                  <c:v>3.6740585225036086E-2</c:v>
                </c:pt>
                <c:pt idx="4">
                  <c:v>3.9823582825269169E-2</c:v>
                </c:pt>
                <c:pt idx="5">
                  <c:v>3.4779260780287473E-2</c:v>
                </c:pt>
                <c:pt idx="6">
                  <c:v>2.9576746557878633E-2</c:v>
                </c:pt>
                <c:pt idx="7">
                  <c:v>3.2539072508326931E-2</c:v>
                </c:pt>
                <c:pt idx="8">
                  <c:v>4.4369921320779056E-2</c:v>
                </c:pt>
                <c:pt idx="9">
                  <c:v>4.6347413018359228E-2</c:v>
                </c:pt>
                <c:pt idx="10">
                  <c:v>5.159958720330237E-2</c:v>
                </c:pt>
                <c:pt idx="11">
                  <c:v>4.7380229642338657E-2</c:v>
                </c:pt>
                <c:pt idx="12">
                  <c:v>4.6955149283177691E-2</c:v>
                </c:pt>
              </c:numCache>
            </c:numRef>
          </c:val>
          <c:smooth val="0"/>
          <c:extLst>
            <c:ext xmlns:c16="http://schemas.microsoft.com/office/drawing/2014/chart" uri="{C3380CC4-5D6E-409C-BE32-E72D297353CC}">
              <c16:uniqueId val="{00000006-5B76-423F-9C8B-CD387DE33437}"/>
            </c:ext>
          </c:extLst>
        </c:ser>
        <c:dLbls>
          <c:showLegendKey val="0"/>
          <c:showVal val="0"/>
          <c:showCatName val="0"/>
          <c:showSerName val="0"/>
          <c:showPercent val="0"/>
          <c:showBubbleSize val="0"/>
        </c:dLbls>
        <c:marker val="1"/>
        <c:smooth val="0"/>
        <c:axId val="754852240"/>
        <c:axId val="754851912"/>
      </c:lineChart>
      <c:catAx>
        <c:axId val="762657104"/>
        <c:scaling>
          <c:orientation val="minMax"/>
        </c:scaling>
        <c:delete val="0"/>
        <c:axPos val="b"/>
        <c:numFmt formatCode="General" sourceLinked="1"/>
        <c:majorTickMark val="none"/>
        <c:minorTickMark val="none"/>
        <c:tickLblPos val="nextTo"/>
        <c:spPr>
          <a:noFill/>
          <a:ln w="9525" cap="flat" cmpd="sng" algn="ctr">
            <a:solidFill>
              <a:srgbClr val="B5CFE1"/>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Century Gothic" panose="020B0502020202020204" pitchFamily="34" charset="0"/>
                <a:ea typeface="+mn-ea"/>
                <a:cs typeface="+mn-cs"/>
              </a:defRPr>
            </a:pPr>
            <a:endParaRPr lang="zh-TW"/>
          </a:p>
        </c:txPr>
        <c:crossAx val="762655792"/>
        <c:crosses val="autoZero"/>
        <c:auto val="1"/>
        <c:lblAlgn val="ctr"/>
        <c:lblOffset val="100"/>
        <c:noMultiLvlLbl val="0"/>
      </c:catAx>
      <c:valAx>
        <c:axId val="762655792"/>
        <c:scaling>
          <c:orientation val="minMax"/>
        </c:scaling>
        <c:delete val="0"/>
        <c:axPos val="l"/>
        <c:majorGridlines>
          <c:spPr>
            <a:ln w="9525" cap="flat" cmpd="sng" algn="ctr">
              <a:solidFill>
                <a:schemeClr val="tx1">
                  <a:lumMod val="85000"/>
                </a:schemeClr>
              </a:solidFill>
              <a:round/>
            </a:ln>
            <a:effectLst/>
          </c:spPr>
        </c:majorGridlines>
        <c:numFmt formatCode="General" sourceLinked="0"/>
        <c:majorTickMark val="none"/>
        <c:minorTickMark val="none"/>
        <c:tickLblPos val="nextTo"/>
        <c:spPr>
          <a:noFill/>
          <a:ln w="0">
            <a:solidFill>
              <a:schemeClr val="tx1">
                <a:alpha val="0"/>
              </a:schemeClr>
            </a:solidFill>
          </a:ln>
          <a:effectLst/>
        </c:spPr>
        <c:txPr>
          <a:bodyPr rot="-60000000" spcFirstLastPara="1" vertOverflow="ellipsis" vert="horz" wrap="square" anchor="ctr" anchorCtr="1"/>
          <a:lstStyle/>
          <a:p>
            <a:pPr>
              <a:defRPr sz="1200" b="0" i="0" u="none" strike="noStrike" kern="1200" baseline="0">
                <a:solidFill>
                  <a:schemeClr val="bg1">
                    <a:lumMod val="65000"/>
                    <a:lumOff val="35000"/>
                  </a:schemeClr>
                </a:solidFill>
                <a:latin typeface="Century Gothic" panose="020B0502020202020204" pitchFamily="34" charset="0"/>
                <a:ea typeface="+mn-ea"/>
                <a:cs typeface="+mn-cs"/>
              </a:defRPr>
            </a:pPr>
            <a:endParaRPr lang="zh-TW"/>
          </a:p>
        </c:txPr>
        <c:crossAx val="762657104"/>
        <c:crosses val="autoZero"/>
        <c:crossBetween val="between"/>
      </c:valAx>
      <c:valAx>
        <c:axId val="75485191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bg1"/>
                </a:solidFill>
                <a:latin typeface="Century Gothic" panose="020B0502020202020204" pitchFamily="34" charset="0"/>
                <a:ea typeface="+mn-ea"/>
                <a:cs typeface="+mn-cs"/>
              </a:defRPr>
            </a:pPr>
            <a:endParaRPr lang="zh-TW"/>
          </a:p>
        </c:txPr>
        <c:crossAx val="754852240"/>
        <c:crosses val="max"/>
        <c:crossBetween val="between"/>
      </c:valAx>
      <c:catAx>
        <c:axId val="754852240"/>
        <c:scaling>
          <c:orientation val="minMax"/>
        </c:scaling>
        <c:delete val="1"/>
        <c:axPos val="b"/>
        <c:numFmt formatCode="General" sourceLinked="1"/>
        <c:majorTickMark val="out"/>
        <c:minorTickMark val="none"/>
        <c:tickLblPos val="nextTo"/>
        <c:crossAx val="75485191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bg1"/>
              </a:solidFill>
              <a:latin typeface="Century Gothic" panose="020B0502020202020204" pitchFamily="34" charset="0"/>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6.8658999066143589E-2"/>
          <c:y val="0.20444151277075312"/>
          <c:w val="0.90680004159841932"/>
          <c:h val="0.65267303396893772"/>
        </c:manualLayout>
      </c:layout>
      <c:barChart>
        <c:barDir val="col"/>
        <c:grouping val="clustered"/>
        <c:varyColors val="0"/>
        <c:ser>
          <c:idx val="0"/>
          <c:order val="0"/>
          <c:tx>
            <c:strRef>
              <c:f>'{lost_web}'!$B$1</c:f>
              <c:strCache>
                <c:ptCount val="1"/>
                <c:pt idx="0">
                  <c:v>流失人數</c:v>
                </c:pt>
              </c:strCache>
            </c:strRef>
          </c:tx>
          <c:spPr>
            <a:solidFill>
              <a:srgbClr val="4A5FAB"/>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rgbClr val="F2F2F2"/>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'{lost_web}'!$B$2:$B$14</c:f>
              <c:numCache>
                <c:formatCode>#,##0_);[Red]\(#,##0\)</c:formatCode>
                <c:ptCount val="13"/>
                <c:pt idx="0">
                  <c:v>169</c:v>
                </c:pt>
                <c:pt idx="1">
                  <c:v>113</c:v>
                </c:pt>
                <c:pt idx="2">
                  <c:v>128</c:v>
                </c:pt>
                <c:pt idx="3">
                  <c:v>133</c:v>
                </c:pt>
                <c:pt idx="4">
                  <c:v>144</c:v>
                </c:pt>
                <c:pt idx="5">
                  <c:v>91</c:v>
                </c:pt>
                <c:pt idx="6">
                  <c:v>97</c:v>
                </c:pt>
                <c:pt idx="7">
                  <c:v>114</c:v>
                </c:pt>
                <c:pt idx="8">
                  <c:v>168</c:v>
                </c:pt>
                <c:pt idx="9">
                  <c:v>171</c:v>
                </c:pt>
                <c:pt idx="10">
                  <c:v>237</c:v>
                </c:pt>
                <c:pt idx="11">
                  <c:v>184</c:v>
                </c:pt>
                <c:pt idx="12">
                  <c:v>176</c:v>
                </c:pt>
              </c:numCache>
            </c:numRef>
          </c:val>
          <c:extLst>
            <c:ext xmlns:c16="http://schemas.microsoft.com/office/drawing/2014/chart" uri="{C3380CC4-5D6E-409C-BE32-E72D297353CC}">
              <c16:uniqueId val="{00000000-2D0A-4978-A786-BEC89589CBAD}"/>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'{lost_web}'!$C$1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dLbls>
            <c:delete val="1"/>
          </c:dLbls>
          <c:cat>
            <c:strRef>
              <c:f>'{lost_web}'!$A$2:$A$14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'{lost_web}'!$C$2:$C$14</c:f>
              <c:numCache>
                <c:formatCode>0.0%</c:formatCode>
                <c:ptCount val="13"/>
                <c:pt idx="0">
                  <c:v>4.7498594716132658E-2</c:v>
                </c:pt>
                <c:pt idx="1">
                  <c:v>3.0916552667578659E-2</c:v>
                </c:pt>
                <c:pt idx="2">
                  <c:v>3.4445640473627553E-2</c:v>
                </c:pt>
                <c:pt idx="3">
                  <c:v>3.5714285714285712E-2</c:v>
                </c:pt>
                <c:pt idx="4">
                  <c:v>3.8492381716118684E-2</c:v>
                </c:pt>
                <c:pt idx="5">
                  <c:v>2.4253731343283583E-2</c:v>
                </c:pt>
                <c:pt idx="6">
                  <c:v>2.5702172760996289E-2</c:v>
                </c:pt>
                <c:pt idx="7">
                  <c:v>3.035143769968051E-2</c:v>
                </c:pt>
                <c:pt idx="8">
                  <c:v>4.5405405405405407E-2</c:v>
                </c:pt>
                <c:pt idx="9">
                  <c:v>4.5346062052505964E-2</c:v>
                </c:pt>
                <c:pt idx="10">
                  <c:v>6.3352044907778668E-2</c:v>
                </c:pt>
                <c:pt idx="11">
                  <c:v>5.1253481894150417E-2</c:v>
                </c:pt>
                <c:pt idx="12">
                  <c:v>4.9327354260089683E-2</c:v>
                </c:pt>
              </c:numCache>
            </c:numRef>
          </c:val>
          <c:smooth val="0"/>
          <c:extLst>
            <c:ext xmlns:c16="http://schemas.microsoft.com/office/drawing/2014/chart" uri="{C3380CC4-5D6E-409C-BE32-E72D297353CC}">
              <c16:uniqueId val="{00000001-2D0A-4978-A786-BEC89589CBAD}"/>
            </c:ext>
          </c:extLst>
        </c:ser>
        <c:ser>
          <c:idx val="2"/>
          <c:order val="2"/>
          <c:tx>
            <c:strRef>
              <c:f>'{lost_web}'!$D$1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5">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'{lost_web}'!$A$2:$A$14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'{lost_web}'!$D$2:$D$14</c:f>
              <c:numCache>
                <c:formatCode>0.0%</c:formatCode>
                <c:ptCount val="13"/>
                <c:pt idx="0">
                  <c:v>0.31471135940409684</c:v>
                </c:pt>
                <c:pt idx="1">
                  <c:v>0.25</c:v>
                </c:pt>
                <c:pt idx="2">
                  <c:v>0.30769230769230771</c:v>
                </c:pt>
                <c:pt idx="3">
                  <c:v>0.31894484412470026</c:v>
                </c:pt>
                <c:pt idx="4">
                  <c:v>0.30703624733475482</c:v>
                </c:pt>
                <c:pt idx="5">
                  <c:v>0.22979797979797981</c:v>
                </c:pt>
                <c:pt idx="6">
                  <c:v>0.27019498607242337</c:v>
                </c:pt>
                <c:pt idx="7">
                  <c:v>0.27207637231503579</c:v>
                </c:pt>
                <c:pt idx="8">
                  <c:v>0.32</c:v>
                </c:pt>
                <c:pt idx="9">
                  <c:v>0.29584775086505188</c:v>
                </c:pt>
                <c:pt idx="10">
                  <c:v>0.32825484764542934</c:v>
                </c:pt>
                <c:pt idx="11">
                  <c:v>0.31833910034602075</c:v>
                </c:pt>
                <c:pt idx="12">
                  <c:v>0.29982964224872233</c:v>
                </c:pt>
              </c:numCache>
            </c:numRef>
          </c:val>
          <c:smooth val="0"/>
          <c:extLst>
            <c:ext xmlns:c16="http://schemas.microsoft.com/office/drawing/2014/chart" uri="{C3380CC4-5D6E-409C-BE32-E72D297353CC}">
              <c16:uniqueId val="{00000002-2D0A-4978-A786-BEC89589CBAD}"/>
            </c:ext>
          </c:extLst>
        </c:ser>
        <c:dLbls>
          <c:dLblPos val="t"/>
          <c:showLegendKey val="0"/>
          <c:showVal val="1"/>
          <c:showCatName val="0"/>
          <c:showSerName val="0"/>
          <c:showPercent val="0"/>
          <c:showBubbleSize val="0"/>
        </c:dLbls>
        <c:marker val="1"/>
        <c:smooth val="0"/>
        <c:axId val="943106104"/>
        <c:axId val="943096264"/>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bg1"/>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94309626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943106104"/>
        <c:crosses val="max"/>
        <c:crossBetween val="between"/>
      </c:valAx>
      <c:catAx>
        <c:axId val="943106104"/>
        <c:scaling>
          <c:orientation val="minMax"/>
        </c:scaling>
        <c:delete val="1"/>
        <c:axPos val="b"/>
        <c:numFmt formatCode="General" sourceLinked="1"/>
        <c:majorTickMark val="out"/>
        <c:minorTickMark val="none"/>
        <c:tickLblPos val="nextTo"/>
        <c:crossAx val="9430962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dk1" tx1="lt1" bg2="dk2" tx2="lt2" accent1="accent1" accent2="accent2" accent3="accent3" accent4="accent4" accent5="accent5" accent6="accent6" hlink="hlink" folHlink="folHlink"/>
  <c:chart>
    <c:autoTitleDeleted val="1"/>
    <c:plotArea>
      <c:layout>
        <c:manualLayout>
          <c:layoutTarget val="inner"/>
          <c:xMode val="edge"/>
          <c:yMode val="edge"/>
          <c:x val="6.8658999066143589E-2"/>
          <c:y val="0.24578516519759697"/>
          <c:w val="0.90680004159841932"/>
          <c:h val="0.61132938154209382"/>
        </c:manualLayout>
      </c:layout>
      <c:barChart>
        <c:barDir val="col"/>
        <c:grouping val="clustered"/>
        <c:varyColors val="0"/>
        <c:ser>
          <c:idx val="0"/>
          <c:order val="0"/>
          <c:tx>
            <c:strRef>
              <c:f>'{lost_app}'!$B$1</c:f>
              <c:strCache>
                <c:ptCount val="1"/>
                <c:pt idx="0">
                  <c:v>流失人數</c:v>
                </c:pt>
              </c:strCache>
            </c:strRef>
          </c:tx>
          <c:spPr>
            <a:solidFill>
              <a:schemeClr val="accent4"/>
            </a:solidFill>
            <a:ln w="22225" cap="rnd">
              <a:noFill/>
              <a:round/>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bg1">
                        <a:lumMod val="75000"/>
                        <a:lumOff val="25000"/>
                      </a:schemeClr>
                    </a:solidFill>
                    <a:latin typeface="+mn-lt"/>
                    <a:ea typeface="+mn-ea"/>
                    <a:cs typeface="+mn-cs"/>
                  </a:defRPr>
                </a:pPr>
                <a:endParaRPr lang="zh-TW"/>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'{lost_app}'!$B$2:$B$14</c:f>
              <c:numCache>
                <c:formatCode>#,##0_);[Red]\(#,##0\)</c:formatCode>
                <c:ptCount val="13"/>
                <c:pt idx="0">
                  <c:v>139</c:v>
                </c:pt>
                <c:pt idx="1">
                  <c:v>117</c:v>
                </c:pt>
                <c:pt idx="2">
                  <c:v>127</c:v>
                </c:pt>
                <c:pt idx="3">
                  <c:v>147</c:v>
                </c:pt>
                <c:pt idx="4">
                  <c:v>163</c:v>
                </c:pt>
                <c:pt idx="5">
                  <c:v>180</c:v>
                </c:pt>
                <c:pt idx="6">
                  <c:v>135</c:v>
                </c:pt>
                <c:pt idx="7">
                  <c:v>140</c:v>
                </c:pt>
                <c:pt idx="8">
                  <c:v>176</c:v>
                </c:pt>
                <c:pt idx="9">
                  <c:v>190</c:v>
                </c:pt>
                <c:pt idx="10">
                  <c:v>163</c:v>
                </c:pt>
                <c:pt idx="11">
                  <c:v>175</c:v>
                </c:pt>
                <c:pt idx="12">
                  <c:v>181</c:v>
                </c:pt>
              </c:numCache>
            </c:numRef>
          </c:val>
          <c:extLst>
            <c:ext xmlns:c16="http://schemas.microsoft.com/office/drawing/2014/chart" uri="{C3380CC4-5D6E-409C-BE32-E72D297353CC}">
              <c16:uniqueId val="{00000000-B40B-4BA6-BB4F-B10BD9568971}"/>
            </c:ext>
          </c:extLst>
        </c:ser>
        <c:dLbls>
          <c:showLegendKey val="0"/>
          <c:showVal val="0"/>
          <c:showCatName val="0"/>
          <c:showSerName val="0"/>
          <c:showPercent val="0"/>
          <c:showBubbleSize val="0"/>
        </c:dLbls>
        <c:gapWidth val="55"/>
        <c:axId val="412915480"/>
        <c:axId val="412917120"/>
      </c:barChart>
      <c:lineChart>
        <c:grouping val="standard"/>
        <c:varyColors val="0"/>
        <c:ser>
          <c:idx val="1"/>
          <c:order val="1"/>
          <c:tx>
            <c:strRef>
              <c:f>'{lost_app}'!$C$1</c:f>
              <c:strCache>
                <c:ptCount val="1"/>
                <c:pt idx="0">
                  <c:v>流失率</c:v>
                </c:pt>
              </c:strCache>
            </c:strRef>
          </c:tx>
          <c:spPr>
            <a:ln w="22225" cap="rnd">
              <a:solidFill>
                <a:schemeClr val="accent2"/>
              </a:solidFill>
              <a:round/>
            </a:ln>
            <a:effectLst>
              <a:outerShdw blurRad="50800" dist="38100" dir="2700000" algn="tl" rotWithShape="0">
                <a:prstClr val="black">
                  <a:alpha val="40000"/>
                </a:prstClr>
              </a:outerShdw>
            </a:effectLst>
          </c:spPr>
          <c:marker>
            <c:symbol val="none"/>
          </c:marker>
          <c:cat>
            <c:strRef>
              <c:f>'{lost_app}'!$A$2:$A$14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'{lost_app}'!$C$2:$C$14</c:f>
              <c:numCache>
                <c:formatCode>0.0%</c:formatCode>
                <c:ptCount val="13"/>
                <c:pt idx="0">
                  <c:v>3.9309954751131221E-2</c:v>
                </c:pt>
                <c:pt idx="1">
                  <c:v>3.1914893617021274E-2</c:v>
                </c:pt>
                <c:pt idx="2">
                  <c:v>3.3606774278909762E-2</c:v>
                </c:pt>
                <c:pt idx="3">
                  <c:v>3.7721324095458045E-2</c:v>
                </c:pt>
                <c:pt idx="4">
                  <c:v>4.1078629032258063E-2</c:v>
                </c:pt>
                <c:pt idx="5">
                  <c:v>4.4554455445544552E-2</c:v>
                </c:pt>
                <c:pt idx="6">
                  <c:v>3.3169533169533166E-2</c:v>
                </c:pt>
                <c:pt idx="7">
                  <c:v>3.4567901234567898E-2</c:v>
                </c:pt>
                <c:pt idx="8">
                  <c:v>4.3424623735504563E-2</c:v>
                </c:pt>
                <c:pt idx="9">
                  <c:v>4.7287207565953213E-2</c:v>
                </c:pt>
                <c:pt idx="10">
                  <c:v>4.0638244826726504E-2</c:v>
                </c:pt>
                <c:pt idx="11">
                  <c:v>4.3892651116127411E-2</c:v>
                </c:pt>
                <c:pt idx="12">
                  <c:v>4.4857496902106567E-2</c:v>
                </c:pt>
              </c:numCache>
            </c:numRef>
          </c:val>
          <c:smooth val="0"/>
          <c:extLst>
            <c:ext xmlns:c16="http://schemas.microsoft.com/office/drawing/2014/chart" uri="{C3380CC4-5D6E-409C-BE32-E72D297353CC}">
              <c16:uniqueId val="{00000001-B40B-4BA6-BB4F-B10BD9568971}"/>
            </c:ext>
          </c:extLst>
        </c:ser>
        <c:ser>
          <c:idx val="2"/>
          <c:order val="2"/>
          <c:tx>
            <c:strRef>
              <c:f>'{lost_app}'!$D$1</c:f>
              <c:strCache>
                <c:ptCount val="1"/>
                <c:pt idx="0">
                  <c:v>到期未續率</c:v>
                </c:pt>
              </c:strCache>
            </c:strRef>
          </c:tx>
          <c:spPr>
            <a:ln w="22225" cap="rnd">
              <a:solidFill>
                <a:srgbClr val="C00000"/>
              </a:solidFill>
              <a:round/>
            </a:ln>
            <a:effectLst/>
          </c:spPr>
          <c:marker>
            <c:symbol val="none"/>
          </c:marker>
          <c:dLbls>
            <c:numFmt formatCode="0%" sourceLinked="0"/>
            <c:spPr>
              <a:solidFill>
                <a:schemeClr val="accent4">
                  <a:lumMod val="20000"/>
                  <a:lumOff val="80000"/>
                  <a:alpha val="70000"/>
                </a:schemeClr>
              </a:solidFill>
              <a:ln>
                <a:noFill/>
              </a:ln>
              <a:effectLst/>
            </c:spPr>
            <c:txPr>
              <a:bodyPr rot="0" spcFirstLastPara="1" vertOverflow="ellipsis" vert="horz" wrap="square" lIns="38100" tIns="19050" rIns="38100" bIns="19050" anchor="ctr" anchorCtr="1">
                <a:spAutoFit/>
              </a:bodyPr>
              <a:lstStyle/>
              <a:p>
                <a:pPr>
                  <a:defRPr sz="1197" b="0" i="0" u="none" strike="noStrike" kern="1200" baseline="0">
                    <a:solidFill>
                      <a:schemeClr val="dk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'{lost_app}'!$A$2:$A$14</c:f>
              <c:strCache>
                <c:ptCount val="13"/>
                <c:pt idx="0">
                  <c:v>3月</c:v>
                </c:pt>
                <c:pt idx="1">
                  <c:v>4月</c:v>
                </c:pt>
                <c:pt idx="2">
                  <c:v>5月</c:v>
                </c:pt>
                <c:pt idx="3">
                  <c:v>6月</c:v>
                </c:pt>
                <c:pt idx="4">
                  <c:v>7月</c:v>
                </c:pt>
                <c:pt idx="5">
                  <c:v>8月</c:v>
                </c:pt>
                <c:pt idx="6">
                  <c:v>9月</c:v>
                </c:pt>
                <c:pt idx="7">
                  <c:v>10月</c:v>
                </c:pt>
                <c:pt idx="8">
                  <c:v>11月</c:v>
                </c:pt>
                <c:pt idx="9">
                  <c:v>12月</c:v>
                </c:pt>
                <c:pt idx="10">
                  <c:v>1月</c:v>
                </c:pt>
                <c:pt idx="11">
                  <c:v>2月</c:v>
                </c:pt>
                <c:pt idx="12">
                  <c:v>3月</c:v>
                </c:pt>
              </c:strCache>
            </c:strRef>
          </c:cat>
          <c:val>
            <c:numRef>
              <c:f>'{lost_app}'!$D$2:$D$14</c:f>
              <c:numCache>
                <c:formatCode>0.0%</c:formatCode>
                <c:ptCount val="13"/>
                <c:pt idx="0">
                  <c:v>0.22204472843450479</c:v>
                </c:pt>
                <c:pt idx="1">
                  <c:v>0.19830508474576272</c:v>
                </c:pt>
                <c:pt idx="2">
                  <c:v>0.21026490066225165</c:v>
                </c:pt>
                <c:pt idx="3">
                  <c:v>0.24459234608985025</c:v>
                </c:pt>
                <c:pt idx="4">
                  <c:v>0.25076923076923074</c:v>
                </c:pt>
                <c:pt idx="5">
                  <c:v>0.27108433734939757</c:v>
                </c:pt>
                <c:pt idx="6">
                  <c:v>0.22537562604340566</c:v>
                </c:pt>
                <c:pt idx="7">
                  <c:v>0.18691588785046728</c:v>
                </c:pt>
                <c:pt idx="8">
                  <c:v>0.21333333333333335</c:v>
                </c:pt>
                <c:pt idx="9">
                  <c:v>0.22144522144522144</c:v>
                </c:pt>
                <c:pt idx="10">
                  <c:v>0.21938088829071331</c:v>
                </c:pt>
                <c:pt idx="11">
                  <c:v>0.2348993288590604</c:v>
                </c:pt>
                <c:pt idx="12">
                  <c:v>0.2403718459495352</c:v>
                </c:pt>
              </c:numCache>
            </c:numRef>
          </c:val>
          <c:smooth val="0"/>
          <c:extLst>
            <c:ext xmlns:c16="http://schemas.microsoft.com/office/drawing/2014/chart" uri="{C3380CC4-5D6E-409C-BE32-E72D297353CC}">
              <c16:uniqueId val="{00000002-B40B-4BA6-BB4F-B10BD9568971}"/>
            </c:ext>
          </c:extLst>
        </c:ser>
        <c:dLbls>
          <c:showLegendKey val="0"/>
          <c:showVal val="0"/>
          <c:showCatName val="0"/>
          <c:showSerName val="0"/>
          <c:showPercent val="0"/>
          <c:showBubbleSize val="0"/>
        </c:dLbls>
        <c:marker val="1"/>
        <c:smooth val="0"/>
        <c:axId val="883400088"/>
        <c:axId val="883397792"/>
      </c:lineChart>
      <c:catAx>
        <c:axId val="412915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cap="none" spc="0" normalizeH="0" baseline="0">
                <a:solidFill>
                  <a:schemeClr val="bg1"/>
                </a:solidFill>
                <a:latin typeface="+mn-lt"/>
                <a:ea typeface="+mn-ea"/>
                <a:cs typeface="+mn-cs"/>
              </a:defRPr>
            </a:pPr>
            <a:endParaRPr lang="zh-TW"/>
          </a:p>
        </c:txPr>
        <c:crossAx val="412917120"/>
        <c:crosses val="autoZero"/>
        <c:auto val="1"/>
        <c:lblAlgn val="ctr"/>
        <c:lblOffset val="100"/>
        <c:noMultiLvlLbl val="0"/>
      </c:catAx>
      <c:valAx>
        <c:axId val="41291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412915480"/>
        <c:crosses val="autoZero"/>
        <c:crossBetween val="between"/>
      </c:valAx>
      <c:valAx>
        <c:axId val="883397792"/>
        <c:scaling>
          <c:orientation val="minMax"/>
          <c:max val="0.5"/>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crossAx val="883400088"/>
        <c:crosses val="max"/>
        <c:crossBetween val="between"/>
        <c:majorUnit val="0.1"/>
      </c:valAx>
      <c:catAx>
        <c:axId val="883400088"/>
        <c:scaling>
          <c:orientation val="minMax"/>
        </c:scaling>
        <c:delete val="1"/>
        <c:axPos val="b"/>
        <c:numFmt formatCode="General" sourceLinked="1"/>
        <c:majorTickMark val="out"/>
        <c:minorTickMark val="none"/>
        <c:tickLblPos val="nextTo"/>
        <c:crossAx val="8833977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97" b="0" i="0" u="none" strike="noStrike" kern="1200" baseline="0">
              <a:solidFill>
                <a:schemeClr val="dk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85000"/>
      </a:schemeClr>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1197" kern="1200" cap="all"/>
  </cs:axisTitle>
  <cs:categoryAxis>
    <cs:lnRef idx="0"/>
    <cs:fillRef idx="0"/>
    <cs:effectRef idx="0"/>
    <cs:fontRef idx="minor">
      <a:schemeClr val="tx1">
        <a:lumMod val="65000"/>
        <a:lumOff val="35000"/>
      </a:schemeClr>
    </cs:fontRef>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cs:styleClr val="auto"/>
    </cs:fontRef>
    <cs:defRPr sz="133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33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2128"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1197" b="1" kern="1200"/>
  </cs:axisTitle>
  <cs:categoryAxis>
    <cs:lnRef idx="0"/>
    <cs:fillRef idx="0"/>
    <cs:effectRef idx="0"/>
    <cs:fontRef idx="minor">
      <a:schemeClr val="lt1">
        <a:lumMod val="75000"/>
      </a:schemeClr>
    </cs:fontRef>
    <cs:defRPr sz="1197"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1197" kern="1200"/>
  </cs:chartArea>
  <cs:dataLabel>
    <cs:lnRef idx="0"/>
    <cs:fillRef idx="0"/>
    <cs:effectRef idx="0"/>
    <cs:fontRef idx="minor">
      <a:schemeClr val="lt1">
        <a:lumMod val="75000"/>
      </a:schemeClr>
    </cs:fontRef>
    <cs:defRPr sz="1197"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1197"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1197"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862"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1197"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1197"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1197"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1197"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1197"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1197"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1197" kern="1200" spc="0" baseline="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1197" b="1" kern="1200"/>
  </cs:axisTitle>
  <cs:categoryAxis>
    <cs:lnRef idx="0"/>
    <cs:fillRef idx="0"/>
    <cs:effectRef idx="0"/>
    <cs:fontRef idx="minor">
      <a:schemeClr val="lt1">
        <a:lumMod val="75000"/>
      </a:schemeClr>
    </cs:fontRef>
    <cs:defRPr sz="1197"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1197" kern="1200"/>
  </cs:chartArea>
  <cs:dataLabel>
    <cs:lnRef idx="0"/>
    <cs:fillRef idx="0"/>
    <cs:effectRef idx="0"/>
    <cs:fontRef idx="minor">
      <a:schemeClr val="lt1">
        <a:lumMod val="75000"/>
      </a:schemeClr>
    </cs:fontRef>
    <cs:defRPr sz="1197"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1197"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1197"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862"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1197"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1197"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1197"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65000"/>
        <a:lumOff val="3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1197"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862"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1197" kern="1200" spc="20" baseline="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1197"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197"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1197" kern="1200"/>
  </cs:chartArea>
  <cs:dataLabel>
    <cs:lnRef idx="0"/>
    <cs:fillRef idx="0"/>
    <cs:effectRef idx="0"/>
    <cs:fontRef idx="minor">
      <a:schemeClr val="dk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64"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1197"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1197"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2128"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1197"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1197"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xdr:colOff>
      <xdr:row>20</xdr:row>
      <xdr:rowOff>28575</xdr:rowOff>
    </xdr:from>
    <xdr:to>
      <xdr:col>14</xdr:col>
      <xdr:colOff>498475</xdr:colOff>
      <xdr:row>44</xdr:row>
      <xdr:rowOff>73025</xdr:rowOff>
    </xdr:to>
    <xdr:graphicFrame macro="">
      <xdr:nvGraphicFramePr>
        <xdr:cNvPr id="5" name="內容版面配置區 5">
          <a:extLst>
            <a:ext uri="{FF2B5EF4-FFF2-40B4-BE49-F238E27FC236}">
              <a16:creationId xmlns:a16="http://schemas.microsoft.com/office/drawing/2014/main" id="{00000000-0008-0000-03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2401</xdr:colOff>
      <xdr:row>18</xdr:row>
      <xdr:rowOff>165686</xdr:rowOff>
    </xdr:from>
    <xdr:to>
      <xdr:col>8</xdr:col>
      <xdr:colOff>51613</xdr:colOff>
      <xdr:row>42</xdr:row>
      <xdr:rowOff>125076</xdr:rowOff>
    </xdr:to>
    <xdr:graphicFrame macro="">
      <xdr:nvGraphicFramePr>
        <xdr:cNvPr id="3" name="圖表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292153</xdr:colOff>
      <xdr:row>19</xdr:row>
      <xdr:rowOff>44824</xdr:rowOff>
    </xdr:from>
    <xdr:to>
      <xdr:col>8</xdr:col>
      <xdr:colOff>194930</xdr:colOff>
      <xdr:row>30</xdr:row>
      <xdr:rowOff>179647</xdr:rowOff>
    </xdr:to>
    <xdr:graphicFrame macro="">
      <xdr:nvGraphicFramePr>
        <xdr:cNvPr id="3" name="圖表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353785</xdr:colOff>
      <xdr:row>17</xdr:row>
      <xdr:rowOff>81644</xdr:rowOff>
    </xdr:from>
    <xdr:to>
      <xdr:col>8</xdr:col>
      <xdr:colOff>140245</xdr:colOff>
      <xdr:row>29</xdr:row>
      <xdr:rowOff>8358</xdr:rowOff>
    </xdr:to>
    <xdr:graphicFrame macro="">
      <xdr:nvGraphicFramePr>
        <xdr:cNvPr id="3" name="圖表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503465</xdr:colOff>
      <xdr:row>22</xdr:row>
      <xdr:rowOff>13607</xdr:rowOff>
    </xdr:from>
    <xdr:to>
      <xdr:col>7</xdr:col>
      <xdr:colOff>552677</xdr:colOff>
      <xdr:row>45</xdr:row>
      <xdr:rowOff>164297</xdr:rowOff>
    </xdr:to>
    <xdr:graphicFrame macro="">
      <xdr:nvGraphicFramePr>
        <xdr:cNvPr id="4" name="圖表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585107</xdr:colOff>
      <xdr:row>21</xdr:row>
      <xdr:rowOff>81643</xdr:rowOff>
    </xdr:from>
    <xdr:to>
      <xdr:col>8</xdr:col>
      <xdr:colOff>487884</xdr:colOff>
      <xdr:row>32</xdr:row>
      <xdr:rowOff>171643</xdr:rowOff>
    </xdr:to>
    <xdr:graphicFrame macro="">
      <xdr:nvGraphicFramePr>
        <xdr:cNvPr id="3" name="圖表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272143</xdr:colOff>
      <xdr:row>20</xdr:row>
      <xdr:rowOff>95250</xdr:rowOff>
    </xdr:from>
    <xdr:to>
      <xdr:col>8</xdr:col>
      <xdr:colOff>58603</xdr:colOff>
      <xdr:row>32</xdr:row>
      <xdr:rowOff>21964</xdr:rowOff>
    </xdr:to>
    <xdr:graphicFrame macro="">
      <xdr:nvGraphicFramePr>
        <xdr:cNvPr id="3" name="圖表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756396</xdr:colOff>
      <xdr:row>59</xdr:row>
      <xdr:rowOff>182096</xdr:rowOff>
    </xdr:from>
    <xdr:to>
      <xdr:col>14</xdr:col>
      <xdr:colOff>308829</xdr:colOff>
      <xdr:row>85</xdr:row>
      <xdr:rowOff>60481</xdr:rowOff>
    </xdr:to>
    <xdr:graphicFrame macro="">
      <xdr:nvGraphicFramePr>
        <xdr:cNvPr id="5" name="內容版面配置區 5">
          <a:extLst>
            <a:ext uri="{FF2B5EF4-FFF2-40B4-BE49-F238E27FC236}">
              <a16:creationId xmlns:a16="http://schemas.microsoft.com/office/drawing/2014/main" id="{00000000-0008-0000-1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533400</xdr:colOff>
      <xdr:row>16</xdr:row>
      <xdr:rowOff>9525</xdr:rowOff>
    </xdr:from>
    <xdr:to>
      <xdr:col>8</xdr:col>
      <xdr:colOff>125412</xdr:colOff>
      <xdr:row>40</xdr:row>
      <xdr:rowOff>44450</xdr:rowOff>
    </xdr:to>
    <xdr:graphicFrame macro="">
      <xdr:nvGraphicFramePr>
        <xdr:cNvPr id="3" name="內容版面配置區 5">
          <a:extLst>
            <a:ext uri="{FF2B5EF4-FFF2-40B4-BE49-F238E27FC236}">
              <a16:creationId xmlns:a16="http://schemas.microsoft.com/office/drawing/2014/main" id="{00000000-0008-0000-13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625929</xdr:colOff>
      <xdr:row>19</xdr:row>
      <xdr:rowOff>54428</xdr:rowOff>
    </xdr:from>
    <xdr:to>
      <xdr:col>8</xdr:col>
      <xdr:colOff>163512</xdr:colOff>
      <xdr:row>43</xdr:row>
      <xdr:rowOff>907</xdr:rowOff>
    </xdr:to>
    <xdr:graphicFrame macro="">
      <xdr:nvGraphicFramePr>
        <xdr:cNvPr id="3" name="內容版面配置區 5">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635435</xdr:colOff>
      <xdr:row>16</xdr:row>
      <xdr:rowOff>148560</xdr:rowOff>
    </xdr:from>
    <xdr:to>
      <xdr:col>8</xdr:col>
      <xdr:colOff>629568</xdr:colOff>
      <xdr:row>42</xdr:row>
      <xdr:rowOff>191420</xdr:rowOff>
    </xdr:to>
    <xdr:graphicFrame macro="">
      <xdr:nvGraphicFramePr>
        <xdr:cNvPr id="9" name="內容版面配置區 5">
          <a:extLst>
            <a:ext uri="{FF2B5EF4-FFF2-40B4-BE49-F238E27FC236}">
              <a16:creationId xmlns:a16="http://schemas.microsoft.com/office/drawing/2014/main" id="{00000000-0008-0000-1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748393</xdr:colOff>
      <xdr:row>20</xdr:row>
      <xdr:rowOff>54428</xdr:rowOff>
    </xdr:from>
    <xdr:to>
      <xdr:col>14</xdr:col>
      <xdr:colOff>1241426</xdr:colOff>
      <xdr:row>44</xdr:row>
      <xdr:rowOff>98878</xdr:rowOff>
    </xdr:to>
    <xdr:graphicFrame macro="">
      <xdr:nvGraphicFramePr>
        <xdr:cNvPr id="5" name="內容版面配置區 5">
          <a:extLst>
            <a:ext uri="{FF2B5EF4-FFF2-40B4-BE49-F238E27FC236}">
              <a16:creationId xmlns:a16="http://schemas.microsoft.com/office/drawing/2014/main" id="{00000000-0008-0000-04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459441</xdr:colOff>
      <xdr:row>18</xdr:row>
      <xdr:rowOff>0</xdr:rowOff>
    </xdr:from>
    <xdr:to>
      <xdr:col>8</xdr:col>
      <xdr:colOff>85311</xdr:colOff>
      <xdr:row>30</xdr:row>
      <xdr:rowOff>37252</xdr:rowOff>
    </xdr:to>
    <xdr:graphicFrame macro="">
      <xdr:nvGraphicFramePr>
        <xdr:cNvPr id="3" name="圖表 2">
          <a:extLst>
            <a:ext uri="{FF2B5EF4-FFF2-40B4-BE49-F238E27FC236}">
              <a16:creationId xmlns:a16="http://schemas.microsoft.com/office/drawing/2014/main" id="{00000000-0008-0000-1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19</xdr:row>
      <xdr:rowOff>0</xdr:rowOff>
    </xdr:from>
    <xdr:to>
      <xdr:col>7</xdr:col>
      <xdr:colOff>386749</xdr:colOff>
      <xdr:row>30</xdr:row>
      <xdr:rowOff>67725</xdr:rowOff>
    </xdr:to>
    <xdr:graphicFrame macro="">
      <xdr:nvGraphicFramePr>
        <xdr:cNvPr id="3" name="圖表 2">
          <a:extLst>
            <a:ext uri="{FF2B5EF4-FFF2-40B4-BE49-F238E27FC236}">
              <a16:creationId xmlns:a16="http://schemas.microsoft.com/office/drawing/2014/main" id="{00000000-0008-0000-1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672353</xdr:colOff>
      <xdr:row>18</xdr:row>
      <xdr:rowOff>22412</xdr:rowOff>
    </xdr:from>
    <xdr:to>
      <xdr:col>8</xdr:col>
      <xdr:colOff>225669</xdr:colOff>
      <xdr:row>43</xdr:row>
      <xdr:rowOff>30548</xdr:rowOff>
    </xdr:to>
    <xdr:graphicFrame macro="">
      <xdr:nvGraphicFramePr>
        <xdr:cNvPr id="3" name="內容版面配置區 5">
          <a:extLst>
            <a:ext uri="{FF2B5EF4-FFF2-40B4-BE49-F238E27FC236}">
              <a16:creationId xmlns:a16="http://schemas.microsoft.com/office/drawing/2014/main" id="{00000000-0008-0000-18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44823</xdr:colOff>
      <xdr:row>19</xdr:row>
      <xdr:rowOff>100854</xdr:rowOff>
    </xdr:from>
    <xdr:to>
      <xdr:col>8</xdr:col>
      <xdr:colOff>530677</xdr:colOff>
      <xdr:row>43</xdr:row>
      <xdr:rowOff>104963</xdr:rowOff>
    </xdr:to>
    <xdr:graphicFrame macro="">
      <xdr:nvGraphicFramePr>
        <xdr:cNvPr id="3" name="內容版面配置區 5">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22</xdr:row>
      <xdr:rowOff>0</xdr:rowOff>
    </xdr:from>
    <xdr:to>
      <xdr:col>11</xdr:col>
      <xdr:colOff>784225</xdr:colOff>
      <xdr:row>46</xdr:row>
      <xdr:rowOff>147996</xdr:rowOff>
    </xdr:to>
    <xdr:graphicFrame macro="">
      <xdr:nvGraphicFramePr>
        <xdr:cNvPr id="3" name="圖表 2">
          <a:extLst>
            <a:ext uri="{FF2B5EF4-FFF2-40B4-BE49-F238E27FC236}">
              <a16:creationId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657225</xdr:colOff>
      <xdr:row>16</xdr:row>
      <xdr:rowOff>0</xdr:rowOff>
    </xdr:from>
    <xdr:to>
      <xdr:col>8</xdr:col>
      <xdr:colOff>192087</xdr:colOff>
      <xdr:row>40</xdr:row>
      <xdr:rowOff>34925</xdr:rowOff>
    </xdr:to>
    <xdr:graphicFrame macro="">
      <xdr:nvGraphicFramePr>
        <xdr:cNvPr id="3" name="內容版面配置區 5">
          <a:extLst>
            <a:ext uri="{FF2B5EF4-FFF2-40B4-BE49-F238E27FC236}">
              <a16:creationId xmlns:a16="http://schemas.microsoft.com/office/drawing/2014/main" id="{00000000-0008-0000-1B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68036</xdr:colOff>
      <xdr:row>18</xdr:row>
      <xdr:rowOff>176893</xdr:rowOff>
    </xdr:from>
    <xdr:to>
      <xdr:col>8</xdr:col>
      <xdr:colOff>367619</xdr:colOff>
      <xdr:row>42</xdr:row>
      <xdr:rowOff>123372</xdr:rowOff>
    </xdr:to>
    <xdr:graphicFrame macro="">
      <xdr:nvGraphicFramePr>
        <xdr:cNvPr id="3" name="內容版面配置區 5">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435429</xdr:colOff>
      <xdr:row>21</xdr:row>
      <xdr:rowOff>149679</xdr:rowOff>
    </xdr:from>
    <xdr:to>
      <xdr:col>12</xdr:col>
      <xdr:colOff>539297</xdr:colOff>
      <xdr:row>46</xdr:row>
      <xdr:rowOff>93568</xdr:rowOff>
    </xdr:to>
    <xdr:graphicFrame macro="">
      <xdr:nvGraphicFramePr>
        <xdr:cNvPr id="3" name="圖表 2">
          <a:extLst>
            <a:ext uri="{FF2B5EF4-FFF2-40B4-BE49-F238E27FC236}">
              <a16:creationId xmlns:a16="http://schemas.microsoft.com/office/drawing/2014/main" id="{00000000-0008-0000-1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417739</xdr:colOff>
      <xdr:row>11</xdr:row>
      <xdr:rowOff>62592</xdr:rowOff>
    </xdr:from>
    <xdr:to>
      <xdr:col>6</xdr:col>
      <xdr:colOff>639739</xdr:colOff>
      <xdr:row>35</xdr:row>
      <xdr:rowOff>163350</xdr:rowOff>
    </xdr:to>
    <xdr:graphicFrame macro="">
      <xdr:nvGraphicFramePr>
        <xdr:cNvPr id="3" name="圖表 2">
          <a:extLst>
            <a:ext uri="{FF2B5EF4-FFF2-40B4-BE49-F238E27FC236}">
              <a16:creationId xmlns:a16="http://schemas.microsoft.com/office/drawing/2014/main" id="{00000000-0008-0000-1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719818</xdr:colOff>
      <xdr:row>21</xdr:row>
      <xdr:rowOff>2722</xdr:rowOff>
    </xdr:from>
    <xdr:to>
      <xdr:col>9</xdr:col>
      <xdr:colOff>573833</xdr:colOff>
      <xdr:row>45</xdr:row>
      <xdr:rowOff>127405</xdr:rowOff>
    </xdr:to>
    <xdr:graphicFrame macro="">
      <xdr:nvGraphicFramePr>
        <xdr:cNvPr id="3" name="內容版面配置區 11">
          <a:extLst>
            <a:ext uri="{FF2B5EF4-FFF2-40B4-BE49-F238E27FC236}">
              <a16:creationId xmlns:a16="http://schemas.microsoft.com/office/drawing/2014/main" id="{00000000-0008-0000-1F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312965</xdr:colOff>
      <xdr:row>20</xdr:row>
      <xdr:rowOff>0</xdr:rowOff>
    </xdr:from>
    <xdr:to>
      <xdr:col>8</xdr:col>
      <xdr:colOff>666977</xdr:colOff>
      <xdr:row>44</xdr:row>
      <xdr:rowOff>44450</xdr:rowOff>
    </xdr:to>
    <xdr:graphicFrame macro="">
      <xdr:nvGraphicFramePr>
        <xdr:cNvPr id="3" name="內容版面配置區 5">
          <a:extLst>
            <a:ext uri="{FF2B5EF4-FFF2-40B4-BE49-F238E27FC236}">
              <a16:creationId xmlns:a16="http://schemas.microsoft.com/office/drawing/2014/main" id="{00000000-0008-0000-05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476250</xdr:colOff>
      <xdr:row>11</xdr:row>
      <xdr:rowOff>133350</xdr:rowOff>
    </xdr:from>
    <xdr:to>
      <xdr:col>5</xdr:col>
      <xdr:colOff>698250</xdr:colOff>
      <xdr:row>36</xdr:row>
      <xdr:rowOff>30000</xdr:rowOff>
    </xdr:to>
    <xdr:graphicFrame macro="">
      <xdr:nvGraphicFramePr>
        <xdr:cNvPr id="3" name="圖表 2">
          <a:extLst>
            <a:ext uri="{FF2B5EF4-FFF2-40B4-BE49-F238E27FC236}">
              <a16:creationId xmlns:a16="http://schemas.microsoft.com/office/drawing/2014/main" id="{00000000-0008-0000-2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xdr:col>
      <xdr:colOff>0</xdr:colOff>
      <xdr:row>22</xdr:row>
      <xdr:rowOff>0</xdr:rowOff>
    </xdr:from>
    <xdr:to>
      <xdr:col>9</xdr:col>
      <xdr:colOff>616015</xdr:colOff>
      <xdr:row>46</xdr:row>
      <xdr:rowOff>120600</xdr:rowOff>
    </xdr:to>
    <xdr:graphicFrame macro="">
      <xdr:nvGraphicFramePr>
        <xdr:cNvPr id="4" name="內容版面配置區 11">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619125</xdr:colOff>
      <xdr:row>9</xdr:row>
      <xdr:rowOff>19050</xdr:rowOff>
    </xdr:from>
    <xdr:to>
      <xdr:col>8</xdr:col>
      <xdr:colOff>109950</xdr:colOff>
      <xdr:row>33</xdr:row>
      <xdr:rowOff>125250</xdr:rowOff>
    </xdr:to>
    <xdr:graphicFrame macro="">
      <xdr:nvGraphicFramePr>
        <xdr:cNvPr id="3" name="內容版面配置區 5">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20411</xdr:colOff>
      <xdr:row>9</xdr:row>
      <xdr:rowOff>1</xdr:rowOff>
    </xdr:from>
    <xdr:to>
      <xdr:col>8</xdr:col>
      <xdr:colOff>273236</xdr:colOff>
      <xdr:row>33</xdr:row>
      <xdr:rowOff>124682</xdr:rowOff>
    </xdr:to>
    <xdr:graphicFrame macro="">
      <xdr:nvGraphicFramePr>
        <xdr:cNvPr id="3" name="內容版面配置區 11">
          <a:extLst>
            <a:ext uri="{FF2B5EF4-FFF2-40B4-BE49-F238E27FC236}">
              <a16:creationId xmlns:a16="http://schemas.microsoft.com/office/drawing/2014/main" id="{00000000-0008-0000-26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13</xdr:col>
      <xdr:colOff>680357</xdr:colOff>
      <xdr:row>0</xdr:row>
      <xdr:rowOff>149678</xdr:rowOff>
    </xdr:from>
    <xdr:to>
      <xdr:col>21</xdr:col>
      <xdr:colOff>281177</xdr:colOff>
      <xdr:row>24</xdr:row>
      <xdr:rowOff>101892</xdr:rowOff>
    </xdr:to>
    <xdr:graphicFrame macro="">
      <xdr:nvGraphicFramePr>
        <xdr:cNvPr id="2" name="內容版面配置區 11">
          <a:extLst>
            <a:ext uri="{FF2B5EF4-FFF2-40B4-BE49-F238E27FC236}">
              <a16:creationId xmlns:a16="http://schemas.microsoft.com/office/drawing/2014/main" id="{CDADE3EE-CB8E-4673-ABB1-5DA519DAE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27214</xdr:colOff>
      <xdr:row>1</xdr:row>
      <xdr:rowOff>1</xdr:rowOff>
    </xdr:from>
    <xdr:to>
      <xdr:col>21</xdr:col>
      <xdr:colOff>384814</xdr:colOff>
      <xdr:row>24</xdr:row>
      <xdr:rowOff>156322</xdr:rowOff>
    </xdr:to>
    <xdr:graphicFrame macro="">
      <xdr:nvGraphicFramePr>
        <xdr:cNvPr id="2" name="內容版面配置區 11">
          <a:extLst>
            <a:ext uri="{FF2B5EF4-FFF2-40B4-BE49-F238E27FC236}">
              <a16:creationId xmlns:a16="http://schemas.microsoft.com/office/drawing/2014/main" id="{132699EC-583B-480D-8767-8B1CF4693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644922</xdr:colOff>
      <xdr:row>38</xdr:row>
      <xdr:rowOff>0</xdr:rowOff>
    </xdr:from>
    <xdr:to>
      <xdr:col>8</xdr:col>
      <xdr:colOff>395901</xdr:colOff>
      <xdr:row>52</xdr:row>
      <xdr:rowOff>113827</xdr:rowOff>
    </xdr:to>
    <xdr:graphicFrame macro="">
      <xdr:nvGraphicFramePr>
        <xdr:cNvPr id="6" name="內容版面配置區 12">
          <a:extLst>
            <a:ext uri="{FF2B5EF4-FFF2-40B4-BE49-F238E27FC236}">
              <a16:creationId xmlns:a16="http://schemas.microsoft.com/office/drawing/2014/main" id="{00000000-0008-0000-2B00-00000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0.9067</cdr:x>
      <cdr:y>0.11693</cdr:y>
    </cdr:from>
    <cdr:to>
      <cdr:x>1</cdr:x>
      <cdr:y>0.30438</cdr:y>
    </cdr:to>
    <cdr:sp macro="" textlink="">
      <cdr:nvSpPr>
        <cdr:cNvPr id="4" name="文字方塊 1">
          <a:extLst xmlns:a="http://schemas.openxmlformats.org/drawingml/2006/main">
            <a:ext uri="{FF2B5EF4-FFF2-40B4-BE49-F238E27FC236}">
              <a16:creationId xmlns:a16="http://schemas.microsoft.com/office/drawing/2014/main" id="{3A667F17-416E-4D6A-AD15-4E6ECE06FFCE}"/>
            </a:ext>
          </a:extLst>
        </cdr:cNvPr>
        <cdr:cNvSpPr txBox="1"/>
      </cdr:nvSpPr>
      <cdr:spPr>
        <a:xfrm xmlns:a="http://schemas.openxmlformats.org/drawingml/2006/main">
          <a:off x="5503909" y="338571"/>
          <a:ext cx="566356" cy="542759"/>
        </a:xfrm>
        <a:prstGeom xmlns:a="http://schemas.openxmlformats.org/drawingml/2006/main" prst="rect">
          <a:avLst/>
        </a:prstGeom>
      </cdr:spPr>
      <cdr:txBody>
        <a:bodyPr xmlns:a="http://schemas.openxmlformats.org/drawingml/2006/main" wrap="square" lIns="46800" rIns="4680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zh-CN" altLang="en-US" sz="1200" b="1" dirty="0">
              <a:solidFill>
                <a:schemeClr val="accent2"/>
              </a:solidFill>
              <a:latin typeface="+mn-ea"/>
              <a:ea typeface="+mn-ea"/>
            </a:rPr>
            <a:t>新訂戶</a:t>
          </a:r>
          <a:endParaRPr lang="en-US" altLang="zh-CN" sz="1200" b="1" dirty="0">
            <a:solidFill>
              <a:schemeClr val="accent2"/>
            </a:solidFill>
            <a:latin typeface="+mn-ea"/>
            <a:ea typeface="+mn-ea"/>
          </a:endParaRPr>
        </a:p>
        <a:p xmlns:a="http://schemas.openxmlformats.org/drawingml/2006/main">
          <a:pPr algn="ctr"/>
          <a:r>
            <a:rPr lang="zh-TW" altLang="en-US" sz="1200" b="1" dirty="0">
              <a:solidFill>
                <a:schemeClr val="accent2"/>
              </a:solidFill>
              <a:latin typeface="+mn-ea"/>
            </a:rPr>
            <a:t>人數</a:t>
          </a:r>
          <a:endParaRPr lang="zh-TW" altLang="en-US" sz="1200" b="1" dirty="0">
            <a:solidFill>
              <a:schemeClr val="accent2"/>
            </a:solidFill>
            <a:latin typeface="+mn-ea"/>
            <a:ea typeface="+mn-ea"/>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0</xdr:col>
      <xdr:colOff>609600</xdr:colOff>
      <xdr:row>34</xdr:row>
      <xdr:rowOff>114300</xdr:rowOff>
    </xdr:from>
    <xdr:to>
      <xdr:col>5</xdr:col>
      <xdr:colOff>226208</xdr:colOff>
      <xdr:row>45</xdr:row>
      <xdr:rowOff>102267</xdr:rowOff>
    </xdr:to>
    <xdr:graphicFrame macro="">
      <xdr:nvGraphicFramePr>
        <xdr:cNvPr id="11" name="圖表 10">
          <a:extLst>
            <a:ext uri="{FF2B5EF4-FFF2-40B4-BE49-F238E27FC236}">
              <a16:creationId xmlns:a16="http://schemas.microsoft.com/office/drawing/2014/main" id="{00000000-0008-0000-2C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1</xdr:col>
      <xdr:colOff>0</xdr:colOff>
      <xdr:row>37</xdr:row>
      <xdr:rowOff>0</xdr:rowOff>
    </xdr:from>
    <xdr:to>
      <xdr:col>5</xdr:col>
      <xdr:colOff>378608</xdr:colOff>
      <xdr:row>47</xdr:row>
      <xdr:rowOff>187992</xdr:rowOff>
    </xdr:to>
    <xdr:graphicFrame macro="">
      <xdr:nvGraphicFramePr>
        <xdr:cNvPr id="5" name="圖表 4">
          <a:extLst>
            <a:ext uri="{FF2B5EF4-FFF2-40B4-BE49-F238E27FC236}">
              <a16:creationId xmlns:a16="http://schemas.microsoft.com/office/drawing/2014/main" id="{00000000-0008-0000-2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391885</xdr:colOff>
      <xdr:row>20</xdr:row>
      <xdr:rowOff>84364</xdr:rowOff>
    </xdr:from>
    <xdr:to>
      <xdr:col>8</xdr:col>
      <xdr:colOff>745897</xdr:colOff>
      <xdr:row>44</xdr:row>
      <xdr:rowOff>128814</xdr:rowOff>
    </xdr:to>
    <xdr:graphicFrame macro="">
      <xdr:nvGraphicFramePr>
        <xdr:cNvPr id="3" name="內容版面配置區 5">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1</xdr:col>
      <xdr:colOff>136071</xdr:colOff>
      <xdr:row>104</xdr:row>
      <xdr:rowOff>13607</xdr:rowOff>
    </xdr:from>
    <xdr:to>
      <xdr:col>5</xdr:col>
      <xdr:colOff>514679</xdr:colOff>
      <xdr:row>114</xdr:row>
      <xdr:rowOff>201599</xdr:rowOff>
    </xdr:to>
    <xdr:graphicFrame macro="">
      <xdr:nvGraphicFramePr>
        <xdr:cNvPr id="3" name="圖表 2">
          <a:extLst>
            <a:ext uri="{FF2B5EF4-FFF2-40B4-BE49-F238E27FC236}">
              <a16:creationId xmlns:a16="http://schemas.microsoft.com/office/drawing/2014/main" id="{00000000-0008-0000-2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299357</xdr:colOff>
      <xdr:row>40</xdr:row>
      <xdr:rowOff>138792</xdr:rowOff>
    </xdr:from>
    <xdr:to>
      <xdr:col>15</xdr:col>
      <xdr:colOff>245380</xdr:colOff>
      <xdr:row>51</xdr:row>
      <xdr:rowOff>181332</xdr:rowOff>
    </xdr:to>
    <xdr:graphicFrame macro="">
      <xdr:nvGraphicFramePr>
        <xdr:cNvPr id="10" name="內容版面配置區 5">
          <a:extLst>
            <a:ext uri="{FF2B5EF4-FFF2-40B4-BE49-F238E27FC236}">
              <a16:creationId xmlns:a16="http://schemas.microsoft.com/office/drawing/2014/main" id="{00000000-0008-0000-2F00-00000A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314325</xdr:colOff>
      <xdr:row>38</xdr:row>
      <xdr:rowOff>161925</xdr:rowOff>
    </xdr:from>
    <xdr:to>
      <xdr:col>7</xdr:col>
      <xdr:colOff>487000</xdr:colOff>
      <xdr:row>51</xdr:row>
      <xdr:rowOff>45542</xdr:rowOff>
    </xdr:to>
    <xdr:graphicFrame macro="">
      <xdr:nvGraphicFramePr>
        <xdr:cNvPr id="3" name="圖表 2">
          <a:extLst>
            <a:ext uri="{FF2B5EF4-FFF2-40B4-BE49-F238E27FC236}">
              <a16:creationId xmlns:a16="http://schemas.microsoft.com/office/drawing/2014/main" id="{00000000-0008-0000-3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19</xdr:row>
      <xdr:rowOff>85725</xdr:rowOff>
    </xdr:from>
    <xdr:to>
      <xdr:col>7</xdr:col>
      <xdr:colOff>174000</xdr:colOff>
      <xdr:row>31</xdr:row>
      <xdr:rowOff>170840</xdr:rowOff>
    </xdr:to>
    <xdr:graphicFrame macro="">
      <xdr:nvGraphicFramePr>
        <xdr:cNvPr id="3" name="圖表 2">
          <a:extLst>
            <a:ext uri="{FF2B5EF4-FFF2-40B4-BE49-F238E27FC236}">
              <a16:creationId xmlns:a16="http://schemas.microsoft.com/office/drawing/2014/main" id="{00000000-0008-0000-3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1</xdr:col>
      <xdr:colOff>504825</xdr:colOff>
      <xdr:row>15</xdr:row>
      <xdr:rowOff>0</xdr:rowOff>
    </xdr:from>
    <xdr:to>
      <xdr:col>8</xdr:col>
      <xdr:colOff>682761</xdr:colOff>
      <xdr:row>39</xdr:row>
      <xdr:rowOff>138770</xdr:rowOff>
    </xdr:to>
    <xdr:graphicFrame macro="">
      <xdr:nvGraphicFramePr>
        <xdr:cNvPr id="3" name="內容版面配置區 18">
          <a:extLst>
            <a:ext uri="{FF2B5EF4-FFF2-40B4-BE49-F238E27FC236}">
              <a16:creationId xmlns:a16="http://schemas.microsoft.com/office/drawing/2014/main" id="{00000000-0008-0000-33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1</xdr:col>
      <xdr:colOff>219075</xdr:colOff>
      <xdr:row>15</xdr:row>
      <xdr:rowOff>171450</xdr:rowOff>
    </xdr:from>
    <xdr:to>
      <xdr:col>8</xdr:col>
      <xdr:colOff>527972</xdr:colOff>
      <xdr:row>40</xdr:row>
      <xdr:rowOff>110195</xdr:rowOff>
    </xdr:to>
    <xdr:graphicFrame macro="">
      <xdr:nvGraphicFramePr>
        <xdr:cNvPr id="3" name="內容版面配置區 18">
          <a:extLst>
            <a:ext uri="{FF2B5EF4-FFF2-40B4-BE49-F238E27FC236}">
              <a16:creationId xmlns:a16="http://schemas.microsoft.com/office/drawing/2014/main" id="{00000000-0008-0000-3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1</xdr:col>
      <xdr:colOff>0</xdr:colOff>
      <xdr:row>18</xdr:row>
      <xdr:rowOff>0</xdr:rowOff>
    </xdr:from>
    <xdr:to>
      <xdr:col>8</xdr:col>
      <xdr:colOff>177936</xdr:colOff>
      <xdr:row>42</xdr:row>
      <xdr:rowOff>157820</xdr:rowOff>
    </xdr:to>
    <xdr:graphicFrame macro="">
      <xdr:nvGraphicFramePr>
        <xdr:cNvPr id="3" name="內容版面配置區 18">
          <a:extLst>
            <a:ext uri="{FF2B5EF4-FFF2-40B4-BE49-F238E27FC236}">
              <a16:creationId xmlns:a16="http://schemas.microsoft.com/office/drawing/2014/main" id="{00000000-0008-0000-35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1</xdr:col>
      <xdr:colOff>54428</xdr:colOff>
      <xdr:row>16</xdr:row>
      <xdr:rowOff>149679</xdr:rowOff>
    </xdr:from>
    <xdr:to>
      <xdr:col>8</xdr:col>
      <xdr:colOff>363325</xdr:colOff>
      <xdr:row>41</xdr:row>
      <xdr:rowOff>103391</xdr:rowOff>
    </xdr:to>
    <xdr:graphicFrame macro="">
      <xdr:nvGraphicFramePr>
        <xdr:cNvPr id="3" name="內容版面配置區 18">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xdr:col>
      <xdr:colOff>93889</xdr:colOff>
      <xdr:row>15</xdr:row>
      <xdr:rowOff>46264</xdr:rowOff>
    </xdr:from>
    <xdr:to>
      <xdr:col>8</xdr:col>
      <xdr:colOff>663889</xdr:colOff>
      <xdr:row>39</xdr:row>
      <xdr:rowOff>198641</xdr:rowOff>
    </xdr:to>
    <xdr:graphicFrame macro="">
      <xdr:nvGraphicFramePr>
        <xdr:cNvPr id="3" name="內容版面配置區 18">
          <a:extLst>
            <a:ext uri="{FF2B5EF4-FFF2-40B4-BE49-F238E27FC236}">
              <a16:creationId xmlns:a16="http://schemas.microsoft.com/office/drawing/2014/main" id="{00000000-0008-0000-37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1</xdr:col>
      <xdr:colOff>258535</xdr:colOff>
      <xdr:row>16</xdr:row>
      <xdr:rowOff>108858</xdr:rowOff>
    </xdr:from>
    <xdr:to>
      <xdr:col>9</xdr:col>
      <xdr:colOff>118344</xdr:colOff>
      <xdr:row>41</xdr:row>
      <xdr:rowOff>62570</xdr:rowOff>
    </xdr:to>
    <xdr:graphicFrame macro="">
      <xdr:nvGraphicFramePr>
        <xdr:cNvPr id="3" name="內容版面配置區 18">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714375</xdr:colOff>
      <xdr:row>19</xdr:row>
      <xdr:rowOff>180975</xdr:rowOff>
    </xdr:from>
    <xdr:to>
      <xdr:col>8</xdr:col>
      <xdr:colOff>306387</xdr:colOff>
      <xdr:row>44</xdr:row>
      <xdr:rowOff>25400</xdr:rowOff>
    </xdr:to>
    <xdr:graphicFrame macro="">
      <xdr:nvGraphicFramePr>
        <xdr:cNvPr id="3" name="內容版面配置區 5">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721178</xdr:colOff>
      <xdr:row>16</xdr:row>
      <xdr:rowOff>27214</xdr:rowOff>
    </xdr:from>
    <xdr:to>
      <xdr:col>8</xdr:col>
      <xdr:colOff>137114</xdr:colOff>
      <xdr:row>40</xdr:row>
      <xdr:rowOff>165984</xdr:rowOff>
    </xdr:to>
    <xdr:graphicFrame macro="">
      <xdr:nvGraphicFramePr>
        <xdr:cNvPr id="3" name="內容版面配置區 18">
          <a:extLst>
            <a:ext uri="{FF2B5EF4-FFF2-40B4-BE49-F238E27FC236}">
              <a16:creationId xmlns:a16="http://schemas.microsoft.com/office/drawing/2014/main" id="{00000000-0008-0000-39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1</xdr:col>
      <xdr:colOff>609600</xdr:colOff>
      <xdr:row>16</xdr:row>
      <xdr:rowOff>104775</xdr:rowOff>
    </xdr:from>
    <xdr:to>
      <xdr:col>9</xdr:col>
      <xdr:colOff>156497</xdr:colOff>
      <xdr:row>41</xdr:row>
      <xdr:rowOff>43520</xdr:rowOff>
    </xdr:to>
    <xdr:graphicFrame macro="">
      <xdr:nvGraphicFramePr>
        <xdr:cNvPr id="3" name="內容版面配置區 18">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478972</xdr:colOff>
      <xdr:row>24</xdr:row>
      <xdr:rowOff>122465</xdr:rowOff>
    </xdr:from>
    <xdr:to>
      <xdr:col>15</xdr:col>
      <xdr:colOff>424996</xdr:colOff>
      <xdr:row>48</xdr:row>
      <xdr:rowOff>171100</xdr:rowOff>
    </xdr:to>
    <xdr:graphicFrame macro="">
      <xdr:nvGraphicFramePr>
        <xdr:cNvPr id="4" name="內容版面配置區 5">
          <a:extLst>
            <a:ext uri="{FF2B5EF4-FFF2-40B4-BE49-F238E27FC236}">
              <a16:creationId xmlns:a16="http://schemas.microsoft.com/office/drawing/2014/main" id="{00000000-0008-0000-3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2</xdr:col>
      <xdr:colOff>0</xdr:colOff>
      <xdr:row>38</xdr:row>
      <xdr:rowOff>0</xdr:rowOff>
    </xdr:from>
    <xdr:to>
      <xdr:col>8</xdr:col>
      <xdr:colOff>175384</xdr:colOff>
      <xdr:row>52</xdr:row>
      <xdr:rowOff>5246</xdr:rowOff>
    </xdr:to>
    <xdr:graphicFrame macro="">
      <xdr:nvGraphicFramePr>
        <xdr:cNvPr id="4" name="內容版面配置區 12">
          <a:extLst>
            <a:ext uri="{FF2B5EF4-FFF2-40B4-BE49-F238E27FC236}">
              <a16:creationId xmlns:a16="http://schemas.microsoft.com/office/drawing/2014/main" id="{00000000-0008-0000-40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38</xdr:row>
      <xdr:rowOff>0</xdr:rowOff>
    </xdr:from>
    <xdr:to>
      <xdr:col>5</xdr:col>
      <xdr:colOff>378608</xdr:colOff>
      <xdr:row>48</xdr:row>
      <xdr:rowOff>197517</xdr:rowOff>
    </xdr:to>
    <xdr:graphicFrame macro="">
      <xdr:nvGraphicFramePr>
        <xdr:cNvPr id="3" name="圖表 2">
          <a:extLst>
            <a:ext uri="{FF2B5EF4-FFF2-40B4-BE49-F238E27FC236}">
              <a16:creationId xmlns:a16="http://schemas.microsoft.com/office/drawing/2014/main" id="{00000000-0008-0000-4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1</xdr:col>
      <xdr:colOff>276225</xdr:colOff>
      <xdr:row>35</xdr:row>
      <xdr:rowOff>114300</xdr:rowOff>
    </xdr:from>
    <xdr:to>
      <xdr:col>5</xdr:col>
      <xdr:colOff>654833</xdr:colOff>
      <xdr:row>46</xdr:row>
      <xdr:rowOff>102267</xdr:rowOff>
    </xdr:to>
    <xdr:graphicFrame macro="">
      <xdr:nvGraphicFramePr>
        <xdr:cNvPr id="4" name="圖表 3">
          <a:extLst>
            <a:ext uri="{FF2B5EF4-FFF2-40B4-BE49-F238E27FC236}">
              <a16:creationId xmlns:a16="http://schemas.microsoft.com/office/drawing/2014/main" id="{00000000-0008-0000-4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21</xdr:col>
      <xdr:colOff>721179</xdr:colOff>
      <xdr:row>22</xdr:row>
      <xdr:rowOff>54428</xdr:rowOff>
    </xdr:from>
    <xdr:to>
      <xdr:col>24</xdr:col>
      <xdr:colOff>1031751</xdr:colOff>
      <xdr:row>33</xdr:row>
      <xdr:rowOff>47838</xdr:rowOff>
    </xdr:to>
    <xdr:graphicFrame macro="">
      <xdr:nvGraphicFramePr>
        <xdr:cNvPr id="3" name="圖表 2">
          <a:extLst>
            <a:ext uri="{FF2B5EF4-FFF2-40B4-BE49-F238E27FC236}">
              <a16:creationId xmlns:a16="http://schemas.microsoft.com/office/drawing/2014/main" id="{00000000-0008-0000-4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17</xdr:row>
      <xdr:rowOff>0</xdr:rowOff>
    </xdr:from>
    <xdr:to>
      <xdr:col>8</xdr:col>
      <xdr:colOff>177936</xdr:colOff>
      <xdr:row>41</xdr:row>
      <xdr:rowOff>148295</xdr:rowOff>
    </xdr:to>
    <xdr:graphicFrame macro="">
      <xdr:nvGraphicFramePr>
        <xdr:cNvPr id="3" name="內容版面配置區 18">
          <a:extLst>
            <a:ext uri="{FF2B5EF4-FFF2-40B4-BE49-F238E27FC236}">
              <a16:creationId xmlns:a16="http://schemas.microsoft.com/office/drawing/2014/main" id="{00000000-0008-0000-44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308897</xdr:colOff>
      <xdr:row>43</xdr:row>
      <xdr:rowOff>157820</xdr:rowOff>
    </xdr:to>
    <xdr:graphicFrame macro="">
      <xdr:nvGraphicFramePr>
        <xdr:cNvPr id="3" name="內容版面配置區 18">
          <a:extLst>
            <a:ext uri="{FF2B5EF4-FFF2-40B4-BE49-F238E27FC236}">
              <a16:creationId xmlns:a16="http://schemas.microsoft.com/office/drawing/2014/main" id="{00000000-0008-0000-4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0</xdr:col>
      <xdr:colOff>721178</xdr:colOff>
      <xdr:row>16</xdr:row>
      <xdr:rowOff>176892</xdr:rowOff>
    </xdr:from>
    <xdr:to>
      <xdr:col>8</xdr:col>
      <xdr:colOff>137114</xdr:colOff>
      <xdr:row>41</xdr:row>
      <xdr:rowOff>121080</xdr:rowOff>
    </xdr:to>
    <xdr:graphicFrame macro="">
      <xdr:nvGraphicFramePr>
        <xdr:cNvPr id="5" name="內容版面配置區 18">
          <a:extLst>
            <a:ext uri="{FF2B5EF4-FFF2-40B4-BE49-F238E27FC236}">
              <a16:creationId xmlns:a16="http://schemas.microsoft.com/office/drawing/2014/main" id="{00000000-0008-0000-4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695325</xdr:colOff>
      <xdr:row>17</xdr:row>
      <xdr:rowOff>38100</xdr:rowOff>
    </xdr:from>
    <xdr:to>
      <xdr:col>8</xdr:col>
      <xdr:colOff>287337</xdr:colOff>
      <xdr:row>41</xdr:row>
      <xdr:rowOff>73025</xdr:rowOff>
    </xdr:to>
    <xdr:graphicFrame macro="">
      <xdr:nvGraphicFramePr>
        <xdr:cNvPr id="3" name="內容版面配置區 5">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1</xdr:col>
      <xdr:colOff>27214</xdr:colOff>
      <xdr:row>17</xdr:row>
      <xdr:rowOff>40822</xdr:rowOff>
    </xdr:from>
    <xdr:to>
      <xdr:col>8</xdr:col>
      <xdr:colOff>336111</xdr:colOff>
      <xdr:row>41</xdr:row>
      <xdr:rowOff>198641</xdr:rowOff>
    </xdr:to>
    <xdr:graphicFrame macro="">
      <xdr:nvGraphicFramePr>
        <xdr:cNvPr id="3" name="內容版面配置區 18">
          <a:extLst>
            <a:ext uri="{FF2B5EF4-FFF2-40B4-BE49-F238E27FC236}">
              <a16:creationId xmlns:a16="http://schemas.microsoft.com/office/drawing/2014/main" id="{00000000-0008-0000-4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2</xdr:col>
      <xdr:colOff>0</xdr:colOff>
      <xdr:row>17</xdr:row>
      <xdr:rowOff>0</xdr:rowOff>
    </xdr:from>
    <xdr:to>
      <xdr:col>9</xdr:col>
      <xdr:colOff>177936</xdr:colOff>
      <xdr:row>41</xdr:row>
      <xdr:rowOff>148295</xdr:rowOff>
    </xdr:to>
    <xdr:graphicFrame macro="">
      <xdr:nvGraphicFramePr>
        <xdr:cNvPr id="3" name="內容版面配置區 18">
          <a:extLst>
            <a:ext uri="{FF2B5EF4-FFF2-40B4-BE49-F238E27FC236}">
              <a16:creationId xmlns:a16="http://schemas.microsoft.com/office/drawing/2014/main" id="{00000000-0008-0000-48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2</xdr:col>
      <xdr:colOff>57150</xdr:colOff>
      <xdr:row>17</xdr:row>
      <xdr:rowOff>57150</xdr:rowOff>
    </xdr:from>
    <xdr:to>
      <xdr:col>9</xdr:col>
      <xdr:colOff>366047</xdr:colOff>
      <xdr:row>42</xdr:row>
      <xdr:rowOff>5420</xdr:rowOff>
    </xdr:to>
    <xdr:graphicFrame macro="">
      <xdr:nvGraphicFramePr>
        <xdr:cNvPr id="3" name="內容版面配置區 18">
          <a:extLst>
            <a:ext uri="{FF2B5EF4-FFF2-40B4-BE49-F238E27FC236}">
              <a16:creationId xmlns:a16="http://schemas.microsoft.com/office/drawing/2014/main" id="{00000000-0008-0000-4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11</xdr:col>
      <xdr:colOff>775607</xdr:colOff>
      <xdr:row>26</xdr:row>
      <xdr:rowOff>136070</xdr:rowOff>
    </xdr:from>
    <xdr:to>
      <xdr:col>21</xdr:col>
      <xdr:colOff>537936</xdr:colOff>
      <xdr:row>52</xdr:row>
      <xdr:rowOff>97038</xdr:rowOff>
    </xdr:to>
    <xdr:graphicFrame macro="">
      <xdr:nvGraphicFramePr>
        <xdr:cNvPr id="3" name="內容版面配置區 10">
          <a:extLst>
            <a:ext uri="{FF2B5EF4-FFF2-40B4-BE49-F238E27FC236}">
              <a16:creationId xmlns:a16="http://schemas.microsoft.com/office/drawing/2014/main" id="{00000000-0008-0000-4B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0</xdr:col>
      <xdr:colOff>200025</xdr:colOff>
      <xdr:row>17</xdr:row>
      <xdr:rowOff>0</xdr:rowOff>
    </xdr:from>
    <xdr:to>
      <xdr:col>15</xdr:col>
      <xdr:colOff>31750</xdr:colOff>
      <xdr:row>41</xdr:row>
      <xdr:rowOff>44450</xdr:rowOff>
    </xdr:to>
    <xdr:graphicFrame macro="">
      <xdr:nvGraphicFramePr>
        <xdr:cNvPr id="3" name="內容版面配置區 10">
          <a:extLst>
            <a:ext uri="{FF2B5EF4-FFF2-40B4-BE49-F238E27FC236}">
              <a16:creationId xmlns:a16="http://schemas.microsoft.com/office/drawing/2014/main" id="{00000000-0008-0000-4C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313765</xdr:colOff>
      <xdr:row>19</xdr:row>
      <xdr:rowOff>56029</xdr:rowOff>
    </xdr:from>
    <xdr:to>
      <xdr:col>7</xdr:col>
      <xdr:colOff>427144</xdr:colOff>
      <xdr:row>43</xdr:row>
      <xdr:rowOff>36625</xdr:rowOff>
    </xdr:to>
    <xdr:graphicFrame macro="">
      <xdr:nvGraphicFramePr>
        <xdr:cNvPr id="3" name="內容版面配置區 5">
          <a:extLst>
            <a:ext uri="{FF2B5EF4-FFF2-40B4-BE49-F238E27FC236}">
              <a16:creationId xmlns:a16="http://schemas.microsoft.com/office/drawing/2014/main" id="{00000000-0008-0000-09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340979</xdr:colOff>
      <xdr:row>22</xdr:row>
      <xdr:rowOff>20010</xdr:rowOff>
    </xdr:from>
    <xdr:to>
      <xdr:col>8</xdr:col>
      <xdr:colOff>127439</xdr:colOff>
      <xdr:row>33</xdr:row>
      <xdr:rowOff>154832</xdr:rowOff>
    </xdr:to>
    <xdr:graphicFrame macro="">
      <xdr:nvGraphicFramePr>
        <xdr:cNvPr id="3" name="圖表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235324</xdr:colOff>
      <xdr:row>21</xdr:row>
      <xdr:rowOff>145677</xdr:rowOff>
    </xdr:from>
    <xdr:to>
      <xdr:col>8</xdr:col>
      <xdr:colOff>21784</xdr:colOff>
      <xdr:row>33</xdr:row>
      <xdr:rowOff>90000</xdr:rowOff>
    </xdr:to>
    <xdr:graphicFrame macro="">
      <xdr:nvGraphicFramePr>
        <xdr:cNvPr id="3" name="圖表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微軟正黑體"/>
        <a:ea typeface="微軟正黑體"/>
        <a:cs typeface=""/>
      </a:majorFont>
      <a:minorFont>
        <a:latin typeface="微軟正黑體"/>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自訂 1">
    <a:majorFont>
      <a:latin typeface="Century Gothic"/>
      <a:ea typeface="微軟正黑體"/>
      <a:cs typeface=""/>
    </a:majorFont>
    <a:minorFont>
      <a:latin typeface="Century Gothic"/>
      <a:ea typeface="微軟正黑體"/>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32.bin"/></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CFC4D-E4FD-47D3-AB42-0EE776A2EC29}">
  <dimension ref="B2:L1265"/>
  <sheetViews>
    <sheetView zoomScale="62" zoomScaleNormal="62" workbookViewId="0">
      <pane xSplit="1" ySplit="4" topLeftCell="B731" activePane="bottomRight" state="frozen"/>
      <selection activeCell="H70" sqref="H70"/>
      <selection pane="topRight" activeCell="H70" sqref="H70"/>
      <selection pane="bottomLeft" activeCell="H70" sqref="H70"/>
      <selection pane="bottomRight" activeCell="D5" sqref="D5:D62"/>
    </sheetView>
  </sheetViews>
  <sheetFormatPr defaultColWidth="8.88671875" defaultRowHeight="19.5" x14ac:dyDescent="0.25"/>
  <cols>
    <col min="1" max="1" width="5.109375" style="319" customWidth="1"/>
    <col min="2" max="2" width="28.33203125" style="319" bestFit="1" customWidth="1"/>
    <col min="3" max="3" width="14.109375" style="319" customWidth="1"/>
    <col min="4" max="4" width="86.88671875" style="319" bestFit="1" customWidth="1"/>
    <col min="5" max="5" width="25.109375" style="319" customWidth="1"/>
    <col min="6" max="6" width="12.44140625" style="319" bestFit="1" customWidth="1"/>
    <col min="7" max="7" width="37.33203125" style="319" bestFit="1" customWidth="1"/>
    <col min="8" max="8" width="13.33203125" style="320" bestFit="1" customWidth="1"/>
    <col min="9" max="10" width="8.88671875" style="319"/>
    <col min="11" max="11" width="5.88671875" style="319" bestFit="1" customWidth="1"/>
    <col min="12" max="12" width="42.6640625" style="319" bestFit="1" customWidth="1"/>
    <col min="13" max="16384" width="8.88671875" style="319"/>
  </cols>
  <sheetData>
    <row r="2" spans="2:12" ht="21" x14ac:dyDescent="0.25">
      <c r="B2" s="386" t="s">
        <v>898</v>
      </c>
    </row>
    <row r="4" spans="2:12" ht="52.5" customHeight="1" x14ac:dyDescent="0.25">
      <c r="B4" s="321" t="s">
        <v>882</v>
      </c>
      <c r="C4" s="321" t="s">
        <v>883</v>
      </c>
      <c r="D4" s="322" t="s">
        <v>884</v>
      </c>
      <c r="E4" s="322" t="s">
        <v>885</v>
      </c>
      <c r="F4" s="321" t="s">
        <v>886</v>
      </c>
      <c r="G4" s="330" t="s">
        <v>897</v>
      </c>
      <c r="H4" s="322" t="s">
        <v>887</v>
      </c>
      <c r="K4" s="429" t="s">
        <v>888</v>
      </c>
      <c r="L4" s="429"/>
    </row>
    <row r="5" spans="2:12" ht="21" customHeight="1" x14ac:dyDescent="0.25">
      <c r="B5" s="415" t="s">
        <v>946</v>
      </c>
      <c r="C5" s="403">
        <v>3</v>
      </c>
      <c r="D5" s="409" t="s">
        <v>877</v>
      </c>
      <c r="E5" s="406" t="s">
        <v>1005</v>
      </c>
      <c r="F5" s="403" t="s">
        <v>505</v>
      </c>
      <c r="G5" s="315" t="s">
        <v>76</v>
      </c>
      <c r="H5" s="316" t="s">
        <v>986</v>
      </c>
      <c r="K5" s="323" t="s">
        <v>889</v>
      </c>
      <c r="L5" s="319" t="s">
        <v>890</v>
      </c>
    </row>
    <row r="6" spans="2:12" ht="21" x14ac:dyDescent="0.25">
      <c r="B6" s="416"/>
      <c r="C6" s="404"/>
      <c r="D6" s="410"/>
      <c r="E6" s="407"/>
      <c r="F6" s="404"/>
      <c r="G6" s="317" t="s">
        <v>71</v>
      </c>
      <c r="H6" s="316" t="s">
        <v>987</v>
      </c>
      <c r="K6" s="324" t="s">
        <v>891</v>
      </c>
      <c r="L6" s="319" t="s">
        <v>890</v>
      </c>
    </row>
    <row r="7" spans="2:12" ht="21" x14ac:dyDescent="0.25">
      <c r="B7" s="416"/>
      <c r="C7" s="404"/>
      <c r="D7" s="410"/>
      <c r="E7" s="407"/>
      <c r="F7" s="404"/>
      <c r="G7" s="317" t="s">
        <v>470</v>
      </c>
      <c r="H7" s="316" t="s">
        <v>988</v>
      </c>
      <c r="K7" s="325" t="s">
        <v>892</v>
      </c>
      <c r="L7" s="319" t="s">
        <v>893</v>
      </c>
    </row>
    <row r="8" spans="2:12" x14ac:dyDescent="0.25">
      <c r="B8" s="416"/>
      <c r="C8" s="404"/>
      <c r="D8" s="410"/>
      <c r="E8" s="407"/>
      <c r="F8" s="404"/>
      <c r="G8" s="317" t="s">
        <v>471</v>
      </c>
      <c r="H8" s="316" t="s">
        <v>989</v>
      </c>
    </row>
    <row r="9" spans="2:12" x14ac:dyDescent="0.25">
      <c r="B9" s="416"/>
      <c r="C9" s="404"/>
      <c r="D9" s="410"/>
      <c r="E9" s="407"/>
      <c r="F9" s="404"/>
      <c r="G9" s="317" t="s">
        <v>72</v>
      </c>
      <c r="H9" s="316" t="s">
        <v>990</v>
      </c>
    </row>
    <row r="10" spans="2:12" x14ac:dyDescent="0.25">
      <c r="B10" s="416"/>
      <c r="C10" s="404"/>
      <c r="D10" s="410"/>
      <c r="E10" s="407"/>
      <c r="F10" s="404"/>
      <c r="G10" s="317" t="s">
        <v>472</v>
      </c>
      <c r="H10" s="316" t="s">
        <v>514</v>
      </c>
    </row>
    <row r="11" spans="2:12" x14ac:dyDescent="0.25">
      <c r="B11" s="416"/>
      <c r="C11" s="404"/>
      <c r="D11" s="410"/>
      <c r="E11" s="407"/>
      <c r="F11" s="404"/>
      <c r="G11" s="317" t="s">
        <v>473</v>
      </c>
      <c r="H11" s="316" t="s">
        <v>515</v>
      </c>
    </row>
    <row r="12" spans="2:12" x14ac:dyDescent="0.25">
      <c r="B12" s="416"/>
      <c r="C12" s="404"/>
      <c r="D12" s="410"/>
      <c r="E12" s="407"/>
      <c r="F12" s="404"/>
      <c r="G12" s="317" t="s">
        <v>474</v>
      </c>
      <c r="H12" s="316" t="s">
        <v>516</v>
      </c>
    </row>
    <row r="13" spans="2:12" x14ac:dyDescent="0.25">
      <c r="B13" s="416"/>
      <c r="C13" s="404"/>
      <c r="D13" s="410"/>
      <c r="E13" s="407"/>
      <c r="F13" s="404"/>
      <c r="G13" s="317" t="s">
        <v>475</v>
      </c>
      <c r="H13" s="316" t="s">
        <v>517</v>
      </c>
    </row>
    <row r="14" spans="2:12" x14ac:dyDescent="0.25">
      <c r="B14" s="416"/>
      <c r="C14" s="404"/>
      <c r="D14" s="410"/>
      <c r="E14" s="407"/>
      <c r="F14" s="404"/>
      <c r="G14" s="317" t="s">
        <v>73</v>
      </c>
      <c r="H14" s="316" t="s">
        <v>518</v>
      </c>
    </row>
    <row r="15" spans="2:12" x14ac:dyDescent="0.25">
      <c r="B15" s="416"/>
      <c r="C15" s="404"/>
      <c r="D15" s="410"/>
      <c r="E15" s="407"/>
      <c r="F15" s="404"/>
      <c r="G15" s="317" t="s">
        <v>74</v>
      </c>
      <c r="H15" s="316" t="s">
        <v>519</v>
      </c>
    </row>
    <row r="16" spans="2:12" x14ac:dyDescent="0.25">
      <c r="B16" s="416"/>
      <c r="C16" s="404"/>
      <c r="D16" s="410"/>
      <c r="E16" s="407"/>
      <c r="F16" s="404"/>
      <c r="G16" s="317" t="s">
        <v>476</v>
      </c>
      <c r="H16" s="316" t="s">
        <v>520</v>
      </c>
    </row>
    <row r="17" spans="2:8" x14ac:dyDescent="0.25">
      <c r="B17" s="416"/>
      <c r="C17" s="404"/>
      <c r="D17" s="410"/>
      <c r="E17" s="407"/>
      <c r="F17" s="404"/>
      <c r="G17" s="317" t="s">
        <v>477</v>
      </c>
      <c r="H17" s="316" t="s">
        <v>521</v>
      </c>
    </row>
    <row r="18" spans="2:8" x14ac:dyDescent="0.25">
      <c r="B18" s="416"/>
      <c r="C18" s="404"/>
      <c r="D18" s="410"/>
      <c r="E18" s="407"/>
      <c r="F18" s="404"/>
      <c r="G18" s="317" t="s">
        <v>478</v>
      </c>
      <c r="H18" s="316" t="s">
        <v>522</v>
      </c>
    </row>
    <row r="19" spans="2:8" x14ac:dyDescent="0.25">
      <c r="B19" s="416"/>
      <c r="C19" s="404"/>
      <c r="D19" s="410"/>
      <c r="E19" s="407"/>
      <c r="F19" s="404"/>
      <c r="G19" s="317" t="s">
        <v>479</v>
      </c>
      <c r="H19" s="316" t="s">
        <v>817</v>
      </c>
    </row>
    <row r="20" spans="2:8" x14ac:dyDescent="0.25">
      <c r="B20" s="416"/>
      <c r="C20" s="404"/>
      <c r="D20" s="410"/>
      <c r="E20" s="407"/>
      <c r="F20" s="404"/>
      <c r="G20" s="317" t="s">
        <v>493</v>
      </c>
      <c r="H20" s="316" t="s">
        <v>628</v>
      </c>
    </row>
    <row r="21" spans="2:8" x14ac:dyDescent="0.25">
      <c r="B21" s="416"/>
      <c r="C21" s="404"/>
      <c r="D21" s="410"/>
      <c r="E21" s="407"/>
      <c r="F21" s="404"/>
      <c r="G21" s="317" t="s">
        <v>494</v>
      </c>
      <c r="H21" s="316" t="s">
        <v>629</v>
      </c>
    </row>
    <row r="22" spans="2:8" x14ac:dyDescent="0.25">
      <c r="B22" s="416"/>
      <c r="C22" s="404"/>
      <c r="D22" s="410"/>
      <c r="E22" s="407"/>
      <c r="F22" s="404"/>
      <c r="G22" s="317" t="s">
        <v>495</v>
      </c>
      <c r="H22" s="316" t="s">
        <v>630</v>
      </c>
    </row>
    <row r="23" spans="2:8" x14ac:dyDescent="0.25">
      <c r="B23" s="416"/>
      <c r="C23" s="404"/>
      <c r="D23" s="410"/>
      <c r="E23" s="407"/>
      <c r="F23" s="404"/>
      <c r="G23" s="317" t="s">
        <v>803</v>
      </c>
      <c r="H23" s="316" t="s">
        <v>631</v>
      </c>
    </row>
    <row r="24" spans="2:8" x14ac:dyDescent="0.25">
      <c r="B24" s="416"/>
      <c r="C24" s="404"/>
      <c r="D24" s="410"/>
      <c r="E24" s="407"/>
      <c r="F24" s="404"/>
      <c r="G24" s="317" t="s">
        <v>804</v>
      </c>
      <c r="H24" s="316" t="s">
        <v>632</v>
      </c>
    </row>
    <row r="25" spans="2:8" x14ac:dyDescent="0.25">
      <c r="B25" s="416"/>
      <c r="C25" s="404"/>
      <c r="D25" s="410"/>
      <c r="E25" s="407"/>
      <c r="F25" s="404"/>
      <c r="G25" s="317" t="s">
        <v>805</v>
      </c>
      <c r="H25" s="316" t="s">
        <v>701</v>
      </c>
    </row>
    <row r="26" spans="2:8" x14ac:dyDescent="0.25">
      <c r="B26" s="416"/>
      <c r="C26" s="404"/>
      <c r="D26" s="410"/>
      <c r="E26" s="407"/>
      <c r="F26" s="404"/>
      <c r="G26" s="317" t="s">
        <v>806</v>
      </c>
      <c r="H26" s="316" t="s">
        <v>702</v>
      </c>
    </row>
    <row r="27" spans="2:8" x14ac:dyDescent="0.25">
      <c r="B27" s="416"/>
      <c r="C27" s="404"/>
      <c r="D27" s="410"/>
      <c r="E27" s="407"/>
      <c r="F27" s="404"/>
      <c r="G27" s="317" t="s">
        <v>807</v>
      </c>
      <c r="H27" s="316" t="s">
        <v>703</v>
      </c>
    </row>
    <row r="28" spans="2:8" x14ac:dyDescent="0.25">
      <c r="B28" s="416"/>
      <c r="C28" s="404"/>
      <c r="D28" s="410"/>
      <c r="E28" s="407"/>
      <c r="F28" s="404"/>
      <c r="G28" s="317" t="s">
        <v>808</v>
      </c>
      <c r="H28" s="316" t="s">
        <v>633</v>
      </c>
    </row>
    <row r="29" spans="2:8" x14ac:dyDescent="0.25">
      <c r="B29" s="416"/>
      <c r="C29" s="404"/>
      <c r="D29" s="410"/>
      <c r="E29" s="407"/>
      <c r="F29" s="404"/>
      <c r="G29" s="317" t="s">
        <v>809</v>
      </c>
      <c r="H29" s="316" t="s">
        <v>634</v>
      </c>
    </row>
    <row r="30" spans="2:8" x14ac:dyDescent="0.25">
      <c r="B30" s="416"/>
      <c r="C30" s="404"/>
      <c r="D30" s="410"/>
      <c r="E30" s="407"/>
      <c r="F30" s="404"/>
      <c r="G30" s="317" t="s">
        <v>810</v>
      </c>
      <c r="H30" s="316" t="s">
        <v>635</v>
      </c>
    </row>
    <row r="31" spans="2:8" x14ac:dyDescent="0.25">
      <c r="B31" s="416"/>
      <c r="C31" s="404"/>
      <c r="D31" s="410"/>
      <c r="E31" s="407"/>
      <c r="F31" s="404"/>
      <c r="G31" s="317" t="s">
        <v>811</v>
      </c>
      <c r="H31" s="316" t="s">
        <v>636</v>
      </c>
    </row>
    <row r="32" spans="2:8" x14ac:dyDescent="0.25">
      <c r="B32" s="416"/>
      <c r="C32" s="404"/>
      <c r="D32" s="410"/>
      <c r="E32" s="407"/>
      <c r="F32" s="404"/>
      <c r="G32" s="317" t="s">
        <v>812</v>
      </c>
      <c r="H32" s="316" t="s">
        <v>637</v>
      </c>
    </row>
    <row r="33" spans="2:8" x14ac:dyDescent="0.25">
      <c r="B33" s="416"/>
      <c r="C33" s="404"/>
      <c r="D33" s="410"/>
      <c r="E33" s="408"/>
      <c r="F33" s="405"/>
      <c r="G33" s="317" t="s">
        <v>813</v>
      </c>
      <c r="H33" s="316" t="s">
        <v>638</v>
      </c>
    </row>
    <row r="34" spans="2:8" ht="21" customHeight="1" x14ac:dyDescent="0.25">
      <c r="B34" s="416"/>
      <c r="C34" s="404"/>
      <c r="D34" s="410"/>
      <c r="E34" s="406" t="s">
        <v>1006</v>
      </c>
      <c r="F34" s="403" t="s">
        <v>846</v>
      </c>
      <c r="G34" s="315" t="s">
        <v>76</v>
      </c>
      <c r="H34" s="316" t="s">
        <v>991</v>
      </c>
    </row>
    <row r="35" spans="2:8" x14ac:dyDescent="0.25">
      <c r="B35" s="416"/>
      <c r="C35" s="404"/>
      <c r="D35" s="410"/>
      <c r="E35" s="407"/>
      <c r="F35" s="404"/>
      <c r="G35" s="317" t="s">
        <v>71</v>
      </c>
      <c r="H35" s="316" t="s">
        <v>992</v>
      </c>
    </row>
    <row r="36" spans="2:8" x14ac:dyDescent="0.25">
      <c r="B36" s="416"/>
      <c r="C36" s="404"/>
      <c r="D36" s="410"/>
      <c r="E36" s="407"/>
      <c r="F36" s="404"/>
      <c r="G36" s="317" t="s">
        <v>470</v>
      </c>
      <c r="H36" s="316" t="s">
        <v>993</v>
      </c>
    </row>
    <row r="37" spans="2:8" x14ac:dyDescent="0.25">
      <c r="B37" s="416"/>
      <c r="C37" s="404"/>
      <c r="D37" s="410"/>
      <c r="E37" s="407"/>
      <c r="F37" s="404"/>
      <c r="G37" s="317" t="s">
        <v>471</v>
      </c>
      <c r="H37" s="316" t="s">
        <v>994</v>
      </c>
    </row>
    <row r="38" spans="2:8" x14ac:dyDescent="0.25">
      <c r="B38" s="416"/>
      <c r="C38" s="404"/>
      <c r="D38" s="410"/>
      <c r="E38" s="407"/>
      <c r="F38" s="404"/>
      <c r="G38" s="317" t="s">
        <v>72</v>
      </c>
      <c r="H38" s="316" t="s">
        <v>995</v>
      </c>
    </row>
    <row r="39" spans="2:8" x14ac:dyDescent="0.25">
      <c r="B39" s="416"/>
      <c r="C39" s="404"/>
      <c r="D39" s="410"/>
      <c r="E39" s="407"/>
      <c r="F39" s="404"/>
      <c r="G39" s="317" t="s">
        <v>472</v>
      </c>
      <c r="H39" s="316" t="s">
        <v>996</v>
      </c>
    </row>
    <row r="40" spans="2:8" x14ac:dyDescent="0.25">
      <c r="B40" s="416"/>
      <c r="C40" s="404"/>
      <c r="D40" s="410"/>
      <c r="E40" s="407"/>
      <c r="F40" s="404"/>
      <c r="G40" s="317" t="s">
        <v>473</v>
      </c>
      <c r="H40" s="316" t="s">
        <v>997</v>
      </c>
    </row>
    <row r="41" spans="2:8" x14ac:dyDescent="0.25">
      <c r="B41" s="416"/>
      <c r="C41" s="404"/>
      <c r="D41" s="410"/>
      <c r="E41" s="407"/>
      <c r="F41" s="404"/>
      <c r="G41" s="317" t="s">
        <v>474</v>
      </c>
      <c r="H41" s="316" t="s">
        <v>998</v>
      </c>
    </row>
    <row r="42" spans="2:8" x14ac:dyDescent="0.25">
      <c r="B42" s="416"/>
      <c r="C42" s="404"/>
      <c r="D42" s="410"/>
      <c r="E42" s="407"/>
      <c r="F42" s="404"/>
      <c r="G42" s="317" t="s">
        <v>475</v>
      </c>
      <c r="H42" s="316" t="s">
        <v>999</v>
      </c>
    </row>
    <row r="43" spans="2:8" x14ac:dyDescent="0.25">
      <c r="B43" s="416"/>
      <c r="C43" s="404"/>
      <c r="D43" s="410"/>
      <c r="E43" s="407"/>
      <c r="F43" s="404"/>
      <c r="G43" s="317" t="s">
        <v>73</v>
      </c>
      <c r="H43" s="316" t="s">
        <v>1000</v>
      </c>
    </row>
    <row r="44" spans="2:8" x14ac:dyDescent="0.25">
      <c r="B44" s="416"/>
      <c r="C44" s="404"/>
      <c r="D44" s="410"/>
      <c r="E44" s="407"/>
      <c r="F44" s="404"/>
      <c r="G44" s="317" t="s">
        <v>74</v>
      </c>
      <c r="H44" s="316" t="s">
        <v>1001</v>
      </c>
    </row>
    <row r="45" spans="2:8" x14ac:dyDescent="0.25">
      <c r="B45" s="416"/>
      <c r="C45" s="404"/>
      <c r="D45" s="410"/>
      <c r="E45" s="407"/>
      <c r="F45" s="404"/>
      <c r="G45" s="317" t="s">
        <v>476</v>
      </c>
      <c r="H45" s="316" t="s">
        <v>1002</v>
      </c>
    </row>
    <row r="46" spans="2:8" x14ac:dyDescent="0.25">
      <c r="B46" s="416"/>
      <c r="C46" s="404"/>
      <c r="D46" s="410"/>
      <c r="E46" s="407"/>
      <c r="F46" s="404"/>
      <c r="G46" s="317" t="s">
        <v>477</v>
      </c>
      <c r="H46" s="316" t="s">
        <v>1003</v>
      </c>
    </row>
    <row r="47" spans="2:8" x14ac:dyDescent="0.25">
      <c r="B47" s="416"/>
      <c r="C47" s="404"/>
      <c r="D47" s="410"/>
      <c r="E47" s="407"/>
      <c r="F47" s="404"/>
      <c r="G47" s="317" t="s">
        <v>478</v>
      </c>
      <c r="H47" s="316" t="s">
        <v>1004</v>
      </c>
    </row>
    <row r="48" spans="2:8" x14ac:dyDescent="0.25">
      <c r="B48" s="416"/>
      <c r="C48" s="404"/>
      <c r="D48" s="410"/>
      <c r="E48" s="407"/>
      <c r="F48" s="404"/>
      <c r="G48" s="317" t="s">
        <v>479</v>
      </c>
      <c r="H48" s="316" t="s">
        <v>724</v>
      </c>
    </row>
    <row r="49" spans="2:8" x14ac:dyDescent="0.25">
      <c r="B49" s="416"/>
      <c r="C49" s="404"/>
      <c r="D49" s="410"/>
      <c r="E49" s="407"/>
      <c r="F49" s="404"/>
      <c r="G49" s="317" t="s">
        <v>493</v>
      </c>
      <c r="H49" s="316" t="s">
        <v>725</v>
      </c>
    </row>
    <row r="50" spans="2:8" x14ac:dyDescent="0.25">
      <c r="B50" s="416"/>
      <c r="C50" s="404"/>
      <c r="D50" s="410"/>
      <c r="E50" s="407"/>
      <c r="F50" s="404"/>
      <c r="G50" s="317" t="s">
        <v>494</v>
      </c>
      <c r="H50" s="316" t="s">
        <v>726</v>
      </c>
    </row>
    <row r="51" spans="2:8" x14ac:dyDescent="0.25">
      <c r="B51" s="416"/>
      <c r="C51" s="404"/>
      <c r="D51" s="410"/>
      <c r="E51" s="407"/>
      <c r="F51" s="404"/>
      <c r="G51" s="317" t="s">
        <v>495</v>
      </c>
      <c r="H51" s="316" t="s">
        <v>630</v>
      </c>
    </row>
    <row r="52" spans="2:8" x14ac:dyDescent="0.25">
      <c r="B52" s="416"/>
      <c r="C52" s="404"/>
      <c r="D52" s="410"/>
      <c r="E52" s="407"/>
      <c r="F52" s="404"/>
      <c r="G52" s="317" t="s">
        <v>803</v>
      </c>
      <c r="H52" s="316" t="s">
        <v>631</v>
      </c>
    </row>
    <row r="53" spans="2:8" x14ac:dyDescent="0.25">
      <c r="B53" s="416"/>
      <c r="C53" s="404"/>
      <c r="D53" s="410"/>
      <c r="E53" s="407"/>
      <c r="F53" s="404"/>
      <c r="G53" s="317" t="s">
        <v>804</v>
      </c>
      <c r="H53" s="316" t="s">
        <v>632</v>
      </c>
    </row>
    <row r="54" spans="2:8" x14ac:dyDescent="0.25">
      <c r="B54" s="416"/>
      <c r="C54" s="404"/>
      <c r="D54" s="410"/>
      <c r="E54" s="407"/>
      <c r="F54" s="404"/>
      <c r="G54" s="317" t="s">
        <v>805</v>
      </c>
      <c r="H54" s="316" t="s">
        <v>701</v>
      </c>
    </row>
    <row r="55" spans="2:8" x14ac:dyDescent="0.25">
      <c r="B55" s="416"/>
      <c r="C55" s="404"/>
      <c r="D55" s="410"/>
      <c r="E55" s="407"/>
      <c r="F55" s="404"/>
      <c r="G55" s="317" t="s">
        <v>806</v>
      </c>
      <c r="H55" s="316" t="s">
        <v>702</v>
      </c>
    </row>
    <row r="56" spans="2:8" x14ac:dyDescent="0.25">
      <c r="B56" s="416"/>
      <c r="C56" s="404"/>
      <c r="D56" s="410"/>
      <c r="E56" s="407"/>
      <c r="F56" s="404"/>
      <c r="G56" s="317" t="s">
        <v>807</v>
      </c>
      <c r="H56" s="316" t="s">
        <v>703</v>
      </c>
    </row>
    <row r="57" spans="2:8" x14ac:dyDescent="0.25">
      <c r="B57" s="416"/>
      <c r="C57" s="404"/>
      <c r="D57" s="410"/>
      <c r="E57" s="407"/>
      <c r="F57" s="404"/>
      <c r="G57" s="317" t="s">
        <v>808</v>
      </c>
      <c r="H57" s="316" t="s">
        <v>633</v>
      </c>
    </row>
    <row r="58" spans="2:8" x14ac:dyDescent="0.25">
      <c r="B58" s="416"/>
      <c r="C58" s="404"/>
      <c r="D58" s="410"/>
      <c r="E58" s="407"/>
      <c r="F58" s="404"/>
      <c r="G58" s="317" t="s">
        <v>809</v>
      </c>
      <c r="H58" s="316" t="s">
        <v>634</v>
      </c>
    </row>
    <row r="59" spans="2:8" x14ac:dyDescent="0.25">
      <c r="B59" s="416"/>
      <c r="C59" s="404"/>
      <c r="D59" s="410"/>
      <c r="E59" s="407"/>
      <c r="F59" s="404"/>
      <c r="G59" s="317" t="s">
        <v>810</v>
      </c>
      <c r="H59" s="316" t="s">
        <v>635</v>
      </c>
    </row>
    <row r="60" spans="2:8" x14ac:dyDescent="0.25">
      <c r="B60" s="416"/>
      <c r="C60" s="404"/>
      <c r="D60" s="410"/>
      <c r="E60" s="407"/>
      <c r="F60" s="404"/>
      <c r="G60" s="317" t="s">
        <v>811</v>
      </c>
      <c r="H60" s="316" t="s">
        <v>636</v>
      </c>
    </row>
    <row r="61" spans="2:8" x14ac:dyDescent="0.25">
      <c r="B61" s="416"/>
      <c r="C61" s="404"/>
      <c r="D61" s="410"/>
      <c r="E61" s="407"/>
      <c r="F61" s="404"/>
      <c r="G61" s="317" t="s">
        <v>812</v>
      </c>
      <c r="H61" s="316" t="s">
        <v>637</v>
      </c>
    </row>
    <row r="62" spans="2:8" x14ac:dyDescent="0.25">
      <c r="B62" s="416"/>
      <c r="C62" s="404"/>
      <c r="D62" s="411"/>
      <c r="E62" s="408"/>
      <c r="F62" s="405"/>
      <c r="G62" s="317" t="s">
        <v>813</v>
      </c>
      <c r="H62" s="316" t="s">
        <v>638</v>
      </c>
    </row>
    <row r="63" spans="2:8" ht="42" customHeight="1" x14ac:dyDescent="0.25">
      <c r="B63" s="416"/>
      <c r="C63" s="404"/>
      <c r="D63" s="409" t="s">
        <v>1117</v>
      </c>
      <c r="E63" s="406" t="s">
        <v>1005</v>
      </c>
      <c r="F63" s="403" t="s">
        <v>848</v>
      </c>
      <c r="G63" s="317" t="s">
        <v>825</v>
      </c>
      <c r="H63" s="316" t="s">
        <v>849</v>
      </c>
    </row>
    <row r="64" spans="2:8" x14ac:dyDescent="0.25">
      <c r="B64" s="416"/>
      <c r="C64" s="404"/>
      <c r="D64" s="410"/>
      <c r="E64" s="407"/>
      <c r="F64" s="404"/>
      <c r="G64" s="317" t="s">
        <v>826</v>
      </c>
      <c r="H64" s="316" t="s">
        <v>850</v>
      </c>
    </row>
    <row r="65" spans="2:8" x14ac:dyDescent="0.25">
      <c r="B65" s="416"/>
      <c r="C65" s="404"/>
      <c r="D65" s="410"/>
      <c r="E65" s="407"/>
      <c r="F65" s="404"/>
      <c r="G65" s="317" t="s">
        <v>947</v>
      </c>
      <c r="H65" s="316" t="s">
        <v>851</v>
      </c>
    </row>
    <row r="66" spans="2:8" x14ac:dyDescent="0.25">
      <c r="B66" s="416"/>
      <c r="C66" s="404"/>
      <c r="D66" s="410"/>
      <c r="E66" s="407"/>
      <c r="F66" s="404"/>
      <c r="G66" s="317" t="s">
        <v>948</v>
      </c>
      <c r="H66" s="316" t="s">
        <v>852</v>
      </c>
    </row>
    <row r="67" spans="2:8" x14ac:dyDescent="0.25">
      <c r="B67" s="416"/>
      <c r="C67" s="404"/>
      <c r="D67" s="410"/>
      <c r="E67" s="407"/>
      <c r="F67" s="404"/>
      <c r="G67" s="317" t="s">
        <v>949</v>
      </c>
      <c r="H67" s="316" t="s">
        <v>951</v>
      </c>
    </row>
    <row r="68" spans="2:8" x14ac:dyDescent="0.25">
      <c r="B68" s="416"/>
      <c r="C68" s="404"/>
      <c r="D68" s="410"/>
      <c r="E68" s="407"/>
      <c r="F68" s="404"/>
      <c r="G68" s="317" t="s">
        <v>828</v>
      </c>
      <c r="H68" s="316" t="s">
        <v>846</v>
      </c>
    </row>
    <row r="69" spans="2:8" x14ac:dyDescent="0.25">
      <c r="B69" s="416"/>
      <c r="C69" s="404"/>
      <c r="D69" s="410"/>
      <c r="E69" s="408"/>
      <c r="F69" s="405"/>
      <c r="G69" s="317" t="s">
        <v>950</v>
      </c>
      <c r="H69" s="316" t="s">
        <v>847</v>
      </c>
    </row>
    <row r="70" spans="2:8" ht="42" customHeight="1" x14ac:dyDescent="0.25">
      <c r="B70" s="416"/>
      <c r="C70" s="404"/>
      <c r="D70" s="410"/>
      <c r="E70" s="406" t="s">
        <v>1019</v>
      </c>
      <c r="F70" s="403" t="s">
        <v>853</v>
      </c>
      <c r="G70" s="317" t="s">
        <v>825</v>
      </c>
      <c r="H70" s="316" t="s">
        <v>952</v>
      </c>
    </row>
    <row r="71" spans="2:8" x14ac:dyDescent="0.25">
      <c r="B71" s="416"/>
      <c r="C71" s="404"/>
      <c r="D71" s="410"/>
      <c r="E71" s="407"/>
      <c r="F71" s="404"/>
      <c r="G71" s="317" t="s">
        <v>826</v>
      </c>
      <c r="H71" s="316" t="s">
        <v>953</v>
      </c>
    </row>
    <row r="72" spans="2:8" x14ac:dyDescent="0.25">
      <c r="B72" s="416"/>
      <c r="C72" s="404"/>
      <c r="D72" s="410"/>
      <c r="E72" s="407"/>
      <c r="F72" s="404"/>
      <c r="G72" s="317" t="s">
        <v>947</v>
      </c>
      <c r="H72" s="316" t="s">
        <v>954</v>
      </c>
    </row>
    <row r="73" spans="2:8" x14ac:dyDescent="0.25">
      <c r="B73" s="416"/>
      <c r="C73" s="404"/>
      <c r="D73" s="410"/>
      <c r="E73" s="407"/>
      <c r="F73" s="404"/>
      <c r="G73" s="317" t="s">
        <v>948</v>
      </c>
      <c r="H73" s="316" t="s">
        <v>955</v>
      </c>
    </row>
    <row r="74" spans="2:8" x14ac:dyDescent="0.25">
      <c r="B74" s="416"/>
      <c r="C74" s="404"/>
      <c r="D74" s="410"/>
      <c r="E74" s="407"/>
      <c r="F74" s="404"/>
      <c r="G74" s="317" t="s">
        <v>949</v>
      </c>
      <c r="H74" s="316" t="s">
        <v>956</v>
      </c>
    </row>
    <row r="75" spans="2:8" x14ac:dyDescent="0.25">
      <c r="B75" s="416"/>
      <c r="C75" s="404"/>
      <c r="D75" s="410"/>
      <c r="E75" s="407"/>
      <c r="F75" s="404"/>
      <c r="G75" s="317" t="s">
        <v>828</v>
      </c>
      <c r="H75" s="316" t="s">
        <v>957</v>
      </c>
    </row>
    <row r="76" spans="2:8" x14ac:dyDescent="0.25">
      <c r="B76" s="416"/>
      <c r="C76" s="404"/>
      <c r="D76" s="411"/>
      <c r="E76" s="408"/>
      <c r="F76" s="405"/>
      <c r="G76" s="317" t="s">
        <v>950</v>
      </c>
      <c r="H76" s="316" t="s">
        <v>958</v>
      </c>
    </row>
    <row r="77" spans="2:8" ht="42" customHeight="1" x14ac:dyDescent="0.25">
      <c r="B77" s="416"/>
      <c r="C77" s="404"/>
      <c r="D77" s="409" t="s">
        <v>1118</v>
      </c>
      <c r="E77" s="406" t="s">
        <v>1005</v>
      </c>
      <c r="F77" s="403" t="s">
        <v>959</v>
      </c>
      <c r="G77" s="317" t="s">
        <v>960</v>
      </c>
      <c r="H77" s="316" t="s">
        <v>959</v>
      </c>
    </row>
    <row r="78" spans="2:8" ht="19.5" customHeight="1" x14ac:dyDescent="0.25">
      <c r="B78" s="416"/>
      <c r="C78" s="404"/>
      <c r="D78" s="410"/>
      <c r="E78" s="407"/>
      <c r="F78" s="404"/>
      <c r="G78" s="317" t="s">
        <v>961</v>
      </c>
      <c r="H78" s="316" t="s">
        <v>970</v>
      </c>
    </row>
    <row r="79" spans="2:8" ht="19.5" customHeight="1" x14ac:dyDescent="0.25">
      <c r="B79" s="416"/>
      <c r="C79" s="404"/>
      <c r="D79" s="410"/>
      <c r="E79" s="407"/>
      <c r="F79" s="404"/>
      <c r="G79" s="317" t="s">
        <v>962</v>
      </c>
      <c r="H79" s="316" t="s">
        <v>971</v>
      </c>
    </row>
    <row r="80" spans="2:8" ht="19.5" customHeight="1" x14ac:dyDescent="0.25">
      <c r="B80" s="416"/>
      <c r="C80" s="404"/>
      <c r="D80" s="410"/>
      <c r="E80" s="407"/>
      <c r="F80" s="404"/>
      <c r="G80" s="317" t="s">
        <v>963</v>
      </c>
      <c r="H80" s="316" t="s">
        <v>972</v>
      </c>
    </row>
    <row r="81" spans="2:8" ht="19.5" customHeight="1" x14ac:dyDescent="0.25">
      <c r="B81" s="416"/>
      <c r="C81" s="404"/>
      <c r="D81" s="410"/>
      <c r="E81" s="407"/>
      <c r="F81" s="404"/>
      <c r="G81" s="317" t="s">
        <v>964</v>
      </c>
      <c r="H81" s="316" t="s">
        <v>973</v>
      </c>
    </row>
    <row r="82" spans="2:8" ht="21" customHeight="1" x14ac:dyDescent="0.25">
      <c r="B82" s="416"/>
      <c r="C82" s="404"/>
      <c r="D82" s="410"/>
      <c r="E82" s="407"/>
      <c r="F82" s="404"/>
      <c r="G82" s="317" t="s">
        <v>965</v>
      </c>
      <c r="H82" s="316" t="s">
        <v>974</v>
      </c>
    </row>
    <row r="83" spans="2:8" ht="19.5" customHeight="1" x14ac:dyDescent="0.25">
      <c r="B83" s="416"/>
      <c r="C83" s="404"/>
      <c r="D83" s="410"/>
      <c r="E83" s="407"/>
      <c r="F83" s="404"/>
      <c r="G83" s="317" t="s">
        <v>966</v>
      </c>
      <c r="H83" s="316" t="s">
        <v>975</v>
      </c>
    </row>
    <row r="84" spans="2:8" ht="19.5" customHeight="1" x14ac:dyDescent="0.25">
      <c r="B84" s="416"/>
      <c r="C84" s="404"/>
      <c r="D84" s="410"/>
      <c r="E84" s="407"/>
      <c r="F84" s="404"/>
      <c r="G84" s="317" t="s">
        <v>967</v>
      </c>
      <c r="H84" s="316" t="s">
        <v>976</v>
      </c>
    </row>
    <row r="85" spans="2:8" ht="19.5" customHeight="1" x14ac:dyDescent="0.25">
      <c r="B85" s="416"/>
      <c r="C85" s="404"/>
      <c r="D85" s="410"/>
      <c r="E85" s="408"/>
      <c r="F85" s="405"/>
      <c r="G85" s="317" t="s">
        <v>968</v>
      </c>
      <c r="H85" s="316" t="s">
        <v>977</v>
      </c>
    </row>
    <row r="86" spans="2:8" ht="42" customHeight="1" x14ac:dyDescent="0.25">
      <c r="B86" s="416"/>
      <c r="C86" s="404"/>
      <c r="D86" s="410"/>
      <c r="E86" s="406" t="s">
        <v>1019</v>
      </c>
      <c r="F86" s="403" t="s">
        <v>969</v>
      </c>
      <c r="G86" s="317" t="s">
        <v>960</v>
      </c>
      <c r="H86" s="316" t="s">
        <v>969</v>
      </c>
    </row>
    <row r="87" spans="2:8" x14ac:dyDescent="0.25">
      <c r="B87" s="416"/>
      <c r="C87" s="404"/>
      <c r="D87" s="410"/>
      <c r="E87" s="407"/>
      <c r="F87" s="404"/>
      <c r="G87" s="317" t="s">
        <v>961</v>
      </c>
      <c r="H87" s="316" t="s">
        <v>978</v>
      </c>
    </row>
    <row r="88" spans="2:8" x14ac:dyDescent="0.25">
      <c r="B88" s="416"/>
      <c r="C88" s="404"/>
      <c r="D88" s="410"/>
      <c r="E88" s="407"/>
      <c r="F88" s="404"/>
      <c r="G88" s="317" t="s">
        <v>962</v>
      </c>
      <c r="H88" s="316" t="s">
        <v>979</v>
      </c>
    </row>
    <row r="89" spans="2:8" x14ac:dyDescent="0.25">
      <c r="B89" s="416"/>
      <c r="C89" s="404"/>
      <c r="D89" s="410"/>
      <c r="E89" s="407"/>
      <c r="F89" s="404"/>
      <c r="G89" s="317" t="s">
        <v>963</v>
      </c>
      <c r="H89" s="316" t="s">
        <v>980</v>
      </c>
    </row>
    <row r="90" spans="2:8" x14ac:dyDescent="0.25">
      <c r="B90" s="416"/>
      <c r="C90" s="404"/>
      <c r="D90" s="410"/>
      <c r="E90" s="407"/>
      <c r="F90" s="404"/>
      <c r="G90" s="317" t="s">
        <v>964</v>
      </c>
      <c r="H90" s="316" t="s">
        <v>981</v>
      </c>
    </row>
    <row r="91" spans="2:8" x14ac:dyDescent="0.25">
      <c r="B91" s="416"/>
      <c r="C91" s="404"/>
      <c r="D91" s="410"/>
      <c r="E91" s="407"/>
      <c r="F91" s="404"/>
      <c r="G91" s="317" t="s">
        <v>965</v>
      </c>
      <c r="H91" s="316" t="s">
        <v>982</v>
      </c>
    </row>
    <row r="92" spans="2:8" x14ac:dyDescent="0.25">
      <c r="B92" s="416"/>
      <c r="C92" s="404"/>
      <c r="D92" s="410"/>
      <c r="E92" s="407"/>
      <c r="F92" s="404"/>
      <c r="G92" s="317" t="s">
        <v>966</v>
      </c>
      <c r="H92" s="316" t="s">
        <v>983</v>
      </c>
    </row>
    <row r="93" spans="2:8" x14ac:dyDescent="0.25">
      <c r="B93" s="416"/>
      <c r="C93" s="404"/>
      <c r="D93" s="410"/>
      <c r="E93" s="407"/>
      <c r="F93" s="404"/>
      <c r="G93" s="317" t="s">
        <v>967</v>
      </c>
      <c r="H93" s="316" t="s">
        <v>984</v>
      </c>
    </row>
    <row r="94" spans="2:8" x14ac:dyDescent="0.25">
      <c r="B94" s="417"/>
      <c r="C94" s="405"/>
      <c r="D94" s="411"/>
      <c r="E94" s="408"/>
      <c r="F94" s="405"/>
      <c r="G94" s="317" t="s">
        <v>968</v>
      </c>
      <c r="H94" s="316" t="s">
        <v>985</v>
      </c>
    </row>
    <row r="95" spans="2:8" ht="21" customHeight="1" x14ac:dyDescent="0.25">
      <c r="B95" s="421" t="s">
        <v>1007</v>
      </c>
      <c r="C95" s="403">
        <v>2</v>
      </c>
      <c r="D95" s="409" t="s">
        <v>1051</v>
      </c>
      <c r="E95" s="418" t="s">
        <v>1020</v>
      </c>
      <c r="F95" s="403" t="s">
        <v>525</v>
      </c>
      <c r="G95" s="318" t="s">
        <v>1009</v>
      </c>
      <c r="H95" s="316" t="s">
        <v>1008</v>
      </c>
    </row>
    <row r="96" spans="2:8" ht="19.5" customHeight="1" x14ac:dyDescent="0.25">
      <c r="B96" s="422"/>
      <c r="C96" s="404"/>
      <c r="D96" s="410"/>
      <c r="E96" s="419"/>
      <c r="F96" s="404"/>
      <c r="G96" s="318" t="s">
        <v>7</v>
      </c>
      <c r="H96" s="316" t="s">
        <v>508</v>
      </c>
    </row>
    <row r="97" spans="2:8" x14ac:dyDescent="0.25">
      <c r="B97" s="422"/>
      <c r="C97" s="404"/>
      <c r="D97" s="410"/>
      <c r="E97" s="419"/>
      <c r="F97" s="404"/>
      <c r="G97" s="317" t="s">
        <v>8</v>
      </c>
      <c r="H97" s="316" t="s">
        <v>509</v>
      </c>
    </row>
    <row r="98" spans="2:8" x14ac:dyDescent="0.25">
      <c r="B98" s="422"/>
      <c r="C98" s="404"/>
      <c r="D98" s="410"/>
      <c r="E98" s="419"/>
      <c r="F98" s="404"/>
      <c r="G98" s="317" t="s">
        <v>9</v>
      </c>
      <c r="H98" s="316" t="s">
        <v>510</v>
      </c>
    </row>
    <row r="99" spans="2:8" x14ac:dyDescent="0.25">
      <c r="B99" s="422"/>
      <c r="C99" s="404"/>
      <c r="D99" s="410"/>
      <c r="E99" s="419"/>
      <c r="F99" s="404"/>
      <c r="G99" s="317" t="s">
        <v>10</v>
      </c>
      <c r="H99" s="316" t="s">
        <v>511</v>
      </c>
    </row>
    <row r="100" spans="2:8" x14ac:dyDescent="0.25">
      <c r="B100" s="422"/>
      <c r="C100" s="404"/>
      <c r="D100" s="410"/>
      <c r="E100" s="419"/>
      <c r="F100" s="404"/>
      <c r="G100" s="317" t="s">
        <v>11</v>
      </c>
      <c r="H100" s="316" t="s">
        <v>512</v>
      </c>
    </row>
    <row r="101" spans="2:8" x14ac:dyDescent="0.25">
      <c r="B101" s="422"/>
      <c r="C101" s="404"/>
      <c r="D101" s="410"/>
      <c r="E101" s="419"/>
      <c r="F101" s="404"/>
      <c r="G101" s="317" t="s">
        <v>12</v>
      </c>
      <c r="H101" s="316" t="s">
        <v>513</v>
      </c>
    </row>
    <row r="102" spans="2:8" x14ac:dyDescent="0.25">
      <c r="B102" s="422"/>
      <c r="C102" s="404"/>
      <c r="D102" s="411"/>
      <c r="E102" s="420"/>
      <c r="F102" s="405"/>
      <c r="G102" s="317" t="s">
        <v>13</v>
      </c>
      <c r="H102" s="316" t="s">
        <v>514</v>
      </c>
    </row>
    <row r="103" spans="2:8" ht="19.5" customHeight="1" x14ac:dyDescent="0.25">
      <c r="B103" s="422"/>
      <c r="C103" s="404"/>
      <c r="D103" s="412" t="s">
        <v>1075</v>
      </c>
      <c r="E103" s="406" t="s">
        <v>1021</v>
      </c>
      <c r="F103" s="402" t="s">
        <v>614</v>
      </c>
      <c r="G103" s="317" t="s">
        <v>35</v>
      </c>
      <c r="H103" s="316" t="s">
        <v>1010</v>
      </c>
    </row>
    <row r="104" spans="2:8" x14ac:dyDescent="0.25">
      <c r="B104" s="422"/>
      <c r="C104" s="404"/>
      <c r="D104" s="412"/>
      <c r="E104" s="407"/>
      <c r="F104" s="404"/>
      <c r="G104" s="317" t="s">
        <v>36</v>
      </c>
      <c r="H104" s="316" t="s">
        <v>1011</v>
      </c>
    </row>
    <row r="105" spans="2:8" x14ac:dyDescent="0.25">
      <c r="B105" s="422"/>
      <c r="C105" s="404"/>
      <c r="D105" s="412"/>
      <c r="E105" s="407"/>
      <c r="F105" s="404"/>
      <c r="G105" s="317" t="s">
        <v>37</v>
      </c>
      <c r="H105" s="316" t="s">
        <v>1012</v>
      </c>
    </row>
    <row r="106" spans="2:8" x14ac:dyDescent="0.25">
      <c r="B106" s="422"/>
      <c r="C106" s="404"/>
      <c r="D106" s="412"/>
      <c r="E106" s="407"/>
      <c r="F106" s="404"/>
      <c r="G106" s="317" t="s">
        <v>38</v>
      </c>
      <c r="H106" s="316" t="s">
        <v>1013</v>
      </c>
    </row>
    <row r="107" spans="2:8" x14ac:dyDescent="0.25">
      <c r="B107" s="422"/>
      <c r="C107" s="404"/>
      <c r="D107" s="412"/>
      <c r="E107" s="407"/>
      <c r="F107" s="404"/>
      <c r="G107" s="317" t="s">
        <v>39</v>
      </c>
      <c r="H107" s="316" t="s">
        <v>1014</v>
      </c>
    </row>
    <row r="108" spans="2:8" x14ac:dyDescent="0.25">
      <c r="B108" s="422"/>
      <c r="C108" s="404"/>
      <c r="D108" s="412"/>
      <c r="E108" s="407"/>
      <c r="F108" s="404"/>
      <c r="G108" s="317" t="s">
        <v>40</v>
      </c>
      <c r="H108" s="316" t="s">
        <v>1015</v>
      </c>
    </row>
    <row r="109" spans="2:8" x14ac:dyDescent="0.25">
      <c r="B109" s="422"/>
      <c r="C109" s="404"/>
      <c r="D109" s="412"/>
      <c r="E109" s="407"/>
      <c r="F109" s="404"/>
      <c r="G109" s="317" t="s">
        <v>41</v>
      </c>
      <c r="H109" s="316" t="s">
        <v>1016</v>
      </c>
    </row>
    <row r="110" spans="2:8" x14ac:dyDescent="0.25">
      <c r="B110" s="422"/>
      <c r="C110" s="404"/>
      <c r="D110" s="412"/>
      <c r="E110" s="407"/>
      <c r="F110" s="404"/>
      <c r="G110" s="317" t="s">
        <v>42</v>
      </c>
      <c r="H110" s="316" t="s">
        <v>1017</v>
      </c>
    </row>
    <row r="111" spans="2:8" x14ac:dyDescent="0.25">
      <c r="B111" s="423"/>
      <c r="C111" s="405"/>
      <c r="D111" s="412"/>
      <c r="E111" s="408"/>
      <c r="F111" s="405"/>
      <c r="G111" s="317" t="s">
        <v>43</v>
      </c>
      <c r="H111" s="316" t="s">
        <v>1018</v>
      </c>
    </row>
    <row r="112" spans="2:8" x14ac:dyDescent="0.25">
      <c r="B112" s="424" t="s">
        <v>524</v>
      </c>
      <c r="C112" s="402">
        <v>1</v>
      </c>
      <c r="D112" s="412" t="s">
        <v>1054</v>
      </c>
      <c r="E112" s="413" t="s">
        <v>1021</v>
      </c>
      <c r="F112" s="402" t="s">
        <v>525</v>
      </c>
      <c r="G112" s="317" t="s">
        <v>76</v>
      </c>
      <c r="H112" s="316" t="s">
        <v>507</v>
      </c>
    </row>
    <row r="113" spans="2:8" x14ac:dyDescent="0.25">
      <c r="B113" s="424"/>
      <c r="C113" s="402"/>
      <c r="D113" s="412"/>
      <c r="E113" s="414"/>
      <c r="F113" s="402"/>
      <c r="G113" s="317" t="s">
        <v>35</v>
      </c>
      <c r="H113" s="316" t="s">
        <v>508</v>
      </c>
    </row>
    <row r="114" spans="2:8" x14ac:dyDescent="0.25">
      <c r="B114" s="424"/>
      <c r="C114" s="402"/>
      <c r="D114" s="412"/>
      <c r="E114" s="414"/>
      <c r="F114" s="402"/>
      <c r="G114" s="317" t="s">
        <v>70</v>
      </c>
      <c r="H114" s="316" t="s">
        <v>509</v>
      </c>
    </row>
    <row r="115" spans="2:8" x14ac:dyDescent="0.25">
      <c r="B115" s="424"/>
      <c r="C115" s="402"/>
      <c r="D115" s="412"/>
      <c r="E115" s="414"/>
      <c r="F115" s="402"/>
      <c r="G115" s="317" t="s">
        <v>36</v>
      </c>
      <c r="H115" s="316" t="s">
        <v>510</v>
      </c>
    </row>
    <row r="116" spans="2:8" x14ac:dyDescent="0.25">
      <c r="B116" s="424"/>
      <c r="C116" s="402"/>
      <c r="D116" s="412"/>
      <c r="E116" s="414"/>
      <c r="F116" s="402"/>
      <c r="G116" s="317" t="s">
        <v>37</v>
      </c>
      <c r="H116" s="316" t="s">
        <v>511</v>
      </c>
    </row>
    <row r="117" spans="2:8" x14ac:dyDescent="0.25">
      <c r="B117" s="424"/>
      <c r="C117" s="402"/>
      <c r="D117" s="412"/>
      <c r="E117" s="414"/>
      <c r="F117" s="402"/>
      <c r="G117" s="317" t="s">
        <v>38</v>
      </c>
      <c r="H117" s="316" t="s">
        <v>512</v>
      </c>
    </row>
    <row r="118" spans="2:8" x14ac:dyDescent="0.25">
      <c r="B118" s="424"/>
      <c r="C118" s="402"/>
      <c r="D118" s="412"/>
      <c r="E118" s="414"/>
      <c r="F118" s="402"/>
      <c r="G118" s="317" t="s">
        <v>39</v>
      </c>
      <c r="H118" s="316" t="s">
        <v>513</v>
      </c>
    </row>
    <row r="119" spans="2:8" x14ac:dyDescent="0.25">
      <c r="B119" s="424"/>
      <c r="C119" s="402"/>
      <c r="D119" s="412"/>
      <c r="E119" s="414"/>
      <c r="F119" s="402"/>
      <c r="G119" s="317" t="s">
        <v>40</v>
      </c>
      <c r="H119" s="316" t="s">
        <v>514</v>
      </c>
    </row>
    <row r="120" spans="2:8" x14ac:dyDescent="0.25">
      <c r="B120" s="424"/>
      <c r="C120" s="402"/>
      <c r="D120" s="412"/>
      <c r="E120" s="414"/>
      <c r="F120" s="402"/>
      <c r="G120" s="317" t="s">
        <v>41</v>
      </c>
      <c r="H120" s="316" t="s">
        <v>515</v>
      </c>
    </row>
    <row r="121" spans="2:8" x14ac:dyDescent="0.25">
      <c r="B121" s="424"/>
      <c r="C121" s="402"/>
      <c r="D121" s="412"/>
      <c r="E121" s="414"/>
      <c r="F121" s="402"/>
      <c r="G121" s="317" t="s">
        <v>42</v>
      </c>
      <c r="H121" s="316" t="s">
        <v>516</v>
      </c>
    </row>
    <row r="122" spans="2:8" x14ac:dyDescent="0.25">
      <c r="B122" s="424"/>
      <c r="C122" s="402"/>
      <c r="D122" s="412"/>
      <c r="E122" s="414"/>
      <c r="F122" s="402"/>
      <c r="G122" s="317" t="s">
        <v>43</v>
      </c>
      <c r="H122" s="316" t="s">
        <v>517</v>
      </c>
    </row>
    <row r="123" spans="2:8" x14ac:dyDescent="0.25">
      <c r="B123" s="424"/>
      <c r="C123" s="402"/>
      <c r="D123" s="412"/>
      <c r="E123" s="414"/>
      <c r="F123" s="402"/>
      <c r="G123" s="317" t="s">
        <v>77</v>
      </c>
      <c r="H123" s="316" t="s">
        <v>518</v>
      </c>
    </row>
    <row r="124" spans="2:8" x14ac:dyDescent="0.25">
      <c r="B124" s="424"/>
      <c r="C124" s="402"/>
      <c r="D124" s="412"/>
      <c r="E124" s="414"/>
      <c r="F124" s="402"/>
      <c r="G124" s="317" t="s">
        <v>78</v>
      </c>
      <c r="H124" s="316" t="s">
        <v>526</v>
      </c>
    </row>
    <row r="125" spans="2:8" x14ac:dyDescent="0.25">
      <c r="B125" s="424"/>
      <c r="C125" s="402"/>
      <c r="D125" s="412"/>
      <c r="E125" s="414"/>
      <c r="F125" s="402"/>
      <c r="G125" s="317" t="s">
        <v>85</v>
      </c>
      <c r="H125" s="316" t="s">
        <v>520</v>
      </c>
    </row>
    <row r="126" spans="2:8" x14ac:dyDescent="0.25">
      <c r="B126" s="424"/>
      <c r="C126" s="402"/>
      <c r="D126" s="412"/>
      <c r="E126" s="414"/>
      <c r="F126" s="402"/>
      <c r="G126" s="317" t="s">
        <v>86</v>
      </c>
      <c r="H126" s="316" t="s">
        <v>521</v>
      </c>
    </row>
    <row r="127" spans="2:8" x14ac:dyDescent="0.25">
      <c r="B127" s="424" t="s">
        <v>527</v>
      </c>
      <c r="C127" s="402">
        <v>1</v>
      </c>
      <c r="D127" s="412" t="s">
        <v>1054</v>
      </c>
      <c r="E127" s="413" t="s">
        <v>1021</v>
      </c>
      <c r="F127" s="402" t="s">
        <v>525</v>
      </c>
      <c r="G127" s="317" t="s">
        <v>76</v>
      </c>
      <c r="H127" s="316" t="s">
        <v>507</v>
      </c>
    </row>
    <row r="128" spans="2:8" x14ac:dyDescent="0.25">
      <c r="B128" s="424"/>
      <c r="C128" s="402"/>
      <c r="D128" s="412"/>
      <c r="E128" s="414"/>
      <c r="F128" s="402"/>
      <c r="G128" s="317" t="s">
        <v>35</v>
      </c>
      <c r="H128" s="316" t="s">
        <v>508</v>
      </c>
    </row>
    <row r="129" spans="2:8" x14ac:dyDescent="0.25">
      <c r="B129" s="424"/>
      <c r="C129" s="402"/>
      <c r="D129" s="412"/>
      <c r="E129" s="414"/>
      <c r="F129" s="402"/>
      <c r="G129" s="317" t="s">
        <v>70</v>
      </c>
      <c r="H129" s="316" t="s">
        <v>509</v>
      </c>
    </row>
    <row r="130" spans="2:8" x14ac:dyDescent="0.25">
      <c r="B130" s="424"/>
      <c r="C130" s="402"/>
      <c r="D130" s="412"/>
      <c r="E130" s="414"/>
      <c r="F130" s="402"/>
      <c r="G130" s="317" t="s">
        <v>36</v>
      </c>
      <c r="H130" s="316" t="s">
        <v>510</v>
      </c>
    </row>
    <row r="131" spans="2:8" x14ac:dyDescent="0.25">
      <c r="B131" s="424"/>
      <c r="C131" s="402"/>
      <c r="D131" s="412"/>
      <c r="E131" s="414"/>
      <c r="F131" s="402"/>
      <c r="G131" s="317" t="s">
        <v>37</v>
      </c>
      <c r="H131" s="316" t="s">
        <v>511</v>
      </c>
    </row>
    <row r="132" spans="2:8" x14ac:dyDescent="0.25">
      <c r="B132" s="424"/>
      <c r="C132" s="402"/>
      <c r="D132" s="412"/>
      <c r="E132" s="414"/>
      <c r="F132" s="402"/>
      <c r="G132" s="317" t="s">
        <v>38</v>
      </c>
      <c r="H132" s="316" t="s">
        <v>512</v>
      </c>
    </row>
    <row r="133" spans="2:8" x14ac:dyDescent="0.25">
      <c r="B133" s="424"/>
      <c r="C133" s="402"/>
      <c r="D133" s="412"/>
      <c r="E133" s="414"/>
      <c r="F133" s="402"/>
      <c r="G133" s="317" t="s">
        <v>39</v>
      </c>
      <c r="H133" s="316" t="s">
        <v>513</v>
      </c>
    </row>
    <row r="134" spans="2:8" x14ac:dyDescent="0.25">
      <c r="B134" s="424"/>
      <c r="C134" s="402"/>
      <c r="D134" s="412"/>
      <c r="E134" s="414"/>
      <c r="F134" s="402"/>
      <c r="G134" s="317" t="s">
        <v>40</v>
      </c>
      <c r="H134" s="316" t="s">
        <v>514</v>
      </c>
    </row>
    <row r="135" spans="2:8" x14ac:dyDescent="0.25">
      <c r="B135" s="424"/>
      <c r="C135" s="402"/>
      <c r="D135" s="412"/>
      <c r="E135" s="414"/>
      <c r="F135" s="402"/>
      <c r="G135" s="317" t="s">
        <v>41</v>
      </c>
      <c r="H135" s="316" t="s">
        <v>515</v>
      </c>
    </row>
    <row r="136" spans="2:8" x14ac:dyDescent="0.25">
      <c r="B136" s="424"/>
      <c r="C136" s="402"/>
      <c r="D136" s="412"/>
      <c r="E136" s="414"/>
      <c r="F136" s="402"/>
      <c r="G136" s="317" t="s">
        <v>42</v>
      </c>
      <c r="H136" s="316" t="s">
        <v>516</v>
      </c>
    </row>
    <row r="137" spans="2:8" x14ac:dyDescent="0.25">
      <c r="B137" s="424"/>
      <c r="C137" s="402"/>
      <c r="D137" s="412"/>
      <c r="E137" s="414"/>
      <c r="F137" s="402"/>
      <c r="G137" s="317" t="s">
        <v>43</v>
      </c>
      <c r="H137" s="316" t="s">
        <v>517</v>
      </c>
    </row>
    <row r="138" spans="2:8" x14ac:dyDescent="0.25">
      <c r="B138" s="424"/>
      <c r="C138" s="402"/>
      <c r="D138" s="412"/>
      <c r="E138" s="414"/>
      <c r="F138" s="402"/>
      <c r="G138" s="317" t="s">
        <v>77</v>
      </c>
      <c r="H138" s="316" t="s">
        <v>518</v>
      </c>
    </row>
    <row r="139" spans="2:8" x14ac:dyDescent="0.25">
      <c r="B139" s="424"/>
      <c r="C139" s="402"/>
      <c r="D139" s="412"/>
      <c r="E139" s="414"/>
      <c r="F139" s="402"/>
      <c r="G139" s="317" t="s">
        <v>78</v>
      </c>
      <c r="H139" s="316" t="s">
        <v>526</v>
      </c>
    </row>
    <row r="140" spans="2:8" x14ac:dyDescent="0.25">
      <c r="B140" s="424"/>
      <c r="C140" s="402"/>
      <c r="D140" s="412"/>
      <c r="E140" s="414"/>
      <c r="F140" s="402"/>
      <c r="G140" s="317" t="s">
        <v>85</v>
      </c>
      <c r="H140" s="316" t="s">
        <v>520</v>
      </c>
    </row>
    <row r="141" spans="2:8" x14ac:dyDescent="0.25">
      <c r="B141" s="424"/>
      <c r="C141" s="402"/>
      <c r="D141" s="412"/>
      <c r="E141" s="414"/>
      <c r="F141" s="402"/>
      <c r="G141" s="317" t="s">
        <v>86</v>
      </c>
      <c r="H141" s="316" t="s">
        <v>521</v>
      </c>
    </row>
    <row r="142" spans="2:8" x14ac:dyDescent="0.25">
      <c r="B142" s="424" t="s">
        <v>528</v>
      </c>
      <c r="C142" s="402">
        <v>1</v>
      </c>
      <c r="D142" s="412" t="s">
        <v>1054</v>
      </c>
      <c r="E142" s="413" t="s">
        <v>1005</v>
      </c>
      <c r="F142" s="402" t="s">
        <v>525</v>
      </c>
      <c r="G142" s="317" t="s">
        <v>76</v>
      </c>
      <c r="H142" s="316" t="s">
        <v>507</v>
      </c>
    </row>
    <row r="143" spans="2:8" x14ac:dyDescent="0.25">
      <c r="B143" s="424"/>
      <c r="C143" s="402"/>
      <c r="D143" s="412"/>
      <c r="E143" s="414"/>
      <c r="F143" s="402"/>
      <c r="G143" s="317" t="s">
        <v>35</v>
      </c>
      <c r="H143" s="316" t="s">
        <v>508</v>
      </c>
    </row>
    <row r="144" spans="2:8" x14ac:dyDescent="0.25">
      <c r="B144" s="424"/>
      <c r="C144" s="402"/>
      <c r="D144" s="412"/>
      <c r="E144" s="414"/>
      <c r="F144" s="402"/>
      <c r="G144" s="317" t="s">
        <v>70</v>
      </c>
      <c r="H144" s="316" t="s">
        <v>509</v>
      </c>
    </row>
    <row r="145" spans="2:8" x14ac:dyDescent="0.25">
      <c r="B145" s="424"/>
      <c r="C145" s="402"/>
      <c r="D145" s="412"/>
      <c r="E145" s="414"/>
      <c r="F145" s="402"/>
      <c r="G145" s="317" t="s">
        <v>36</v>
      </c>
      <c r="H145" s="316" t="s">
        <v>510</v>
      </c>
    </row>
    <row r="146" spans="2:8" x14ac:dyDescent="0.25">
      <c r="B146" s="424"/>
      <c r="C146" s="402"/>
      <c r="D146" s="412"/>
      <c r="E146" s="414"/>
      <c r="F146" s="402"/>
      <c r="G146" s="317" t="s">
        <v>37</v>
      </c>
      <c r="H146" s="316" t="s">
        <v>511</v>
      </c>
    </row>
    <row r="147" spans="2:8" x14ac:dyDescent="0.25">
      <c r="B147" s="424"/>
      <c r="C147" s="402"/>
      <c r="D147" s="412"/>
      <c r="E147" s="414"/>
      <c r="F147" s="402"/>
      <c r="G147" s="317" t="s">
        <v>38</v>
      </c>
      <c r="H147" s="316" t="s">
        <v>512</v>
      </c>
    </row>
    <row r="148" spans="2:8" x14ac:dyDescent="0.25">
      <c r="B148" s="424"/>
      <c r="C148" s="402"/>
      <c r="D148" s="412"/>
      <c r="E148" s="414"/>
      <c r="F148" s="402"/>
      <c r="G148" s="317" t="s">
        <v>39</v>
      </c>
      <c r="H148" s="316" t="s">
        <v>513</v>
      </c>
    </row>
    <row r="149" spans="2:8" x14ac:dyDescent="0.25">
      <c r="B149" s="424"/>
      <c r="C149" s="402"/>
      <c r="D149" s="412"/>
      <c r="E149" s="414"/>
      <c r="F149" s="402"/>
      <c r="G149" s="317" t="s">
        <v>40</v>
      </c>
      <c r="H149" s="316" t="s">
        <v>514</v>
      </c>
    </row>
    <row r="150" spans="2:8" x14ac:dyDescent="0.25">
      <c r="B150" s="424"/>
      <c r="C150" s="402"/>
      <c r="D150" s="412"/>
      <c r="E150" s="414"/>
      <c r="F150" s="402"/>
      <c r="G150" s="317" t="s">
        <v>41</v>
      </c>
      <c r="H150" s="316" t="s">
        <v>515</v>
      </c>
    </row>
    <row r="151" spans="2:8" x14ac:dyDescent="0.25">
      <c r="B151" s="424"/>
      <c r="C151" s="402"/>
      <c r="D151" s="412"/>
      <c r="E151" s="414"/>
      <c r="F151" s="402"/>
      <c r="G151" s="317" t="s">
        <v>42</v>
      </c>
      <c r="H151" s="316" t="s">
        <v>516</v>
      </c>
    </row>
    <row r="152" spans="2:8" x14ac:dyDescent="0.25">
      <c r="B152" s="424"/>
      <c r="C152" s="402"/>
      <c r="D152" s="412"/>
      <c r="E152" s="414"/>
      <c r="F152" s="402"/>
      <c r="G152" s="317" t="s">
        <v>43</v>
      </c>
      <c r="H152" s="316" t="s">
        <v>517</v>
      </c>
    </row>
    <row r="153" spans="2:8" x14ac:dyDescent="0.25">
      <c r="B153" s="424"/>
      <c r="C153" s="402"/>
      <c r="D153" s="412"/>
      <c r="E153" s="414"/>
      <c r="F153" s="402"/>
      <c r="G153" s="317" t="s">
        <v>77</v>
      </c>
      <c r="H153" s="316" t="s">
        <v>518</v>
      </c>
    </row>
    <row r="154" spans="2:8" x14ac:dyDescent="0.25">
      <c r="B154" s="424"/>
      <c r="C154" s="402"/>
      <c r="D154" s="412"/>
      <c r="E154" s="414"/>
      <c r="F154" s="402"/>
      <c r="G154" s="317" t="s">
        <v>78</v>
      </c>
      <c r="H154" s="316" t="s">
        <v>526</v>
      </c>
    </row>
    <row r="155" spans="2:8" x14ac:dyDescent="0.25">
      <c r="B155" s="424"/>
      <c r="C155" s="402"/>
      <c r="D155" s="412"/>
      <c r="E155" s="414"/>
      <c r="F155" s="402"/>
      <c r="G155" s="317" t="s">
        <v>85</v>
      </c>
      <c r="H155" s="316" t="s">
        <v>520</v>
      </c>
    </row>
    <row r="156" spans="2:8" x14ac:dyDescent="0.25">
      <c r="B156" s="424"/>
      <c r="C156" s="402"/>
      <c r="D156" s="412"/>
      <c r="E156" s="414"/>
      <c r="F156" s="402"/>
      <c r="G156" s="317" t="s">
        <v>86</v>
      </c>
      <c r="H156" s="316" t="s">
        <v>521</v>
      </c>
    </row>
    <row r="157" spans="2:8" x14ac:dyDescent="0.25">
      <c r="B157" s="424" t="s">
        <v>529</v>
      </c>
      <c r="C157" s="402">
        <v>1</v>
      </c>
      <c r="D157" s="412" t="s">
        <v>1054</v>
      </c>
      <c r="E157" s="413" t="s">
        <v>1005</v>
      </c>
      <c r="F157" s="402" t="s">
        <v>525</v>
      </c>
      <c r="G157" s="317" t="s">
        <v>76</v>
      </c>
      <c r="H157" s="316" t="s">
        <v>507</v>
      </c>
    </row>
    <row r="158" spans="2:8" x14ac:dyDescent="0.25">
      <c r="B158" s="424"/>
      <c r="C158" s="402"/>
      <c r="D158" s="412"/>
      <c r="E158" s="414"/>
      <c r="F158" s="402"/>
      <c r="G158" s="317" t="s">
        <v>35</v>
      </c>
      <c r="H158" s="316" t="s">
        <v>508</v>
      </c>
    </row>
    <row r="159" spans="2:8" x14ac:dyDescent="0.25">
      <c r="B159" s="424"/>
      <c r="C159" s="402"/>
      <c r="D159" s="412"/>
      <c r="E159" s="414"/>
      <c r="F159" s="402"/>
      <c r="G159" s="317" t="s">
        <v>70</v>
      </c>
      <c r="H159" s="316" t="s">
        <v>509</v>
      </c>
    </row>
    <row r="160" spans="2:8" x14ac:dyDescent="0.25">
      <c r="B160" s="424"/>
      <c r="C160" s="402"/>
      <c r="D160" s="412"/>
      <c r="E160" s="414"/>
      <c r="F160" s="402"/>
      <c r="G160" s="317" t="s">
        <v>36</v>
      </c>
      <c r="H160" s="316" t="s">
        <v>510</v>
      </c>
    </row>
    <row r="161" spans="2:8" x14ac:dyDescent="0.25">
      <c r="B161" s="424"/>
      <c r="C161" s="402"/>
      <c r="D161" s="412"/>
      <c r="E161" s="414"/>
      <c r="F161" s="402"/>
      <c r="G161" s="317" t="s">
        <v>37</v>
      </c>
      <c r="H161" s="316" t="s">
        <v>511</v>
      </c>
    </row>
    <row r="162" spans="2:8" x14ac:dyDescent="0.25">
      <c r="B162" s="424"/>
      <c r="C162" s="402"/>
      <c r="D162" s="412"/>
      <c r="E162" s="414"/>
      <c r="F162" s="402"/>
      <c r="G162" s="317" t="s">
        <v>38</v>
      </c>
      <c r="H162" s="316" t="s">
        <v>512</v>
      </c>
    </row>
    <row r="163" spans="2:8" x14ac:dyDescent="0.25">
      <c r="B163" s="424"/>
      <c r="C163" s="402"/>
      <c r="D163" s="412"/>
      <c r="E163" s="414"/>
      <c r="F163" s="402"/>
      <c r="G163" s="317" t="s">
        <v>39</v>
      </c>
      <c r="H163" s="316" t="s">
        <v>513</v>
      </c>
    </row>
    <row r="164" spans="2:8" x14ac:dyDescent="0.25">
      <c r="B164" s="424"/>
      <c r="C164" s="402"/>
      <c r="D164" s="412"/>
      <c r="E164" s="414"/>
      <c r="F164" s="402"/>
      <c r="G164" s="317" t="s">
        <v>40</v>
      </c>
      <c r="H164" s="316" t="s">
        <v>514</v>
      </c>
    </row>
    <row r="165" spans="2:8" x14ac:dyDescent="0.25">
      <c r="B165" s="424"/>
      <c r="C165" s="402"/>
      <c r="D165" s="412"/>
      <c r="E165" s="414"/>
      <c r="F165" s="402"/>
      <c r="G165" s="317" t="s">
        <v>41</v>
      </c>
      <c r="H165" s="316" t="s">
        <v>515</v>
      </c>
    </row>
    <row r="166" spans="2:8" x14ac:dyDescent="0.25">
      <c r="B166" s="424"/>
      <c r="C166" s="402"/>
      <c r="D166" s="412"/>
      <c r="E166" s="414"/>
      <c r="F166" s="402"/>
      <c r="G166" s="317" t="s">
        <v>42</v>
      </c>
      <c r="H166" s="316" t="s">
        <v>516</v>
      </c>
    </row>
    <row r="167" spans="2:8" x14ac:dyDescent="0.25">
      <c r="B167" s="424"/>
      <c r="C167" s="402"/>
      <c r="D167" s="412"/>
      <c r="E167" s="414"/>
      <c r="F167" s="402"/>
      <c r="G167" s="317" t="s">
        <v>43</v>
      </c>
      <c r="H167" s="316" t="s">
        <v>517</v>
      </c>
    </row>
    <row r="168" spans="2:8" x14ac:dyDescent="0.25">
      <c r="B168" s="424"/>
      <c r="C168" s="402"/>
      <c r="D168" s="412"/>
      <c r="E168" s="414"/>
      <c r="F168" s="402"/>
      <c r="G168" s="317" t="s">
        <v>77</v>
      </c>
      <c r="H168" s="316" t="s">
        <v>518</v>
      </c>
    </row>
    <row r="169" spans="2:8" x14ac:dyDescent="0.25">
      <c r="B169" s="424"/>
      <c r="C169" s="402"/>
      <c r="D169" s="412"/>
      <c r="E169" s="414"/>
      <c r="F169" s="402"/>
      <c r="G169" s="317" t="s">
        <v>78</v>
      </c>
      <c r="H169" s="316" t="s">
        <v>526</v>
      </c>
    </row>
    <row r="170" spans="2:8" x14ac:dyDescent="0.25">
      <c r="B170" s="424"/>
      <c r="C170" s="402"/>
      <c r="D170" s="412"/>
      <c r="E170" s="414"/>
      <c r="F170" s="402"/>
      <c r="G170" s="317" t="s">
        <v>85</v>
      </c>
      <c r="H170" s="316" t="s">
        <v>520</v>
      </c>
    </row>
    <row r="171" spans="2:8" x14ac:dyDescent="0.25">
      <c r="B171" s="424"/>
      <c r="C171" s="402"/>
      <c r="D171" s="412"/>
      <c r="E171" s="414"/>
      <c r="F171" s="402"/>
      <c r="G171" s="317" t="s">
        <v>86</v>
      </c>
      <c r="H171" s="316" t="s">
        <v>521</v>
      </c>
    </row>
    <row r="172" spans="2:8" x14ac:dyDescent="0.25">
      <c r="B172" s="424" t="s">
        <v>530</v>
      </c>
      <c r="C172" s="402">
        <v>1</v>
      </c>
      <c r="D172" s="412" t="s">
        <v>1054</v>
      </c>
      <c r="E172" s="413" t="s">
        <v>1005</v>
      </c>
      <c r="F172" s="402" t="s">
        <v>525</v>
      </c>
      <c r="G172" s="317" t="s">
        <v>76</v>
      </c>
      <c r="H172" s="316" t="s">
        <v>507</v>
      </c>
    </row>
    <row r="173" spans="2:8" x14ac:dyDescent="0.25">
      <c r="B173" s="424"/>
      <c r="C173" s="402"/>
      <c r="D173" s="412"/>
      <c r="E173" s="414"/>
      <c r="F173" s="402"/>
      <c r="G173" s="317" t="s">
        <v>35</v>
      </c>
      <c r="H173" s="316" t="s">
        <v>508</v>
      </c>
    </row>
    <row r="174" spans="2:8" x14ac:dyDescent="0.25">
      <c r="B174" s="424"/>
      <c r="C174" s="402"/>
      <c r="D174" s="412"/>
      <c r="E174" s="414"/>
      <c r="F174" s="402"/>
      <c r="G174" s="317" t="s">
        <v>70</v>
      </c>
      <c r="H174" s="316" t="s">
        <v>509</v>
      </c>
    </row>
    <row r="175" spans="2:8" x14ac:dyDescent="0.25">
      <c r="B175" s="424"/>
      <c r="C175" s="402"/>
      <c r="D175" s="412"/>
      <c r="E175" s="414"/>
      <c r="F175" s="402"/>
      <c r="G175" s="317" t="s">
        <v>36</v>
      </c>
      <c r="H175" s="316" t="s">
        <v>510</v>
      </c>
    </row>
    <row r="176" spans="2:8" x14ac:dyDescent="0.25">
      <c r="B176" s="424"/>
      <c r="C176" s="402"/>
      <c r="D176" s="412"/>
      <c r="E176" s="414"/>
      <c r="F176" s="402"/>
      <c r="G176" s="317" t="s">
        <v>37</v>
      </c>
      <c r="H176" s="316" t="s">
        <v>511</v>
      </c>
    </row>
    <row r="177" spans="2:8" x14ac:dyDescent="0.25">
      <c r="B177" s="424"/>
      <c r="C177" s="402"/>
      <c r="D177" s="412"/>
      <c r="E177" s="414"/>
      <c r="F177" s="402"/>
      <c r="G177" s="317" t="s">
        <v>38</v>
      </c>
      <c r="H177" s="316" t="s">
        <v>512</v>
      </c>
    </row>
    <row r="178" spans="2:8" x14ac:dyDescent="0.25">
      <c r="B178" s="424"/>
      <c r="C178" s="402"/>
      <c r="D178" s="412"/>
      <c r="E178" s="414"/>
      <c r="F178" s="402"/>
      <c r="G178" s="317" t="s">
        <v>39</v>
      </c>
      <c r="H178" s="316" t="s">
        <v>513</v>
      </c>
    </row>
    <row r="179" spans="2:8" x14ac:dyDescent="0.25">
      <c r="B179" s="424"/>
      <c r="C179" s="402"/>
      <c r="D179" s="412"/>
      <c r="E179" s="414"/>
      <c r="F179" s="402"/>
      <c r="G179" s="317" t="s">
        <v>40</v>
      </c>
      <c r="H179" s="316" t="s">
        <v>514</v>
      </c>
    </row>
    <row r="180" spans="2:8" x14ac:dyDescent="0.25">
      <c r="B180" s="424"/>
      <c r="C180" s="402"/>
      <c r="D180" s="412"/>
      <c r="E180" s="414"/>
      <c r="F180" s="402"/>
      <c r="G180" s="317" t="s">
        <v>41</v>
      </c>
      <c r="H180" s="316" t="s">
        <v>515</v>
      </c>
    </row>
    <row r="181" spans="2:8" x14ac:dyDescent="0.25">
      <c r="B181" s="424"/>
      <c r="C181" s="402"/>
      <c r="D181" s="412"/>
      <c r="E181" s="414"/>
      <c r="F181" s="402"/>
      <c r="G181" s="317" t="s">
        <v>42</v>
      </c>
      <c r="H181" s="316" t="s">
        <v>516</v>
      </c>
    </row>
    <row r="182" spans="2:8" x14ac:dyDescent="0.25">
      <c r="B182" s="424"/>
      <c r="C182" s="402"/>
      <c r="D182" s="412"/>
      <c r="E182" s="414"/>
      <c r="F182" s="402"/>
      <c r="G182" s="317" t="s">
        <v>43</v>
      </c>
      <c r="H182" s="316" t="s">
        <v>517</v>
      </c>
    </row>
    <row r="183" spans="2:8" x14ac:dyDescent="0.25">
      <c r="B183" s="424"/>
      <c r="C183" s="402"/>
      <c r="D183" s="412"/>
      <c r="E183" s="414"/>
      <c r="F183" s="402"/>
      <c r="G183" s="317" t="s">
        <v>77</v>
      </c>
      <c r="H183" s="316" t="s">
        <v>518</v>
      </c>
    </row>
    <row r="184" spans="2:8" x14ac:dyDescent="0.25">
      <c r="B184" s="424"/>
      <c r="C184" s="402"/>
      <c r="D184" s="412"/>
      <c r="E184" s="414"/>
      <c r="F184" s="402"/>
      <c r="G184" s="317" t="s">
        <v>78</v>
      </c>
      <c r="H184" s="316" t="s">
        <v>526</v>
      </c>
    </row>
    <row r="185" spans="2:8" x14ac:dyDescent="0.25">
      <c r="B185" s="424"/>
      <c r="C185" s="402"/>
      <c r="D185" s="412"/>
      <c r="E185" s="414"/>
      <c r="F185" s="402"/>
      <c r="G185" s="317" t="s">
        <v>85</v>
      </c>
      <c r="H185" s="316" t="s">
        <v>520</v>
      </c>
    </row>
    <row r="186" spans="2:8" x14ac:dyDescent="0.25">
      <c r="B186" s="424"/>
      <c r="C186" s="402"/>
      <c r="D186" s="412"/>
      <c r="E186" s="414"/>
      <c r="F186" s="402"/>
      <c r="G186" s="317" t="s">
        <v>86</v>
      </c>
      <c r="H186" s="316" t="s">
        <v>521</v>
      </c>
    </row>
    <row r="187" spans="2:8" x14ac:dyDescent="0.25">
      <c r="B187" s="424" t="s">
        <v>531</v>
      </c>
      <c r="C187" s="402">
        <v>1</v>
      </c>
      <c r="D187" s="412" t="s">
        <v>1054</v>
      </c>
      <c r="E187" s="413" t="s">
        <v>1005</v>
      </c>
      <c r="F187" s="402" t="s">
        <v>525</v>
      </c>
      <c r="G187" s="317" t="s">
        <v>76</v>
      </c>
      <c r="H187" s="316" t="s">
        <v>507</v>
      </c>
    </row>
    <row r="188" spans="2:8" x14ac:dyDescent="0.25">
      <c r="B188" s="424"/>
      <c r="C188" s="402"/>
      <c r="D188" s="412"/>
      <c r="E188" s="414"/>
      <c r="F188" s="402"/>
      <c r="G188" s="317" t="s">
        <v>35</v>
      </c>
      <c r="H188" s="316" t="s">
        <v>508</v>
      </c>
    </row>
    <row r="189" spans="2:8" x14ac:dyDescent="0.25">
      <c r="B189" s="424"/>
      <c r="C189" s="402"/>
      <c r="D189" s="412"/>
      <c r="E189" s="414"/>
      <c r="F189" s="402"/>
      <c r="G189" s="317" t="s">
        <v>70</v>
      </c>
      <c r="H189" s="316" t="s">
        <v>509</v>
      </c>
    </row>
    <row r="190" spans="2:8" x14ac:dyDescent="0.25">
      <c r="B190" s="424"/>
      <c r="C190" s="402"/>
      <c r="D190" s="412"/>
      <c r="E190" s="414"/>
      <c r="F190" s="402"/>
      <c r="G190" s="317" t="s">
        <v>36</v>
      </c>
      <c r="H190" s="316" t="s">
        <v>510</v>
      </c>
    </row>
    <row r="191" spans="2:8" x14ac:dyDescent="0.25">
      <c r="B191" s="424"/>
      <c r="C191" s="402"/>
      <c r="D191" s="412"/>
      <c r="E191" s="414"/>
      <c r="F191" s="402"/>
      <c r="G191" s="317" t="s">
        <v>37</v>
      </c>
      <c r="H191" s="316" t="s">
        <v>511</v>
      </c>
    </row>
    <row r="192" spans="2:8" x14ac:dyDescent="0.25">
      <c r="B192" s="424"/>
      <c r="C192" s="402"/>
      <c r="D192" s="412"/>
      <c r="E192" s="414"/>
      <c r="F192" s="402"/>
      <c r="G192" s="317" t="s">
        <v>38</v>
      </c>
      <c r="H192" s="316" t="s">
        <v>512</v>
      </c>
    </row>
    <row r="193" spans="2:8" x14ac:dyDescent="0.25">
      <c r="B193" s="424"/>
      <c r="C193" s="402"/>
      <c r="D193" s="412"/>
      <c r="E193" s="414"/>
      <c r="F193" s="402"/>
      <c r="G193" s="317" t="s">
        <v>39</v>
      </c>
      <c r="H193" s="316" t="s">
        <v>513</v>
      </c>
    </row>
    <row r="194" spans="2:8" x14ac:dyDescent="0.25">
      <c r="B194" s="424"/>
      <c r="C194" s="402"/>
      <c r="D194" s="412"/>
      <c r="E194" s="414"/>
      <c r="F194" s="402"/>
      <c r="G194" s="317" t="s">
        <v>40</v>
      </c>
      <c r="H194" s="316" t="s">
        <v>514</v>
      </c>
    </row>
    <row r="195" spans="2:8" x14ac:dyDescent="0.25">
      <c r="B195" s="424"/>
      <c r="C195" s="402"/>
      <c r="D195" s="412"/>
      <c r="E195" s="414"/>
      <c r="F195" s="402"/>
      <c r="G195" s="317" t="s">
        <v>41</v>
      </c>
      <c r="H195" s="316" t="s">
        <v>515</v>
      </c>
    </row>
    <row r="196" spans="2:8" x14ac:dyDescent="0.25">
      <c r="B196" s="424"/>
      <c r="C196" s="402"/>
      <c r="D196" s="412"/>
      <c r="E196" s="414"/>
      <c r="F196" s="402"/>
      <c r="G196" s="317" t="s">
        <v>42</v>
      </c>
      <c r="H196" s="316" t="s">
        <v>516</v>
      </c>
    </row>
    <row r="197" spans="2:8" x14ac:dyDescent="0.25">
      <c r="B197" s="424"/>
      <c r="C197" s="402"/>
      <c r="D197" s="412"/>
      <c r="E197" s="414"/>
      <c r="F197" s="402"/>
      <c r="G197" s="317" t="s">
        <v>43</v>
      </c>
      <c r="H197" s="316" t="s">
        <v>517</v>
      </c>
    </row>
    <row r="198" spans="2:8" x14ac:dyDescent="0.25">
      <c r="B198" s="424"/>
      <c r="C198" s="402"/>
      <c r="D198" s="412"/>
      <c r="E198" s="414"/>
      <c r="F198" s="402"/>
      <c r="G198" s="317" t="s">
        <v>77</v>
      </c>
      <c r="H198" s="316" t="s">
        <v>518</v>
      </c>
    </row>
    <row r="199" spans="2:8" x14ac:dyDescent="0.25">
      <c r="B199" s="424"/>
      <c r="C199" s="402"/>
      <c r="D199" s="412"/>
      <c r="E199" s="414"/>
      <c r="F199" s="402"/>
      <c r="G199" s="317" t="s">
        <v>78</v>
      </c>
      <c r="H199" s="316" t="s">
        <v>526</v>
      </c>
    </row>
    <row r="200" spans="2:8" x14ac:dyDescent="0.25">
      <c r="B200" s="424"/>
      <c r="C200" s="402"/>
      <c r="D200" s="412"/>
      <c r="E200" s="414"/>
      <c r="F200" s="402"/>
      <c r="G200" s="317" t="s">
        <v>85</v>
      </c>
      <c r="H200" s="316" t="s">
        <v>520</v>
      </c>
    </row>
    <row r="201" spans="2:8" x14ac:dyDescent="0.25">
      <c r="B201" s="424"/>
      <c r="C201" s="402"/>
      <c r="D201" s="412"/>
      <c r="E201" s="414"/>
      <c r="F201" s="402"/>
      <c r="G201" s="317" t="s">
        <v>86</v>
      </c>
      <c r="H201" s="316" t="s">
        <v>521</v>
      </c>
    </row>
    <row r="202" spans="2:8" x14ac:dyDescent="0.25">
      <c r="B202" s="424" t="s">
        <v>532</v>
      </c>
      <c r="C202" s="402">
        <v>3</v>
      </c>
      <c r="D202" s="412" t="s">
        <v>1076</v>
      </c>
      <c r="E202" s="413" t="s">
        <v>1005</v>
      </c>
      <c r="F202" s="402" t="s">
        <v>525</v>
      </c>
      <c r="G202" s="317" t="s">
        <v>76</v>
      </c>
      <c r="H202" s="316" t="s">
        <v>507</v>
      </c>
    </row>
    <row r="203" spans="2:8" x14ac:dyDescent="0.25">
      <c r="B203" s="424"/>
      <c r="C203" s="402"/>
      <c r="D203" s="412"/>
      <c r="E203" s="414"/>
      <c r="F203" s="402"/>
      <c r="G203" s="317" t="s">
        <v>35</v>
      </c>
      <c r="H203" s="316" t="s">
        <v>508</v>
      </c>
    </row>
    <row r="204" spans="2:8" x14ac:dyDescent="0.25">
      <c r="B204" s="424"/>
      <c r="C204" s="402"/>
      <c r="D204" s="412"/>
      <c r="E204" s="414"/>
      <c r="F204" s="402"/>
      <c r="G204" s="317" t="s">
        <v>70</v>
      </c>
      <c r="H204" s="316" t="s">
        <v>509</v>
      </c>
    </row>
    <row r="205" spans="2:8" x14ac:dyDescent="0.25">
      <c r="B205" s="424"/>
      <c r="C205" s="402"/>
      <c r="D205" s="412"/>
      <c r="E205" s="414"/>
      <c r="F205" s="402"/>
      <c r="G205" s="317" t="s">
        <v>36</v>
      </c>
      <c r="H205" s="316" t="s">
        <v>510</v>
      </c>
    </row>
    <row r="206" spans="2:8" x14ac:dyDescent="0.25">
      <c r="B206" s="424"/>
      <c r="C206" s="402"/>
      <c r="D206" s="412"/>
      <c r="E206" s="414"/>
      <c r="F206" s="402"/>
      <c r="G206" s="317" t="s">
        <v>37</v>
      </c>
      <c r="H206" s="316" t="s">
        <v>511</v>
      </c>
    </row>
    <row r="207" spans="2:8" x14ac:dyDescent="0.25">
      <c r="B207" s="424"/>
      <c r="C207" s="402"/>
      <c r="D207" s="412"/>
      <c r="E207" s="414"/>
      <c r="F207" s="402"/>
      <c r="G207" s="317" t="s">
        <v>38</v>
      </c>
      <c r="H207" s="316" t="s">
        <v>512</v>
      </c>
    </row>
    <row r="208" spans="2:8" x14ac:dyDescent="0.25">
      <c r="B208" s="424"/>
      <c r="C208" s="402"/>
      <c r="D208" s="412"/>
      <c r="E208" s="414"/>
      <c r="F208" s="402"/>
      <c r="G208" s="317" t="s">
        <v>39</v>
      </c>
      <c r="H208" s="316" t="s">
        <v>513</v>
      </c>
    </row>
    <row r="209" spans="2:8" x14ac:dyDescent="0.25">
      <c r="B209" s="424"/>
      <c r="C209" s="402"/>
      <c r="D209" s="412"/>
      <c r="E209" s="414"/>
      <c r="F209" s="402"/>
      <c r="G209" s="317" t="s">
        <v>40</v>
      </c>
      <c r="H209" s="316" t="s">
        <v>514</v>
      </c>
    </row>
    <row r="210" spans="2:8" x14ac:dyDescent="0.25">
      <c r="B210" s="424"/>
      <c r="C210" s="402"/>
      <c r="D210" s="412"/>
      <c r="E210" s="414"/>
      <c r="F210" s="402"/>
      <c r="G210" s="317" t="s">
        <v>41</v>
      </c>
      <c r="H210" s="316" t="s">
        <v>515</v>
      </c>
    </row>
    <row r="211" spans="2:8" x14ac:dyDescent="0.25">
      <c r="B211" s="424"/>
      <c r="C211" s="402"/>
      <c r="D211" s="412"/>
      <c r="E211" s="414"/>
      <c r="F211" s="402"/>
      <c r="G211" s="317" t="s">
        <v>42</v>
      </c>
      <c r="H211" s="316" t="s">
        <v>516</v>
      </c>
    </row>
    <row r="212" spans="2:8" x14ac:dyDescent="0.25">
      <c r="B212" s="424"/>
      <c r="C212" s="402"/>
      <c r="D212" s="412"/>
      <c r="E212" s="414"/>
      <c r="F212" s="402"/>
      <c r="G212" s="317" t="s">
        <v>43</v>
      </c>
      <c r="H212" s="316" t="s">
        <v>517</v>
      </c>
    </row>
    <row r="213" spans="2:8" x14ac:dyDescent="0.25">
      <c r="B213" s="424"/>
      <c r="C213" s="402"/>
      <c r="D213" s="412"/>
      <c r="E213" s="414"/>
      <c r="F213" s="402"/>
      <c r="G213" s="317" t="s">
        <v>77</v>
      </c>
      <c r="H213" s="316" t="s">
        <v>518</v>
      </c>
    </row>
    <row r="214" spans="2:8" x14ac:dyDescent="0.25">
      <c r="B214" s="424"/>
      <c r="C214" s="402"/>
      <c r="D214" s="412"/>
      <c r="E214" s="414"/>
      <c r="F214" s="402"/>
      <c r="G214" s="317" t="s">
        <v>78</v>
      </c>
      <c r="H214" s="316" t="s">
        <v>526</v>
      </c>
    </row>
    <row r="215" spans="2:8" x14ac:dyDescent="0.25">
      <c r="B215" s="424"/>
      <c r="C215" s="402"/>
      <c r="D215" s="412"/>
      <c r="E215" s="414"/>
      <c r="F215" s="402"/>
      <c r="G215" s="317" t="s">
        <v>85</v>
      </c>
      <c r="H215" s="316" t="s">
        <v>520</v>
      </c>
    </row>
    <row r="216" spans="2:8" x14ac:dyDescent="0.25">
      <c r="B216" s="424"/>
      <c r="C216" s="402"/>
      <c r="D216" s="412"/>
      <c r="E216" s="414"/>
      <c r="F216" s="402"/>
      <c r="G216" s="317" t="s">
        <v>86</v>
      </c>
      <c r="H216" s="316" t="s">
        <v>521</v>
      </c>
    </row>
    <row r="217" spans="2:8" x14ac:dyDescent="0.25">
      <c r="B217" s="424"/>
      <c r="C217" s="402"/>
      <c r="D217" s="412" t="s">
        <v>1077</v>
      </c>
      <c r="E217" s="413" t="s">
        <v>1005</v>
      </c>
      <c r="F217" s="402" t="s">
        <v>534</v>
      </c>
      <c r="G217" s="317" t="s">
        <v>76</v>
      </c>
      <c r="H217" s="316" t="s">
        <v>533</v>
      </c>
    </row>
    <row r="218" spans="2:8" x14ac:dyDescent="0.25">
      <c r="B218" s="424"/>
      <c r="C218" s="402"/>
      <c r="D218" s="412"/>
      <c r="E218" s="414"/>
      <c r="F218" s="402"/>
      <c r="G218" s="317" t="s">
        <v>35</v>
      </c>
      <c r="H218" s="316" t="s">
        <v>535</v>
      </c>
    </row>
    <row r="219" spans="2:8" x14ac:dyDescent="0.25">
      <c r="B219" s="424"/>
      <c r="C219" s="402"/>
      <c r="D219" s="412"/>
      <c r="E219" s="414"/>
      <c r="F219" s="402"/>
      <c r="G219" s="317" t="s">
        <v>70</v>
      </c>
      <c r="H219" s="316" t="s">
        <v>536</v>
      </c>
    </row>
    <row r="220" spans="2:8" x14ac:dyDescent="0.25">
      <c r="B220" s="424"/>
      <c r="C220" s="402"/>
      <c r="D220" s="412"/>
      <c r="E220" s="414"/>
      <c r="F220" s="402"/>
      <c r="G220" s="317" t="s">
        <v>36</v>
      </c>
      <c r="H220" s="316" t="s">
        <v>537</v>
      </c>
    </row>
    <row r="221" spans="2:8" x14ac:dyDescent="0.25">
      <c r="B221" s="424"/>
      <c r="C221" s="402"/>
      <c r="D221" s="412"/>
      <c r="E221" s="414"/>
      <c r="F221" s="402"/>
      <c r="G221" s="317" t="s">
        <v>37</v>
      </c>
      <c r="H221" s="316" t="s">
        <v>538</v>
      </c>
    </row>
    <row r="222" spans="2:8" x14ac:dyDescent="0.25">
      <c r="B222" s="424"/>
      <c r="C222" s="402"/>
      <c r="D222" s="412"/>
      <c r="E222" s="414"/>
      <c r="F222" s="402"/>
      <c r="G222" s="317" t="s">
        <v>38</v>
      </c>
      <c r="H222" s="316" t="s">
        <v>539</v>
      </c>
    </row>
    <row r="223" spans="2:8" x14ac:dyDescent="0.25">
      <c r="B223" s="424"/>
      <c r="C223" s="402"/>
      <c r="D223" s="412"/>
      <c r="E223" s="414"/>
      <c r="F223" s="402"/>
      <c r="G223" s="317" t="s">
        <v>39</v>
      </c>
      <c r="H223" s="316" t="s">
        <v>540</v>
      </c>
    </row>
    <row r="224" spans="2:8" x14ac:dyDescent="0.25">
      <c r="B224" s="424"/>
      <c r="C224" s="402"/>
      <c r="D224" s="412"/>
      <c r="E224" s="414"/>
      <c r="F224" s="402"/>
      <c r="G224" s="317" t="s">
        <v>40</v>
      </c>
      <c r="H224" s="316" t="s">
        <v>541</v>
      </c>
    </row>
    <row r="225" spans="2:8" x14ac:dyDescent="0.25">
      <c r="B225" s="424"/>
      <c r="C225" s="402"/>
      <c r="D225" s="412"/>
      <c r="E225" s="414"/>
      <c r="F225" s="402"/>
      <c r="G225" s="317" t="s">
        <v>41</v>
      </c>
      <c r="H225" s="316" t="s">
        <v>542</v>
      </c>
    </row>
    <row r="226" spans="2:8" x14ac:dyDescent="0.25">
      <c r="B226" s="424"/>
      <c r="C226" s="402"/>
      <c r="D226" s="412"/>
      <c r="E226" s="414"/>
      <c r="F226" s="402"/>
      <c r="G226" s="317" t="s">
        <v>42</v>
      </c>
      <c r="H226" s="316" t="s">
        <v>543</v>
      </c>
    </row>
    <row r="227" spans="2:8" x14ac:dyDescent="0.25">
      <c r="B227" s="424"/>
      <c r="C227" s="402"/>
      <c r="D227" s="412"/>
      <c r="E227" s="414"/>
      <c r="F227" s="402"/>
      <c r="G227" s="317" t="s">
        <v>43</v>
      </c>
      <c r="H227" s="316" t="s">
        <v>544</v>
      </c>
    </row>
    <row r="228" spans="2:8" x14ac:dyDescent="0.25">
      <c r="B228" s="424"/>
      <c r="C228" s="402"/>
      <c r="D228" s="412"/>
      <c r="E228" s="414"/>
      <c r="F228" s="402"/>
      <c r="G228" s="317" t="s">
        <v>77</v>
      </c>
      <c r="H228" s="316" t="s">
        <v>545</v>
      </c>
    </row>
    <row r="229" spans="2:8" x14ac:dyDescent="0.25">
      <c r="B229" s="424"/>
      <c r="C229" s="402"/>
      <c r="D229" s="412"/>
      <c r="E229" s="414"/>
      <c r="F229" s="402"/>
      <c r="G229" s="317" t="s">
        <v>78</v>
      </c>
      <c r="H229" s="316" t="s">
        <v>546</v>
      </c>
    </row>
    <row r="230" spans="2:8" x14ac:dyDescent="0.25">
      <c r="B230" s="424"/>
      <c r="C230" s="402"/>
      <c r="D230" s="412"/>
      <c r="E230" s="414"/>
      <c r="F230" s="402"/>
      <c r="G230" s="317" t="s">
        <v>85</v>
      </c>
      <c r="H230" s="316" t="s">
        <v>547</v>
      </c>
    </row>
    <row r="231" spans="2:8" x14ac:dyDescent="0.25">
      <c r="B231" s="424"/>
      <c r="C231" s="402"/>
      <c r="D231" s="412"/>
      <c r="E231" s="414"/>
      <c r="F231" s="402"/>
      <c r="G231" s="317" t="s">
        <v>86</v>
      </c>
      <c r="H231" s="316" t="s">
        <v>548</v>
      </c>
    </row>
    <row r="232" spans="2:8" x14ac:dyDescent="0.25">
      <c r="B232" s="424"/>
      <c r="C232" s="402"/>
      <c r="D232" s="412" t="s">
        <v>1119</v>
      </c>
      <c r="E232" s="413" t="s">
        <v>1005</v>
      </c>
      <c r="F232" s="402" t="s">
        <v>550</v>
      </c>
      <c r="G232" s="317" t="s">
        <v>76</v>
      </c>
      <c r="H232" s="316" t="s">
        <v>549</v>
      </c>
    </row>
    <row r="233" spans="2:8" x14ac:dyDescent="0.25">
      <c r="B233" s="424"/>
      <c r="C233" s="402"/>
      <c r="D233" s="412"/>
      <c r="E233" s="414"/>
      <c r="F233" s="402"/>
      <c r="G233" s="317" t="s">
        <v>35</v>
      </c>
      <c r="H233" s="316" t="s">
        <v>551</v>
      </c>
    </row>
    <row r="234" spans="2:8" x14ac:dyDescent="0.25">
      <c r="B234" s="424"/>
      <c r="C234" s="402"/>
      <c r="D234" s="412"/>
      <c r="E234" s="414"/>
      <c r="F234" s="402"/>
      <c r="G234" s="317" t="s">
        <v>70</v>
      </c>
      <c r="H234" s="316" t="s">
        <v>552</v>
      </c>
    </row>
    <row r="235" spans="2:8" x14ac:dyDescent="0.25">
      <c r="B235" s="424"/>
      <c r="C235" s="402"/>
      <c r="D235" s="412"/>
      <c r="E235" s="414"/>
      <c r="F235" s="402"/>
      <c r="G235" s="317" t="s">
        <v>36</v>
      </c>
      <c r="H235" s="316" t="s">
        <v>553</v>
      </c>
    </row>
    <row r="236" spans="2:8" x14ac:dyDescent="0.25">
      <c r="B236" s="424"/>
      <c r="C236" s="402"/>
      <c r="D236" s="412"/>
      <c r="E236" s="414"/>
      <c r="F236" s="402"/>
      <c r="G236" s="317" t="s">
        <v>37</v>
      </c>
      <c r="H236" s="316" t="s">
        <v>554</v>
      </c>
    </row>
    <row r="237" spans="2:8" x14ac:dyDescent="0.25">
      <c r="B237" s="424"/>
      <c r="C237" s="402"/>
      <c r="D237" s="412"/>
      <c r="E237" s="414"/>
      <c r="F237" s="402"/>
      <c r="G237" s="317" t="s">
        <v>38</v>
      </c>
      <c r="H237" s="316" t="s">
        <v>555</v>
      </c>
    </row>
    <row r="238" spans="2:8" x14ac:dyDescent="0.25">
      <c r="B238" s="424"/>
      <c r="C238" s="402"/>
      <c r="D238" s="412"/>
      <c r="E238" s="414"/>
      <c r="F238" s="402"/>
      <c r="G238" s="317" t="s">
        <v>39</v>
      </c>
      <c r="H238" s="316" t="s">
        <v>556</v>
      </c>
    </row>
    <row r="239" spans="2:8" x14ac:dyDescent="0.25">
      <c r="B239" s="424"/>
      <c r="C239" s="402"/>
      <c r="D239" s="412"/>
      <c r="E239" s="414"/>
      <c r="F239" s="402"/>
      <c r="G239" s="317" t="s">
        <v>40</v>
      </c>
      <c r="H239" s="316" t="s">
        <v>557</v>
      </c>
    </row>
    <row r="240" spans="2:8" x14ac:dyDescent="0.25">
      <c r="B240" s="424"/>
      <c r="C240" s="402"/>
      <c r="D240" s="412"/>
      <c r="E240" s="414"/>
      <c r="F240" s="402"/>
      <c r="G240" s="317" t="s">
        <v>41</v>
      </c>
      <c r="H240" s="316" t="s">
        <v>558</v>
      </c>
    </row>
    <row r="241" spans="2:8" x14ac:dyDescent="0.25">
      <c r="B241" s="424"/>
      <c r="C241" s="402"/>
      <c r="D241" s="412"/>
      <c r="E241" s="414"/>
      <c r="F241" s="402"/>
      <c r="G241" s="317" t="s">
        <v>42</v>
      </c>
      <c r="H241" s="316" t="s">
        <v>559</v>
      </c>
    </row>
    <row r="242" spans="2:8" x14ac:dyDescent="0.25">
      <c r="B242" s="424"/>
      <c r="C242" s="402"/>
      <c r="D242" s="412"/>
      <c r="E242" s="414"/>
      <c r="F242" s="402"/>
      <c r="G242" s="317" t="s">
        <v>43</v>
      </c>
      <c r="H242" s="316" t="s">
        <v>560</v>
      </c>
    </row>
    <row r="243" spans="2:8" x14ac:dyDescent="0.25">
      <c r="B243" s="424"/>
      <c r="C243" s="402"/>
      <c r="D243" s="412"/>
      <c r="E243" s="414"/>
      <c r="F243" s="402"/>
      <c r="G243" s="317" t="s">
        <v>77</v>
      </c>
      <c r="H243" s="316" t="s">
        <v>561</v>
      </c>
    </row>
    <row r="244" spans="2:8" x14ac:dyDescent="0.25">
      <c r="B244" s="424"/>
      <c r="C244" s="402"/>
      <c r="D244" s="412"/>
      <c r="E244" s="414"/>
      <c r="F244" s="402"/>
      <c r="G244" s="317" t="s">
        <v>78</v>
      </c>
      <c r="H244" s="316" t="s">
        <v>562</v>
      </c>
    </row>
    <row r="245" spans="2:8" x14ac:dyDescent="0.25">
      <c r="B245" s="424"/>
      <c r="C245" s="402"/>
      <c r="D245" s="412"/>
      <c r="E245" s="414"/>
      <c r="F245" s="402"/>
      <c r="G245" s="317" t="s">
        <v>85</v>
      </c>
      <c r="H245" s="316" t="s">
        <v>563</v>
      </c>
    </row>
    <row r="246" spans="2:8" x14ac:dyDescent="0.25">
      <c r="B246" s="424"/>
      <c r="C246" s="402"/>
      <c r="D246" s="412"/>
      <c r="E246" s="414"/>
      <c r="F246" s="402"/>
      <c r="G246" s="317" t="s">
        <v>86</v>
      </c>
      <c r="H246" s="316" t="s">
        <v>564</v>
      </c>
    </row>
    <row r="247" spans="2:8" x14ac:dyDescent="0.25">
      <c r="B247" s="424" t="s">
        <v>565</v>
      </c>
      <c r="C247" s="402">
        <v>3</v>
      </c>
      <c r="D247" s="412" t="s">
        <v>1076</v>
      </c>
      <c r="E247" s="413" t="s">
        <v>1005</v>
      </c>
      <c r="F247" s="402" t="s">
        <v>525</v>
      </c>
      <c r="G247" s="317" t="s">
        <v>76</v>
      </c>
      <c r="H247" s="316" t="s">
        <v>507</v>
      </c>
    </row>
    <row r="248" spans="2:8" x14ac:dyDescent="0.25">
      <c r="B248" s="424"/>
      <c r="C248" s="402"/>
      <c r="D248" s="412"/>
      <c r="E248" s="414"/>
      <c r="F248" s="402"/>
      <c r="G248" s="317" t="s">
        <v>35</v>
      </c>
      <c r="H248" s="316" t="s">
        <v>508</v>
      </c>
    </row>
    <row r="249" spans="2:8" x14ac:dyDescent="0.25">
      <c r="B249" s="424"/>
      <c r="C249" s="402"/>
      <c r="D249" s="412"/>
      <c r="E249" s="414"/>
      <c r="F249" s="402"/>
      <c r="G249" s="317" t="s">
        <v>70</v>
      </c>
      <c r="H249" s="316" t="s">
        <v>509</v>
      </c>
    </row>
    <row r="250" spans="2:8" x14ac:dyDescent="0.25">
      <c r="B250" s="424"/>
      <c r="C250" s="402"/>
      <c r="D250" s="412"/>
      <c r="E250" s="414"/>
      <c r="F250" s="402"/>
      <c r="G250" s="317" t="s">
        <v>36</v>
      </c>
      <c r="H250" s="316" t="s">
        <v>510</v>
      </c>
    </row>
    <row r="251" spans="2:8" x14ac:dyDescent="0.25">
      <c r="B251" s="424"/>
      <c r="C251" s="402"/>
      <c r="D251" s="412"/>
      <c r="E251" s="414"/>
      <c r="F251" s="402"/>
      <c r="G251" s="317" t="s">
        <v>37</v>
      </c>
      <c r="H251" s="316" t="s">
        <v>511</v>
      </c>
    </row>
    <row r="252" spans="2:8" x14ac:dyDescent="0.25">
      <c r="B252" s="424"/>
      <c r="C252" s="402"/>
      <c r="D252" s="412"/>
      <c r="E252" s="414"/>
      <c r="F252" s="402"/>
      <c r="G252" s="317" t="s">
        <v>38</v>
      </c>
      <c r="H252" s="316" t="s">
        <v>512</v>
      </c>
    </row>
    <row r="253" spans="2:8" x14ac:dyDescent="0.25">
      <c r="B253" s="424"/>
      <c r="C253" s="402"/>
      <c r="D253" s="412"/>
      <c r="E253" s="414"/>
      <c r="F253" s="402"/>
      <c r="G253" s="317" t="s">
        <v>39</v>
      </c>
      <c r="H253" s="316" t="s">
        <v>513</v>
      </c>
    </row>
    <row r="254" spans="2:8" x14ac:dyDescent="0.25">
      <c r="B254" s="424"/>
      <c r="C254" s="402"/>
      <c r="D254" s="412"/>
      <c r="E254" s="414"/>
      <c r="F254" s="402"/>
      <c r="G254" s="317" t="s">
        <v>40</v>
      </c>
      <c r="H254" s="316" t="s">
        <v>514</v>
      </c>
    </row>
    <row r="255" spans="2:8" x14ac:dyDescent="0.25">
      <c r="B255" s="424"/>
      <c r="C255" s="402"/>
      <c r="D255" s="412"/>
      <c r="E255" s="414"/>
      <c r="F255" s="402"/>
      <c r="G255" s="317" t="s">
        <v>41</v>
      </c>
      <c r="H255" s="316" t="s">
        <v>515</v>
      </c>
    </row>
    <row r="256" spans="2:8" x14ac:dyDescent="0.25">
      <c r="B256" s="424"/>
      <c r="C256" s="402"/>
      <c r="D256" s="412"/>
      <c r="E256" s="414"/>
      <c r="F256" s="402"/>
      <c r="G256" s="317" t="s">
        <v>42</v>
      </c>
      <c r="H256" s="316" t="s">
        <v>516</v>
      </c>
    </row>
    <row r="257" spans="2:8" x14ac:dyDescent="0.25">
      <c r="B257" s="424"/>
      <c r="C257" s="402"/>
      <c r="D257" s="412"/>
      <c r="E257" s="414"/>
      <c r="F257" s="402"/>
      <c r="G257" s="317" t="s">
        <v>43</v>
      </c>
      <c r="H257" s="316" t="s">
        <v>517</v>
      </c>
    </row>
    <row r="258" spans="2:8" x14ac:dyDescent="0.25">
      <c r="B258" s="424"/>
      <c r="C258" s="402"/>
      <c r="D258" s="412"/>
      <c r="E258" s="414"/>
      <c r="F258" s="402"/>
      <c r="G258" s="317" t="s">
        <v>77</v>
      </c>
      <c r="H258" s="316" t="s">
        <v>518</v>
      </c>
    </row>
    <row r="259" spans="2:8" x14ac:dyDescent="0.25">
      <c r="B259" s="424"/>
      <c r="C259" s="402"/>
      <c r="D259" s="412"/>
      <c r="E259" s="414"/>
      <c r="F259" s="402"/>
      <c r="G259" s="317" t="s">
        <v>78</v>
      </c>
      <c r="H259" s="316" t="s">
        <v>526</v>
      </c>
    </row>
    <row r="260" spans="2:8" x14ac:dyDescent="0.25">
      <c r="B260" s="424"/>
      <c r="C260" s="402"/>
      <c r="D260" s="412"/>
      <c r="E260" s="414"/>
      <c r="F260" s="402"/>
      <c r="G260" s="317" t="s">
        <v>85</v>
      </c>
      <c r="H260" s="316" t="s">
        <v>520</v>
      </c>
    </row>
    <row r="261" spans="2:8" x14ac:dyDescent="0.25">
      <c r="B261" s="424"/>
      <c r="C261" s="402"/>
      <c r="D261" s="412"/>
      <c r="E261" s="414"/>
      <c r="F261" s="402"/>
      <c r="G261" s="317" t="s">
        <v>86</v>
      </c>
      <c r="H261" s="316" t="s">
        <v>521</v>
      </c>
    </row>
    <row r="262" spans="2:8" x14ac:dyDescent="0.25">
      <c r="B262" s="424"/>
      <c r="C262" s="402"/>
      <c r="D262" s="412" t="s">
        <v>1078</v>
      </c>
      <c r="E262" s="413" t="s">
        <v>1005</v>
      </c>
      <c r="F262" s="402" t="s">
        <v>534</v>
      </c>
      <c r="G262" s="317" t="s">
        <v>76</v>
      </c>
      <c r="H262" s="316" t="s">
        <v>533</v>
      </c>
    </row>
    <row r="263" spans="2:8" x14ac:dyDescent="0.25">
      <c r="B263" s="424"/>
      <c r="C263" s="402"/>
      <c r="D263" s="412"/>
      <c r="E263" s="414"/>
      <c r="F263" s="402"/>
      <c r="G263" s="317" t="s">
        <v>35</v>
      </c>
      <c r="H263" s="316" t="s">
        <v>535</v>
      </c>
    </row>
    <row r="264" spans="2:8" x14ac:dyDescent="0.25">
      <c r="B264" s="424"/>
      <c r="C264" s="402"/>
      <c r="D264" s="412"/>
      <c r="E264" s="414"/>
      <c r="F264" s="402"/>
      <c r="G264" s="317" t="s">
        <v>70</v>
      </c>
      <c r="H264" s="316" t="s">
        <v>536</v>
      </c>
    </row>
    <row r="265" spans="2:8" x14ac:dyDescent="0.25">
      <c r="B265" s="424"/>
      <c r="C265" s="402"/>
      <c r="D265" s="412"/>
      <c r="E265" s="414"/>
      <c r="F265" s="402"/>
      <c r="G265" s="317" t="s">
        <v>36</v>
      </c>
      <c r="H265" s="316" t="s">
        <v>537</v>
      </c>
    </row>
    <row r="266" spans="2:8" x14ac:dyDescent="0.25">
      <c r="B266" s="424"/>
      <c r="C266" s="402"/>
      <c r="D266" s="412"/>
      <c r="E266" s="414"/>
      <c r="F266" s="402"/>
      <c r="G266" s="317" t="s">
        <v>37</v>
      </c>
      <c r="H266" s="316" t="s">
        <v>538</v>
      </c>
    </row>
    <row r="267" spans="2:8" x14ac:dyDescent="0.25">
      <c r="B267" s="424"/>
      <c r="C267" s="402"/>
      <c r="D267" s="412"/>
      <c r="E267" s="414"/>
      <c r="F267" s="402"/>
      <c r="G267" s="317" t="s">
        <v>38</v>
      </c>
      <c r="H267" s="316" t="s">
        <v>539</v>
      </c>
    </row>
    <row r="268" spans="2:8" x14ac:dyDescent="0.25">
      <c r="B268" s="424"/>
      <c r="C268" s="402"/>
      <c r="D268" s="412"/>
      <c r="E268" s="414"/>
      <c r="F268" s="402"/>
      <c r="G268" s="317" t="s">
        <v>39</v>
      </c>
      <c r="H268" s="316" t="s">
        <v>540</v>
      </c>
    </row>
    <row r="269" spans="2:8" x14ac:dyDescent="0.25">
      <c r="B269" s="424"/>
      <c r="C269" s="402"/>
      <c r="D269" s="412"/>
      <c r="E269" s="414"/>
      <c r="F269" s="402"/>
      <c r="G269" s="317" t="s">
        <v>40</v>
      </c>
      <c r="H269" s="316" t="s">
        <v>541</v>
      </c>
    </row>
    <row r="270" spans="2:8" x14ac:dyDescent="0.25">
      <c r="B270" s="424"/>
      <c r="C270" s="402"/>
      <c r="D270" s="412"/>
      <c r="E270" s="414"/>
      <c r="F270" s="402"/>
      <c r="G270" s="317" t="s">
        <v>41</v>
      </c>
      <c r="H270" s="316" t="s">
        <v>542</v>
      </c>
    </row>
    <row r="271" spans="2:8" x14ac:dyDescent="0.25">
      <c r="B271" s="424"/>
      <c r="C271" s="402"/>
      <c r="D271" s="412"/>
      <c r="E271" s="414"/>
      <c r="F271" s="402"/>
      <c r="G271" s="317" t="s">
        <v>42</v>
      </c>
      <c r="H271" s="316" t="s">
        <v>543</v>
      </c>
    </row>
    <row r="272" spans="2:8" x14ac:dyDescent="0.25">
      <c r="B272" s="424"/>
      <c r="C272" s="402"/>
      <c r="D272" s="412"/>
      <c r="E272" s="414"/>
      <c r="F272" s="402"/>
      <c r="G272" s="317" t="s">
        <v>43</v>
      </c>
      <c r="H272" s="316" t="s">
        <v>544</v>
      </c>
    </row>
    <row r="273" spans="2:8" x14ac:dyDescent="0.25">
      <c r="B273" s="424"/>
      <c r="C273" s="402"/>
      <c r="D273" s="412"/>
      <c r="E273" s="414"/>
      <c r="F273" s="402"/>
      <c r="G273" s="317" t="s">
        <v>77</v>
      </c>
      <c r="H273" s="316" t="s">
        <v>545</v>
      </c>
    </row>
    <row r="274" spans="2:8" x14ac:dyDescent="0.25">
      <c r="B274" s="424"/>
      <c r="C274" s="402"/>
      <c r="D274" s="412"/>
      <c r="E274" s="414"/>
      <c r="F274" s="402"/>
      <c r="G274" s="317" t="s">
        <v>78</v>
      </c>
      <c r="H274" s="316" t="s">
        <v>546</v>
      </c>
    </row>
    <row r="275" spans="2:8" x14ac:dyDescent="0.25">
      <c r="B275" s="424"/>
      <c r="C275" s="402"/>
      <c r="D275" s="412"/>
      <c r="E275" s="414"/>
      <c r="F275" s="402"/>
      <c r="G275" s="317" t="s">
        <v>85</v>
      </c>
      <c r="H275" s="316" t="s">
        <v>547</v>
      </c>
    </row>
    <row r="276" spans="2:8" x14ac:dyDescent="0.25">
      <c r="B276" s="424"/>
      <c r="C276" s="402"/>
      <c r="D276" s="412"/>
      <c r="E276" s="414"/>
      <c r="F276" s="402"/>
      <c r="G276" s="317" t="s">
        <v>86</v>
      </c>
      <c r="H276" s="316" t="s">
        <v>548</v>
      </c>
    </row>
    <row r="277" spans="2:8" x14ac:dyDescent="0.25">
      <c r="B277" s="424"/>
      <c r="C277" s="402"/>
      <c r="D277" s="412" t="s">
        <v>1119</v>
      </c>
      <c r="E277" s="413" t="s">
        <v>1005</v>
      </c>
      <c r="F277" s="402" t="s">
        <v>550</v>
      </c>
      <c r="G277" s="317" t="s">
        <v>76</v>
      </c>
      <c r="H277" s="316" t="s">
        <v>549</v>
      </c>
    </row>
    <row r="278" spans="2:8" x14ac:dyDescent="0.25">
      <c r="B278" s="424"/>
      <c r="C278" s="402"/>
      <c r="D278" s="412"/>
      <c r="E278" s="414"/>
      <c r="F278" s="402"/>
      <c r="G278" s="317" t="s">
        <v>35</v>
      </c>
      <c r="H278" s="316" t="s">
        <v>551</v>
      </c>
    </row>
    <row r="279" spans="2:8" x14ac:dyDescent="0.25">
      <c r="B279" s="424"/>
      <c r="C279" s="402"/>
      <c r="D279" s="412"/>
      <c r="E279" s="414"/>
      <c r="F279" s="402"/>
      <c r="G279" s="317" t="s">
        <v>70</v>
      </c>
      <c r="H279" s="316" t="s">
        <v>552</v>
      </c>
    </row>
    <row r="280" spans="2:8" x14ac:dyDescent="0.25">
      <c r="B280" s="424"/>
      <c r="C280" s="402"/>
      <c r="D280" s="412"/>
      <c r="E280" s="414"/>
      <c r="F280" s="402"/>
      <c r="G280" s="317" t="s">
        <v>36</v>
      </c>
      <c r="H280" s="316" t="s">
        <v>553</v>
      </c>
    </row>
    <row r="281" spans="2:8" x14ac:dyDescent="0.25">
      <c r="B281" s="424"/>
      <c r="C281" s="402"/>
      <c r="D281" s="412"/>
      <c r="E281" s="414"/>
      <c r="F281" s="402"/>
      <c r="G281" s="317" t="s">
        <v>37</v>
      </c>
      <c r="H281" s="316" t="s">
        <v>554</v>
      </c>
    </row>
    <row r="282" spans="2:8" x14ac:dyDescent="0.25">
      <c r="B282" s="424"/>
      <c r="C282" s="402"/>
      <c r="D282" s="412"/>
      <c r="E282" s="414"/>
      <c r="F282" s="402"/>
      <c r="G282" s="317" t="s">
        <v>38</v>
      </c>
      <c r="H282" s="316" t="s">
        <v>555</v>
      </c>
    </row>
    <row r="283" spans="2:8" x14ac:dyDescent="0.25">
      <c r="B283" s="424"/>
      <c r="C283" s="402"/>
      <c r="D283" s="412"/>
      <c r="E283" s="414"/>
      <c r="F283" s="402"/>
      <c r="G283" s="317" t="s">
        <v>39</v>
      </c>
      <c r="H283" s="316" t="s">
        <v>556</v>
      </c>
    </row>
    <row r="284" spans="2:8" x14ac:dyDescent="0.25">
      <c r="B284" s="424"/>
      <c r="C284" s="402"/>
      <c r="D284" s="412"/>
      <c r="E284" s="414"/>
      <c r="F284" s="402"/>
      <c r="G284" s="317" t="s">
        <v>40</v>
      </c>
      <c r="H284" s="316" t="s">
        <v>557</v>
      </c>
    </row>
    <row r="285" spans="2:8" x14ac:dyDescent="0.25">
      <c r="B285" s="424"/>
      <c r="C285" s="402"/>
      <c r="D285" s="412"/>
      <c r="E285" s="414"/>
      <c r="F285" s="402"/>
      <c r="G285" s="317" t="s">
        <v>41</v>
      </c>
      <c r="H285" s="316" t="s">
        <v>558</v>
      </c>
    </row>
    <row r="286" spans="2:8" x14ac:dyDescent="0.25">
      <c r="B286" s="424"/>
      <c r="C286" s="402"/>
      <c r="D286" s="412"/>
      <c r="E286" s="414"/>
      <c r="F286" s="402"/>
      <c r="G286" s="317" t="s">
        <v>42</v>
      </c>
      <c r="H286" s="316" t="s">
        <v>559</v>
      </c>
    </row>
    <row r="287" spans="2:8" x14ac:dyDescent="0.25">
      <c r="B287" s="424"/>
      <c r="C287" s="402"/>
      <c r="D287" s="412"/>
      <c r="E287" s="414"/>
      <c r="F287" s="402"/>
      <c r="G287" s="317" t="s">
        <v>43</v>
      </c>
      <c r="H287" s="316" t="s">
        <v>560</v>
      </c>
    </row>
    <row r="288" spans="2:8" x14ac:dyDescent="0.25">
      <c r="B288" s="424"/>
      <c r="C288" s="402"/>
      <c r="D288" s="412"/>
      <c r="E288" s="414"/>
      <c r="F288" s="402"/>
      <c r="G288" s="317" t="s">
        <v>77</v>
      </c>
      <c r="H288" s="316" t="s">
        <v>561</v>
      </c>
    </row>
    <row r="289" spans="2:8" x14ac:dyDescent="0.25">
      <c r="B289" s="424"/>
      <c r="C289" s="402"/>
      <c r="D289" s="412"/>
      <c r="E289" s="414"/>
      <c r="F289" s="402"/>
      <c r="G289" s="317" t="s">
        <v>78</v>
      </c>
      <c r="H289" s="316" t="s">
        <v>562</v>
      </c>
    </row>
    <row r="290" spans="2:8" x14ac:dyDescent="0.25">
      <c r="B290" s="424"/>
      <c r="C290" s="402"/>
      <c r="D290" s="412"/>
      <c r="E290" s="414"/>
      <c r="F290" s="402"/>
      <c r="G290" s="317" t="s">
        <v>85</v>
      </c>
      <c r="H290" s="316" t="s">
        <v>563</v>
      </c>
    </row>
    <row r="291" spans="2:8" x14ac:dyDescent="0.25">
      <c r="B291" s="424"/>
      <c r="C291" s="402"/>
      <c r="D291" s="412"/>
      <c r="E291" s="414"/>
      <c r="F291" s="402"/>
      <c r="G291" s="317" t="s">
        <v>86</v>
      </c>
      <c r="H291" s="316" t="s">
        <v>564</v>
      </c>
    </row>
    <row r="292" spans="2:8" x14ac:dyDescent="0.25">
      <c r="B292" s="424" t="s">
        <v>566</v>
      </c>
      <c r="C292" s="402">
        <v>3</v>
      </c>
      <c r="D292" s="412" t="s">
        <v>1076</v>
      </c>
      <c r="E292" s="413" t="s">
        <v>1005</v>
      </c>
      <c r="F292" s="402" t="s">
        <v>525</v>
      </c>
      <c r="G292" s="317" t="s">
        <v>76</v>
      </c>
      <c r="H292" s="316" t="s">
        <v>507</v>
      </c>
    </row>
    <row r="293" spans="2:8" x14ac:dyDescent="0.25">
      <c r="B293" s="424"/>
      <c r="C293" s="402"/>
      <c r="D293" s="412"/>
      <c r="E293" s="414"/>
      <c r="F293" s="402"/>
      <c r="G293" s="317" t="s">
        <v>35</v>
      </c>
      <c r="H293" s="316" t="s">
        <v>508</v>
      </c>
    </row>
    <row r="294" spans="2:8" x14ac:dyDescent="0.25">
      <c r="B294" s="424"/>
      <c r="C294" s="402"/>
      <c r="D294" s="412"/>
      <c r="E294" s="414"/>
      <c r="F294" s="402"/>
      <c r="G294" s="317" t="s">
        <v>70</v>
      </c>
      <c r="H294" s="316" t="s">
        <v>509</v>
      </c>
    </row>
    <row r="295" spans="2:8" x14ac:dyDescent="0.25">
      <c r="B295" s="424"/>
      <c r="C295" s="402"/>
      <c r="D295" s="412"/>
      <c r="E295" s="414"/>
      <c r="F295" s="402"/>
      <c r="G295" s="317" t="s">
        <v>36</v>
      </c>
      <c r="H295" s="316" t="s">
        <v>510</v>
      </c>
    </row>
    <row r="296" spans="2:8" x14ac:dyDescent="0.25">
      <c r="B296" s="424"/>
      <c r="C296" s="402"/>
      <c r="D296" s="412"/>
      <c r="E296" s="414"/>
      <c r="F296" s="402"/>
      <c r="G296" s="317" t="s">
        <v>37</v>
      </c>
      <c r="H296" s="316" t="s">
        <v>511</v>
      </c>
    </row>
    <row r="297" spans="2:8" x14ac:dyDescent="0.25">
      <c r="B297" s="424"/>
      <c r="C297" s="402"/>
      <c r="D297" s="412"/>
      <c r="E297" s="414"/>
      <c r="F297" s="402"/>
      <c r="G297" s="317" t="s">
        <v>38</v>
      </c>
      <c r="H297" s="316" t="s">
        <v>512</v>
      </c>
    </row>
    <row r="298" spans="2:8" x14ac:dyDescent="0.25">
      <c r="B298" s="424"/>
      <c r="C298" s="402"/>
      <c r="D298" s="412"/>
      <c r="E298" s="414"/>
      <c r="F298" s="402"/>
      <c r="G298" s="317" t="s">
        <v>39</v>
      </c>
      <c r="H298" s="316" t="s">
        <v>513</v>
      </c>
    </row>
    <row r="299" spans="2:8" x14ac:dyDescent="0.25">
      <c r="B299" s="424"/>
      <c r="C299" s="402"/>
      <c r="D299" s="412"/>
      <c r="E299" s="414"/>
      <c r="F299" s="402"/>
      <c r="G299" s="317" t="s">
        <v>40</v>
      </c>
      <c r="H299" s="316" t="s">
        <v>514</v>
      </c>
    </row>
    <row r="300" spans="2:8" x14ac:dyDescent="0.25">
      <c r="B300" s="424"/>
      <c r="C300" s="402"/>
      <c r="D300" s="412"/>
      <c r="E300" s="414"/>
      <c r="F300" s="402"/>
      <c r="G300" s="317" t="s">
        <v>41</v>
      </c>
      <c r="H300" s="316" t="s">
        <v>515</v>
      </c>
    </row>
    <row r="301" spans="2:8" x14ac:dyDescent="0.25">
      <c r="B301" s="424"/>
      <c r="C301" s="402"/>
      <c r="D301" s="412"/>
      <c r="E301" s="414"/>
      <c r="F301" s="402"/>
      <c r="G301" s="317" t="s">
        <v>42</v>
      </c>
      <c r="H301" s="316" t="s">
        <v>516</v>
      </c>
    </row>
    <row r="302" spans="2:8" x14ac:dyDescent="0.25">
      <c r="B302" s="424"/>
      <c r="C302" s="402"/>
      <c r="D302" s="412"/>
      <c r="E302" s="414"/>
      <c r="F302" s="402"/>
      <c r="G302" s="317" t="s">
        <v>43</v>
      </c>
      <c r="H302" s="316" t="s">
        <v>517</v>
      </c>
    </row>
    <row r="303" spans="2:8" x14ac:dyDescent="0.25">
      <c r="B303" s="424"/>
      <c r="C303" s="402"/>
      <c r="D303" s="412"/>
      <c r="E303" s="414"/>
      <c r="F303" s="402"/>
      <c r="G303" s="317" t="s">
        <v>77</v>
      </c>
      <c r="H303" s="316" t="s">
        <v>518</v>
      </c>
    </row>
    <row r="304" spans="2:8" x14ac:dyDescent="0.25">
      <c r="B304" s="424"/>
      <c r="C304" s="402"/>
      <c r="D304" s="412"/>
      <c r="E304" s="414"/>
      <c r="F304" s="402"/>
      <c r="G304" s="317" t="s">
        <v>78</v>
      </c>
      <c r="H304" s="316" t="s">
        <v>526</v>
      </c>
    </row>
    <row r="305" spans="2:8" x14ac:dyDescent="0.25">
      <c r="B305" s="424"/>
      <c r="C305" s="402"/>
      <c r="D305" s="412"/>
      <c r="E305" s="414"/>
      <c r="F305" s="402"/>
      <c r="G305" s="317" t="s">
        <v>85</v>
      </c>
      <c r="H305" s="316" t="s">
        <v>520</v>
      </c>
    </row>
    <row r="306" spans="2:8" x14ac:dyDescent="0.25">
      <c r="B306" s="424"/>
      <c r="C306" s="402"/>
      <c r="D306" s="412"/>
      <c r="E306" s="414"/>
      <c r="F306" s="402"/>
      <c r="G306" s="317" t="s">
        <v>86</v>
      </c>
      <c r="H306" s="316" t="s">
        <v>521</v>
      </c>
    </row>
    <row r="307" spans="2:8" x14ac:dyDescent="0.25">
      <c r="B307" s="424"/>
      <c r="C307" s="402"/>
      <c r="D307" s="412" t="s">
        <v>1077</v>
      </c>
      <c r="E307" s="413" t="s">
        <v>1005</v>
      </c>
      <c r="F307" s="402" t="s">
        <v>534</v>
      </c>
      <c r="G307" s="317" t="s">
        <v>76</v>
      </c>
      <c r="H307" s="316" t="s">
        <v>533</v>
      </c>
    </row>
    <row r="308" spans="2:8" x14ac:dyDescent="0.25">
      <c r="B308" s="424"/>
      <c r="C308" s="402"/>
      <c r="D308" s="412"/>
      <c r="E308" s="414"/>
      <c r="F308" s="402"/>
      <c r="G308" s="317" t="s">
        <v>35</v>
      </c>
      <c r="H308" s="316" t="s">
        <v>535</v>
      </c>
    </row>
    <row r="309" spans="2:8" x14ac:dyDescent="0.25">
      <c r="B309" s="424"/>
      <c r="C309" s="402"/>
      <c r="D309" s="412"/>
      <c r="E309" s="414"/>
      <c r="F309" s="402"/>
      <c r="G309" s="317" t="s">
        <v>70</v>
      </c>
      <c r="H309" s="316" t="s">
        <v>536</v>
      </c>
    </row>
    <row r="310" spans="2:8" x14ac:dyDescent="0.25">
      <c r="B310" s="424"/>
      <c r="C310" s="402"/>
      <c r="D310" s="412"/>
      <c r="E310" s="414"/>
      <c r="F310" s="402"/>
      <c r="G310" s="317" t="s">
        <v>36</v>
      </c>
      <c r="H310" s="316" t="s">
        <v>537</v>
      </c>
    </row>
    <row r="311" spans="2:8" x14ac:dyDescent="0.25">
      <c r="B311" s="424"/>
      <c r="C311" s="402"/>
      <c r="D311" s="412"/>
      <c r="E311" s="414"/>
      <c r="F311" s="402"/>
      <c r="G311" s="317" t="s">
        <v>37</v>
      </c>
      <c r="H311" s="316" t="s">
        <v>538</v>
      </c>
    </row>
    <row r="312" spans="2:8" x14ac:dyDescent="0.25">
      <c r="B312" s="424"/>
      <c r="C312" s="402"/>
      <c r="D312" s="412"/>
      <c r="E312" s="414"/>
      <c r="F312" s="402"/>
      <c r="G312" s="317" t="s">
        <v>38</v>
      </c>
      <c r="H312" s="316" t="s">
        <v>539</v>
      </c>
    </row>
    <row r="313" spans="2:8" x14ac:dyDescent="0.25">
      <c r="B313" s="424"/>
      <c r="C313" s="402"/>
      <c r="D313" s="412"/>
      <c r="E313" s="414"/>
      <c r="F313" s="402"/>
      <c r="G313" s="317" t="s">
        <v>39</v>
      </c>
      <c r="H313" s="316" t="s">
        <v>540</v>
      </c>
    </row>
    <row r="314" spans="2:8" x14ac:dyDescent="0.25">
      <c r="B314" s="424"/>
      <c r="C314" s="402"/>
      <c r="D314" s="412"/>
      <c r="E314" s="414"/>
      <c r="F314" s="402"/>
      <c r="G314" s="317" t="s">
        <v>40</v>
      </c>
      <c r="H314" s="316" t="s">
        <v>541</v>
      </c>
    </row>
    <row r="315" spans="2:8" x14ac:dyDescent="0.25">
      <c r="B315" s="424"/>
      <c r="C315" s="402"/>
      <c r="D315" s="412"/>
      <c r="E315" s="414"/>
      <c r="F315" s="402"/>
      <c r="G315" s="317" t="s">
        <v>41</v>
      </c>
      <c r="H315" s="316" t="s">
        <v>542</v>
      </c>
    </row>
    <row r="316" spans="2:8" x14ac:dyDescent="0.25">
      <c r="B316" s="424"/>
      <c r="C316" s="402"/>
      <c r="D316" s="412"/>
      <c r="E316" s="414"/>
      <c r="F316" s="402"/>
      <c r="G316" s="317" t="s">
        <v>42</v>
      </c>
      <c r="H316" s="316" t="s">
        <v>543</v>
      </c>
    </row>
    <row r="317" spans="2:8" x14ac:dyDescent="0.25">
      <c r="B317" s="424"/>
      <c r="C317" s="402"/>
      <c r="D317" s="412"/>
      <c r="E317" s="414"/>
      <c r="F317" s="402"/>
      <c r="G317" s="317" t="s">
        <v>43</v>
      </c>
      <c r="H317" s="316" t="s">
        <v>544</v>
      </c>
    </row>
    <row r="318" spans="2:8" x14ac:dyDescent="0.25">
      <c r="B318" s="424"/>
      <c r="C318" s="402"/>
      <c r="D318" s="412"/>
      <c r="E318" s="414"/>
      <c r="F318" s="402"/>
      <c r="G318" s="317" t="s">
        <v>77</v>
      </c>
      <c r="H318" s="316" t="s">
        <v>545</v>
      </c>
    </row>
    <row r="319" spans="2:8" x14ac:dyDescent="0.25">
      <c r="B319" s="424"/>
      <c r="C319" s="402"/>
      <c r="D319" s="412"/>
      <c r="E319" s="414"/>
      <c r="F319" s="402"/>
      <c r="G319" s="317" t="s">
        <v>78</v>
      </c>
      <c r="H319" s="316" t="s">
        <v>546</v>
      </c>
    </row>
    <row r="320" spans="2:8" x14ac:dyDescent="0.25">
      <c r="B320" s="424"/>
      <c r="C320" s="402"/>
      <c r="D320" s="412"/>
      <c r="E320" s="414"/>
      <c r="F320" s="402"/>
      <c r="G320" s="317" t="s">
        <v>85</v>
      </c>
      <c r="H320" s="316" t="s">
        <v>547</v>
      </c>
    </row>
    <row r="321" spans="2:8" x14ac:dyDescent="0.25">
      <c r="B321" s="424"/>
      <c r="C321" s="402"/>
      <c r="D321" s="412"/>
      <c r="E321" s="414"/>
      <c r="F321" s="402"/>
      <c r="G321" s="317" t="s">
        <v>86</v>
      </c>
      <c r="H321" s="316" t="s">
        <v>548</v>
      </c>
    </row>
    <row r="322" spans="2:8" x14ac:dyDescent="0.25">
      <c r="B322" s="424"/>
      <c r="C322" s="402"/>
      <c r="D322" s="412" t="s">
        <v>1119</v>
      </c>
      <c r="E322" s="413" t="s">
        <v>1005</v>
      </c>
      <c r="F322" s="402" t="s">
        <v>550</v>
      </c>
      <c r="G322" s="317" t="s">
        <v>76</v>
      </c>
      <c r="H322" s="316" t="s">
        <v>549</v>
      </c>
    </row>
    <row r="323" spans="2:8" x14ac:dyDescent="0.25">
      <c r="B323" s="424"/>
      <c r="C323" s="402"/>
      <c r="D323" s="412"/>
      <c r="E323" s="414"/>
      <c r="F323" s="402"/>
      <c r="G323" s="317" t="s">
        <v>35</v>
      </c>
      <c r="H323" s="316" t="s">
        <v>551</v>
      </c>
    </row>
    <row r="324" spans="2:8" x14ac:dyDescent="0.25">
      <c r="B324" s="424"/>
      <c r="C324" s="402"/>
      <c r="D324" s="412"/>
      <c r="E324" s="414"/>
      <c r="F324" s="402"/>
      <c r="G324" s="317" t="s">
        <v>70</v>
      </c>
      <c r="H324" s="316" t="s">
        <v>552</v>
      </c>
    </row>
    <row r="325" spans="2:8" x14ac:dyDescent="0.25">
      <c r="B325" s="424"/>
      <c r="C325" s="402"/>
      <c r="D325" s="412"/>
      <c r="E325" s="414"/>
      <c r="F325" s="402"/>
      <c r="G325" s="317" t="s">
        <v>36</v>
      </c>
      <c r="H325" s="316" t="s">
        <v>553</v>
      </c>
    </row>
    <row r="326" spans="2:8" x14ac:dyDescent="0.25">
      <c r="B326" s="424"/>
      <c r="C326" s="402"/>
      <c r="D326" s="412"/>
      <c r="E326" s="414"/>
      <c r="F326" s="402"/>
      <c r="G326" s="317" t="s">
        <v>37</v>
      </c>
      <c r="H326" s="316" t="s">
        <v>554</v>
      </c>
    </row>
    <row r="327" spans="2:8" x14ac:dyDescent="0.25">
      <c r="B327" s="424"/>
      <c r="C327" s="402"/>
      <c r="D327" s="412"/>
      <c r="E327" s="414"/>
      <c r="F327" s="402"/>
      <c r="G327" s="317" t="s">
        <v>38</v>
      </c>
      <c r="H327" s="316" t="s">
        <v>555</v>
      </c>
    </row>
    <row r="328" spans="2:8" x14ac:dyDescent="0.25">
      <c r="B328" s="424"/>
      <c r="C328" s="402"/>
      <c r="D328" s="412"/>
      <c r="E328" s="414"/>
      <c r="F328" s="402"/>
      <c r="G328" s="317" t="s">
        <v>39</v>
      </c>
      <c r="H328" s="316" t="s">
        <v>556</v>
      </c>
    </row>
    <row r="329" spans="2:8" x14ac:dyDescent="0.25">
      <c r="B329" s="424"/>
      <c r="C329" s="402"/>
      <c r="D329" s="412"/>
      <c r="E329" s="414"/>
      <c r="F329" s="402"/>
      <c r="G329" s="317" t="s">
        <v>40</v>
      </c>
      <c r="H329" s="316" t="s">
        <v>557</v>
      </c>
    </row>
    <row r="330" spans="2:8" x14ac:dyDescent="0.25">
      <c r="B330" s="424"/>
      <c r="C330" s="402"/>
      <c r="D330" s="412"/>
      <c r="E330" s="414"/>
      <c r="F330" s="402"/>
      <c r="G330" s="317" t="s">
        <v>41</v>
      </c>
      <c r="H330" s="316" t="s">
        <v>558</v>
      </c>
    </row>
    <row r="331" spans="2:8" x14ac:dyDescent="0.25">
      <c r="B331" s="424"/>
      <c r="C331" s="402"/>
      <c r="D331" s="412"/>
      <c r="E331" s="414"/>
      <c r="F331" s="402"/>
      <c r="G331" s="317" t="s">
        <v>42</v>
      </c>
      <c r="H331" s="316" t="s">
        <v>559</v>
      </c>
    </row>
    <row r="332" spans="2:8" x14ac:dyDescent="0.25">
      <c r="B332" s="424"/>
      <c r="C332" s="402"/>
      <c r="D332" s="412"/>
      <c r="E332" s="414"/>
      <c r="F332" s="402"/>
      <c r="G332" s="317" t="s">
        <v>43</v>
      </c>
      <c r="H332" s="316" t="s">
        <v>560</v>
      </c>
    </row>
    <row r="333" spans="2:8" x14ac:dyDescent="0.25">
      <c r="B333" s="424"/>
      <c r="C333" s="402"/>
      <c r="D333" s="412"/>
      <c r="E333" s="414"/>
      <c r="F333" s="402"/>
      <c r="G333" s="317" t="s">
        <v>77</v>
      </c>
      <c r="H333" s="316" t="s">
        <v>561</v>
      </c>
    </row>
    <row r="334" spans="2:8" x14ac:dyDescent="0.25">
      <c r="B334" s="424"/>
      <c r="C334" s="402"/>
      <c r="D334" s="412"/>
      <c r="E334" s="414"/>
      <c r="F334" s="402"/>
      <c r="G334" s="317" t="s">
        <v>78</v>
      </c>
      <c r="H334" s="316" t="s">
        <v>562</v>
      </c>
    </row>
    <row r="335" spans="2:8" x14ac:dyDescent="0.25">
      <c r="B335" s="424"/>
      <c r="C335" s="402"/>
      <c r="D335" s="412"/>
      <c r="E335" s="414"/>
      <c r="F335" s="402"/>
      <c r="G335" s="317" t="s">
        <v>85</v>
      </c>
      <c r="H335" s="316" t="s">
        <v>563</v>
      </c>
    </row>
    <row r="336" spans="2:8" x14ac:dyDescent="0.25">
      <c r="B336" s="424"/>
      <c r="C336" s="402"/>
      <c r="D336" s="412"/>
      <c r="E336" s="414"/>
      <c r="F336" s="402"/>
      <c r="G336" s="317" t="s">
        <v>86</v>
      </c>
      <c r="H336" s="316" t="s">
        <v>564</v>
      </c>
    </row>
    <row r="337" spans="2:8" x14ac:dyDescent="0.25">
      <c r="B337" s="424" t="s">
        <v>567</v>
      </c>
      <c r="C337" s="402">
        <v>3</v>
      </c>
      <c r="D337" s="412" t="s">
        <v>1076</v>
      </c>
      <c r="E337" s="413" t="s">
        <v>1005</v>
      </c>
      <c r="F337" s="402" t="s">
        <v>525</v>
      </c>
      <c r="G337" s="317" t="s">
        <v>76</v>
      </c>
      <c r="H337" s="316" t="s">
        <v>507</v>
      </c>
    </row>
    <row r="338" spans="2:8" x14ac:dyDescent="0.25">
      <c r="B338" s="424"/>
      <c r="C338" s="402"/>
      <c r="D338" s="412"/>
      <c r="E338" s="414"/>
      <c r="F338" s="402"/>
      <c r="G338" s="317" t="s">
        <v>35</v>
      </c>
      <c r="H338" s="316" t="s">
        <v>508</v>
      </c>
    </row>
    <row r="339" spans="2:8" x14ac:dyDescent="0.25">
      <c r="B339" s="424"/>
      <c r="C339" s="402"/>
      <c r="D339" s="412"/>
      <c r="E339" s="414"/>
      <c r="F339" s="402"/>
      <c r="G339" s="317" t="s">
        <v>70</v>
      </c>
      <c r="H339" s="316" t="s">
        <v>509</v>
      </c>
    </row>
    <row r="340" spans="2:8" x14ac:dyDescent="0.25">
      <c r="B340" s="424"/>
      <c r="C340" s="402"/>
      <c r="D340" s="412"/>
      <c r="E340" s="414"/>
      <c r="F340" s="402"/>
      <c r="G340" s="317" t="s">
        <v>36</v>
      </c>
      <c r="H340" s="316" t="s">
        <v>510</v>
      </c>
    </row>
    <row r="341" spans="2:8" x14ac:dyDescent="0.25">
      <c r="B341" s="424"/>
      <c r="C341" s="402"/>
      <c r="D341" s="412"/>
      <c r="E341" s="414"/>
      <c r="F341" s="402"/>
      <c r="G341" s="317" t="s">
        <v>37</v>
      </c>
      <c r="H341" s="316" t="s">
        <v>511</v>
      </c>
    </row>
    <row r="342" spans="2:8" x14ac:dyDescent="0.25">
      <c r="B342" s="424"/>
      <c r="C342" s="402"/>
      <c r="D342" s="412"/>
      <c r="E342" s="414"/>
      <c r="F342" s="402"/>
      <c r="G342" s="317" t="s">
        <v>38</v>
      </c>
      <c r="H342" s="316" t="s">
        <v>512</v>
      </c>
    </row>
    <row r="343" spans="2:8" x14ac:dyDescent="0.25">
      <c r="B343" s="424"/>
      <c r="C343" s="402"/>
      <c r="D343" s="412"/>
      <c r="E343" s="414"/>
      <c r="F343" s="402"/>
      <c r="G343" s="317" t="s">
        <v>39</v>
      </c>
      <c r="H343" s="316" t="s">
        <v>513</v>
      </c>
    </row>
    <row r="344" spans="2:8" x14ac:dyDescent="0.25">
      <c r="B344" s="424"/>
      <c r="C344" s="402"/>
      <c r="D344" s="412"/>
      <c r="E344" s="414"/>
      <c r="F344" s="402"/>
      <c r="G344" s="317" t="s">
        <v>40</v>
      </c>
      <c r="H344" s="316" t="s">
        <v>514</v>
      </c>
    </row>
    <row r="345" spans="2:8" x14ac:dyDescent="0.25">
      <c r="B345" s="424"/>
      <c r="C345" s="402"/>
      <c r="D345" s="412"/>
      <c r="E345" s="414"/>
      <c r="F345" s="402"/>
      <c r="G345" s="317" t="s">
        <v>41</v>
      </c>
      <c r="H345" s="316" t="s">
        <v>515</v>
      </c>
    </row>
    <row r="346" spans="2:8" x14ac:dyDescent="0.25">
      <c r="B346" s="424"/>
      <c r="C346" s="402"/>
      <c r="D346" s="412"/>
      <c r="E346" s="414"/>
      <c r="F346" s="402"/>
      <c r="G346" s="317" t="s">
        <v>42</v>
      </c>
      <c r="H346" s="316" t="s">
        <v>516</v>
      </c>
    </row>
    <row r="347" spans="2:8" x14ac:dyDescent="0.25">
      <c r="B347" s="424"/>
      <c r="C347" s="402"/>
      <c r="D347" s="412"/>
      <c r="E347" s="414"/>
      <c r="F347" s="402"/>
      <c r="G347" s="317" t="s">
        <v>43</v>
      </c>
      <c r="H347" s="316" t="s">
        <v>517</v>
      </c>
    </row>
    <row r="348" spans="2:8" x14ac:dyDescent="0.25">
      <c r="B348" s="424"/>
      <c r="C348" s="402"/>
      <c r="D348" s="412"/>
      <c r="E348" s="414"/>
      <c r="F348" s="402"/>
      <c r="G348" s="317" t="s">
        <v>77</v>
      </c>
      <c r="H348" s="316" t="s">
        <v>518</v>
      </c>
    </row>
    <row r="349" spans="2:8" x14ac:dyDescent="0.25">
      <c r="B349" s="424"/>
      <c r="C349" s="402"/>
      <c r="D349" s="412"/>
      <c r="E349" s="414"/>
      <c r="F349" s="402"/>
      <c r="G349" s="317" t="s">
        <v>78</v>
      </c>
      <c r="H349" s="316" t="s">
        <v>526</v>
      </c>
    </row>
    <row r="350" spans="2:8" x14ac:dyDescent="0.25">
      <c r="B350" s="424"/>
      <c r="C350" s="402"/>
      <c r="D350" s="412"/>
      <c r="E350" s="414"/>
      <c r="F350" s="402"/>
      <c r="G350" s="317" t="s">
        <v>85</v>
      </c>
      <c r="H350" s="316" t="s">
        <v>520</v>
      </c>
    </row>
    <row r="351" spans="2:8" x14ac:dyDescent="0.25">
      <c r="B351" s="424"/>
      <c r="C351" s="402"/>
      <c r="D351" s="412"/>
      <c r="E351" s="414"/>
      <c r="F351" s="402"/>
      <c r="G351" s="317" t="s">
        <v>86</v>
      </c>
      <c r="H351" s="316" t="s">
        <v>521</v>
      </c>
    </row>
    <row r="352" spans="2:8" x14ac:dyDescent="0.25">
      <c r="B352" s="424"/>
      <c r="C352" s="402"/>
      <c r="D352" s="412" t="s">
        <v>1078</v>
      </c>
      <c r="E352" s="413" t="s">
        <v>1037</v>
      </c>
      <c r="F352" s="402" t="s">
        <v>534</v>
      </c>
      <c r="G352" s="317" t="s">
        <v>76</v>
      </c>
      <c r="H352" s="316" t="s">
        <v>533</v>
      </c>
    </row>
    <row r="353" spans="2:8" x14ac:dyDescent="0.25">
      <c r="B353" s="424"/>
      <c r="C353" s="402"/>
      <c r="D353" s="412"/>
      <c r="E353" s="414"/>
      <c r="F353" s="402"/>
      <c r="G353" s="317" t="s">
        <v>35</v>
      </c>
      <c r="H353" s="316" t="s">
        <v>535</v>
      </c>
    </row>
    <row r="354" spans="2:8" x14ac:dyDescent="0.25">
      <c r="B354" s="424"/>
      <c r="C354" s="402"/>
      <c r="D354" s="412"/>
      <c r="E354" s="414"/>
      <c r="F354" s="402"/>
      <c r="G354" s="317" t="s">
        <v>70</v>
      </c>
      <c r="H354" s="316" t="s">
        <v>536</v>
      </c>
    </row>
    <row r="355" spans="2:8" x14ac:dyDescent="0.25">
      <c r="B355" s="424"/>
      <c r="C355" s="402"/>
      <c r="D355" s="412"/>
      <c r="E355" s="414"/>
      <c r="F355" s="402"/>
      <c r="G355" s="317" t="s">
        <v>36</v>
      </c>
      <c r="H355" s="316" t="s">
        <v>537</v>
      </c>
    </row>
    <row r="356" spans="2:8" x14ac:dyDescent="0.25">
      <c r="B356" s="424"/>
      <c r="C356" s="402"/>
      <c r="D356" s="412"/>
      <c r="E356" s="414"/>
      <c r="F356" s="402"/>
      <c r="G356" s="317" t="s">
        <v>37</v>
      </c>
      <c r="H356" s="316" t="s">
        <v>538</v>
      </c>
    </row>
    <row r="357" spans="2:8" x14ac:dyDescent="0.25">
      <c r="B357" s="424"/>
      <c r="C357" s="402"/>
      <c r="D357" s="412"/>
      <c r="E357" s="414"/>
      <c r="F357" s="402"/>
      <c r="G357" s="317" t="s">
        <v>38</v>
      </c>
      <c r="H357" s="316" t="s">
        <v>539</v>
      </c>
    </row>
    <row r="358" spans="2:8" x14ac:dyDescent="0.25">
      <c r="B358" s="424"/>
      <c r="C358" s="402"/>
      <c r="D358" s="412"/>
      <c r="E358" s="414"/>
      <c r="F358" s="402"/>
      <c r="G358" s="317" t="s">
        <v>39</v>
      </c>
      <c r="H358" s="316" t="s">
        <v>540</v>
      </c>
    </row>
    <row r="359" spans="2:8" x14ac:dyDescent="0.25">
      <c r="B359" s="424"/>
      <c r="C359" s="402"/>
      <c r="D359" s="412"/>
      <c r="E359" s="414"/>
      <c r="F359" s="402"/>
      <c r="G359" s="317" t="s">
        <v>40</v>
      </c>
      <c r="H359" s="316" t="s">
        <v>541</v>
      </c>
    </row>
    <row r="360" spans="2:8" x14ac:dyDescent="0.25">
      <c r="B360" s="424"/>
      <c r="C360" s="402"/>
      <c r="D360" s="412"/>
      <c r="E360" s="414"/>
      <c r="F360" s="402"/>
      <c r="G360" s="317" t="s">
        <v>41</v>
      </c>
      <c r="H360" s="316" t="s">
        <v>542</v>
      </c>
    </row>
    <row r="361" spans="2:8" x14ac:dyDescent="0.25">
      <c r="B361" s="424"/>
      <c r="C361" s="402"/>
      <c r="D361" s="412"/>
      <c r="E361" s="414"/>
      <c r="F361" s="402"/>
      <c r="G361" s="317" t="s">
        <v>42</v>
      </c>
      <c r="H361" s="316" t="s">
        <v>543</v>
      </c>
    </row>
    <row r="362" spans="2:8" x14ac:dyDescent="0.25">
      <c r="B362" s="424"/>
      <c r="C362" s="402"/>
      <c r="D362" s="412"/>
      <c r="E362" s="414"/>
      <c r="F362" s="402"/>
      <c r="G362" s="317" t="s">
        <v>43</v>
      </c>
      <c r="H362" s="316" t="s">
        <v>544</v>
      </c>
    </row>
    <row r="363" spans="2:8" x14ac:dyDescent="0.25">
      <c r="B363" s="424"/>
      <c r="C363" s="402"/>
      <c r="D363" s="412"/>
      <c r="E363" s="414"/>
      <c r="F363" s="402"/>
      <c r="G363" s="317" t="s">
        <v>77</v>
      </c>
      <c r="H363" s="316" t="s">
        <v>545</v>
      </c>
    </row>
    <row r="364" spans="2:8" x14ac:dyDescent="0.25">
      <c r="B364" s="424"/>
      <c r="C364" s="402"/>
      <c r="D364" s="412"/>
      <c r="E364" s="414"/>
      <c r="F364" s="402"/>
      <c r="G364" s="317" t="s">
        <v>78</v>
      </c>
      <c r="H364" s="316" t="s">
        <v>546</v>
      </c>
    </row>
    <row r="365" spans="2:8" x14ac:dyDescent="0.25">
      <c r="B365" s="424"/>
      <c r="C365" s="402"/>
      <c r="D365" s="412"/>
      <c r="E365" s="414"/>
      <c r="F365" s="402"/>
      <c r="G365" s="317" t="s">
        <v>85</v>
      </c>
      <c r="H365" s="316" t="s">
        <v>547</v>
      </c>
    </row>
    <row r="366" spans="2:8" x14ac:dyDescent="0.25">
      <c r="B366" s="424"/>
      <c r="C366" s="402"/>
      <c r="D366" s="412"/>
      <c r="E366" s="414"/>
      <c r="F366" s="402"/>
      <c r="G366" s="317" t="s">
        <v>86</v>
      </c>
      <c r="H366" s="316" t="s">
        <v>548</v>
      </c>
    </row>
    <row r="367" spans="2:8" x14ac:dyDescent="0.25">
      <c r="B367" s="424"/>
      <c r="C367" s="402"/>
      <c r="D367" s="412" t="s">
        <v>1119</v>
      </c>
      <c r="E367" s="413" t="s">
        <v>1037</v>
      </c>
      <c r="F367" s="402" t="s">
        <v>550</v>
      </c>
      <c r="G367" s="317" t="s">
        <v>76</v>
      </c>
      <c r="H367" s="316" t="s">
        <v>549</v>
      </c>
    </row>
    <row r="368" spans="2:8" x14ac:dyDescent="0.25">
      <c r="B368" s="424"/>
      <c r="C368" s="402"/>
      <c r="D368" s="412"/>
      <c r="E368" s="414"/>
      <c r="F368" s="402"/>
      <c r="G368" s="317" t="s">
        <v>35</v>
      </c>
      <c r="H368" s="316" t="s">
        <v>551</v>
      </c>
    </row>
    <row r="369" spans="2:8" x14ac:dyDescent="0.25">
      <c r="B369" s="424"/>
      <c r="C369" s="402"/>
      <c r="D369" s="412"/>
      <c r="E369" s="414"/>
      <c r="F369" s="402"/>
      <c r="G369" s="317" t="s">
        <v>70</v>
      </c>
      <c r="H369" s="316" t="s">
        <v>552</v>
      </c>
    </row>
    <row r="370" spans="2:8" x14ac:dyDescent="0.25">
      <c r="B370" s="424"/>
      <c r="C370" s="402"/>
      <c r="D370" s="412"/>
      <c r="E370" s="414"/>
      <c r="F370" s="402"/>
      <c r="G370" s="317" t="s">
        <v>36</v>
      </c>
      <c r="H370" s="316" t="s">
        <v>553</v>
      </c>
    </row>
    <row r="371" spans="2:8" x14ac:dyDescent="0.25">
      <c r="B371" s="424"/>
      <c r="C371" s="402"/>
      <c r="D371" s="412"/>
      <c r="E371" s="414"/>
      <c r="F371" s="402"/>
      <c r="G371" s="317" t="s">
        <v>37</v>
      </c>
      <c r="H371" s="316" t="s">
        <v>554</v>
      </c>
    </row>
    <row r="372" spans="2:8" x14ac:dyDescent="0.25">
      <c r="B372" s="424"/>
      <c r="C372" s="402"/>
      <c r="D372" s="412"/>
      <c r="E372" s="414"/>
      <c r="F372" s="402"/>
      <c r="G372" s="317" t="s">
        <v>38</v>
      </c>
      <c r="H372" s="316" t="s">
        <v>555</v>
      </c>
    </row>
    <row r="373" spans="2:8" x14ac:dyDescent="0.25">
      <c r="B373" s="424"/>
      <c r="C373" s="402"/>
      <c r="D373" s="412"/>
      <c r="E373" s="414"/>
      <c r="F373" s="402"/>
      <c r="G373" s="317" t="s">
        <v>39</v>
      </c>
      <c r="H373" s="316" t="s">
        <v>556</v>
      </c>
    </row>
    <row r="374" spans="2:8" x14ac:dyDescent="0.25">
      <c r="B374" s="424"/>
      <c r="C374" s="402"/>
      <c r="D374" s="412"/>
      <c r="E374" s="414"/>
      <c r="F374" s="402"/>
      <c r="G374" s="317" t="s">
        <v>40</v>
      </c>
      <c r="H374" s="316" t="s">
        <v>557</v>
      </c>
    </row>
    <row r="375" spans="2:8" x14ac:dyDescent="0.25">
      <c r="B375" s="424"/>
      <c r="C375" s="402"/>
      <c r="D375" s="412"/>
      <c r="E375" s="414"/>
      <c r="F375" s="402"/>
      <c r="G375" s="317" t="s">
        <v>41</v>
      </c>
      <c r="H375" s="316" t="s">
        <v>558</v>
      </c>
    </row>
    <row r="376" spans="2:8" x14ac:dyDescent="0.25">
      <c r="B376" s="424"/>
      <c r="C376" s="402"/>
      <c r="D376" s="412"/>
      <c r="E376" s="414"/>
      <c r="F376" s="402"/>
      <c r="G376" s="317" t="s">
        <v>42</v>
      </c>
      <c r="H376" s="316" t="s">
        <v>559</v>
      </c>
    </row>
    <row r="377" spans="2:8" x14ac:dyDescent="0.25">
      <c r="B377" s="424"/>
      <c r="C377" s="402"/>
      <c r="D377" s="412"/>
      <c r="E377" s="414"/>
      <c r="F377" s="402"/>
      <c r="G377" s="317" t="s">
        <v>43</v>
      </c>
      <c r="H377" s="316" t="s">
        <v>560</v>
      </c>
    </row>
    <row r="378" spans="2:8" x14ac:dyDescent="0.25">
      <c r="B378" s="424"/>
      <c r="C378" s="402"/>
      <c r="D378" s="412"/>
      <c r="E378" s="414"/>
      <c r="F378" s="402"/>
      <c r="G378" s="317" t="s">
        <v>77</v>
      </c>
      <c r="H378" s="316" t="s">
        <v>561</v>
      </c>
    </row>
    <row r="379" spans="2:8" x14ac:dyDescent="0.25">
      <c r="B379" s="424"/>
      <c r="C379" s="402"/>
      <c r="D379" s="412"/>
      <c r="E379" s="414"/>
      <c r="F379" s="402"/>
      <c r="G379" s="317" t="s">
        <v>78</v>
      </c>
      <c r="H379" s="316" t="s">
        <v>562</v>
      </c>
    </row>
    <row r="380" spans="2:8" x14ac:dyDescent="0.25">
      <c r="B380" s="424"/>
      <c r="C380" s="402"/>
      <c r="D380" s="412"/>
      <c r="E380" s="414"/>
      <c r="F380" s="402"/>
      <c r="G380" s="317" t="s">
        <v>85</v>
      </c>
      <c r="H380" s="316" t="s">
        <v>563</v>
      </c>
    </row>
    <row r="381" spans="2:8" x14ac:dyDescent="0.25">
      <c r="B381" s="424"/>
      <c r="C381" s="402"/>
      <c r="D381" s="412"/>
      <c r="E381" s="414"/>
      <c r="F381" s="402"/>
      <c r="G381" s="317" t="s">
        <v>86</v>
      </c>
      <c r="H381" s="316" t="s">
        <v>564</v>
      </c>
    </row>
    <row r="382" spans="2:8" x14ac:dyDescent="0.25">
      <c r="B382" s="424" t="s">
        <v>568</v>
      </c>
      <c r="C382" s="402">
        <v>3</v>
      </c>
      <c r="D382" s="412" t="s">
        <v>1076</v>
      </c>
      <c r="E382" s="413" t="s">
        <v>1037</v>
      </c>
      <c r="F382" s="402" t="s">
        <v>525</v>
      </c>
      <c r="G382" s="317" t="s">
        <v>76</v>
      </c>
      <c r="H382" s="316" t="s">
        <v>507</v>
      </c>
    </row>
    <row r="383" spans="2:8" x14ac:dyDescent="0.25">
      <c r="B383" s="424"/>
      <c r="C383" s="402"/>
      <c r="D383" s="412"/>
      <c r="E383" s="414"/>
      <c r="F383" s="402"/>
      <c r="G383" s="317" t="s">
        <v>35</v>
      </c>
      <c r="H383" s="316" t="s">
        <v>508</v>
      </c>
    </row>
    <row r="384" spans="2:8" x14ac:dyDescent="0.25">
      <c r="B384" s="424"/>
      <c r="C384" s="402"/>
      <c r="D384" s="412"/>
      <c r="E384" s="414"/>
      <c r="F384" s="402"/>
      <c r="G384" s="317" t="s">
        <v>70</v>
      </c>
      <c r="H384" s="316" t="s">
        <v>509</v>
      </c>
    </row>
    <row r="385" spans="2:8" x14ac:dyDescent="0.25">
      <c r="B385" s="424"/>
      <c r="C385" s="402"/>
      <c r="D385" s="412"/>
      <c r="E385" s="414"/>
      <c r="F385" s="402"/>
      <c r="G385" s="317" t="s">
        <v>36</v>
      </c>
      <c r="H385" s="316" t="s">
        <v>510</v>
      </c>
    </row>
    <row r="386" spans="2:8" x14ac:dyDescent="0.25">
      <c r="B386" s="424"/>
      <c r="C386" s="402"/>
      <c r="D386" s="412"/>
      <c r="E386" s="414"/>
      <c r="F386" s="402"/>
      <c r="G386" s="317" t="s">
        <v>37</v>
      </c>
      <c r="H386" s="316" t="s">
        <v>511</v>
      </c>
    </row>
    <row r="387" spans="2:8" x14ac:dyDescent="0.25">
      <c r="B387" s="424"/>
      <c r="C387" s="402"/>
      <c r="D387" s="412"/>
      <c r="E387" s="414"/>
      <c r="F387" s="402"/>
      <c r="G387" s="317" t="s">
        <v>38</v>
      </c>
      <c r="H387" s="316" t="s">
        <v>512</v>
      </c>
    </row>
    <row r="388" spans="2:8" x14ac:dyDescent="0.25">
      <c r="B388" s="424"/>
      <c r="C388" s="402"/>
      <c r="D388" s="412"/>
      <c r="E388" s="414"/>
      <c r="F388" s="402"/>
      <c r="G388" s="317" t="s">
        <v>39</v>
      </c>
      <c r="H388" s="316" t="s">
        <v>513</v>
      </c>
    </row>
    <row r="389" spans="2:8" x14ac:dyDescent="0.25">
      <c r="B389" s="424"/>
      <c r="C389" s="402"/>
      <c r="D389" s="412"/>
      <c r="E389" s="414"/>
      <c r="F389" s="402"/>
      <c r="G389" s="317" t="s">
        <v>40</v>
      </c>
      <c r="H389" s="316" t="s">
        <v>514</v>
      </c>
    </row>
    <row r="390" spans="2:8" x14ac:dyDescent="0.25">
      <c r="B390" s="424"/>
      <c r="C390" s="402"/>
      <c r="D390" s="412"/>
      <c r="E390" s="414"/>
      <c r="F390" s="402"/>
      <c r="G390" s="317" t="s">
        <v>41</v>
      </c>
      <c r="H390" s="316" t="s">
        <v>515</v>
      </c>
    </row>
    <row r="391" spans="2:8" x14ac:dyDescent="0.25">
      <c r="B391" s="424"/>
      <c r="C391" s="402"/>
      <c r="D391" s="412"/>
      <c r="E391" s="414"/>
      <c r="F391" s="402"/>
      <c r="G391" s="317" t="s">
        <v>42</v>
      </c>
      <c r="H391" s="316" t="s">
        <v>516</v>
      </c>
    </row>
    <row r="392" spans="2:8" x14ac:dyDescent="0.25">
      <c r="B392" s="424"/>
      <c r="C392" s="402"/>
      <c r="D392" s="412"/>
      <c r="E392" s="414"/>
      <c r="F392" s="402"/>
      <c r="G392" s="317" t="s">
        <v>43</v>
      </c>
      <c r="H392" s="316" t="s">
        <v>517</v>
      </c>
    </row>
    <row r="393" spans="2:8" x14ac:dyDescent="0.25">
      <c r="B393" s="424"/>
      <c r="C393" s="402"/>
      <c r="D393" s="412"/>
      <c r="E393" s="414"/>
      <c r="F393" s="402"/>
      <c r="G393" s="317" t="s">
        <v>77</v>
      </c>
      <c r="H393" s="316" t="s">
        <v>518</v>
      </c>
    </row>
    <row r="394" spans="2:8" x14ac:dyDescent="0.25">
      <c r="B394" s="424"/>
      <c r="C394" s="402"/>
      <c r="D394" s="412"/>
      <c r="E394" s="414"/>
      <c r="F394" s="402"/>
      <c r="G394" s="317" t="s">
        <v>78</v>
      </c>
      <c r="H394" s="316" t="s">
        <v>526</v>
      </c>
    </row>
    <row r="395" spans="2:8" x14ac:dyDescent="0.25">
      <c r="B395" s="424"/>
      <c r="C395" s="402"/>
      <c r="D395" s="412"/>
      <c r="E395" s="414"/>
      <c r="F395" s="402"/>
      <c r="G395" s="317" t="s">
        <v>85</v>
      </c>
      <c r="H395" s="316" t="s">
        <v>520</v>
      </c>
    </row>
    <row r="396" spans="2:8" x14ac:dyDescent="0.25">
      <c r="B396" s="424"/>
      <c r="C396" s="402"/>
      <c r="D396" s="412"/>
      <c r="E396" s="414"/>
      <c r="F396" s="402"/>
      <c r="G396" s="317" t="s">
        <v>86</v>
      </c>
      <c r="H396" s="316" t="s">
        <v>521</v>
      </c>
    </row>
    <row r="397" spans="2:8" x14ac:dyDescent="0.25">
      <c r="B397" s="424"/>
      <c r="C397" s="402"/>
      <c r="D397" s="412" t="s">
        <v>1078</v>
      </c>
      <c r="E397" s="413" t="s">
        <v>1037</v>
      </c>
      <c r="F397" s="402" t="s">
        <v>534</v>
      </c>
      <c r="G397" s="317" t="s">
        <v>76</v>
      </c>
      <c r="H397" s="316" t="s">
        <v>533</v>
      </c>
    </row>
    <row r="398" spans="2:8" x14ac:dyDescent="0.25">
      <c r="B398" s="424"/>
      <c r="C398" s="402"/>
      <c r="D398" s="412"/>
      <c r="E398" s="414"/>
      <c r="F398" s="402"/>
      <c r="G398" s="317" t="s">
        <v>35</v>
      </c>
      <c r="H398" s="316" t="s">
        <v>535</v>
      </c>
    </row>
    <row r="399" spans="2:8" x14ac:dyDescent="0.25">
      <c r="B399" s="424"/>
      <c r="C399" s="402"/>
      <c r="D399" s="412"/>
      <c r="E399" s="414"/>
      <c r="F399" s="402"/>
      <c r="G399" s="317" t="s">
        <v>70</v>
      </c>
      <c r="H399" s="316" t="s">
        <v>536</v>
      </c>
    </row>
    <row r="400" spans="2:8" x14ac:dyDescent="0.25">
      <c r="B400" s="424"/>
      <c r="C400" s="402"/>
      <c r="D400" s="412"/>
      <c r="E400" s="414"/>
      <c r="F400" s="402"/>
      <c r="G400" s="317" t="s">
        <v>36</v>
      </c>
      <c r="H400" s="316" t="s">
        <v>537</v>
      </c>
    </row>
    <row r="401" spans="2:8" x14ac:dyDescent="0.25">
      <c r="B401" s="424"/>
      <c r="C401" s="402"/>
      <c r="D401" s="412"/>
      <c r="E401" s="414"/>
      <c r="F401" s="402"/>
      <c r="G401" s="317" t="s">
        <v>37</v>
      </c>
      <c r="H401" s="316" t="s">
        <v>538</v>
      </c>
    </row>
    <row r="402" spans="2:8" x14ac:dyDescent="0.25">
      <c r="B402" s="424"/>
      <c r="C402" s="402"/>
      <c r="D402" s="412"/>
      <c r="E402" s="414"/>
      <c r="F402" s="402"/>
      <c r="G402" s="317" t="s">
        <v>38</v>
      </c>
      <c r="H402" s="316" t="s">
        <v>539</v>
      </c>
    </row>
    <row r="403" spans="2:8" x14ac:dyDescent="0.25">
      <c r="B403" s="424"/>
      <c r="C403" s="402"/>
      <c r="D403" s="412"/>
      <c r="E403" s="414"/>
      <c r="F403" s="402"/>
      <c r="G403" s="317" t="s">
        <v>39</v>
      </c>
      <c r="H403" s="316" t="s">
        <v>540</v>
      </c>
    </row>
    <row r="404" spans="2:8" x14ac:dyDescent="0.25">
      <c r="B404" s="424"/>
      <c r="C404" s="402"/>
      <c r="D404" s="412"/>
      <c r="E404" s="414"/>
      <c r="F404" s="402"/>
      <c r="G404" s="317" t="s">
        <v>40</v>
      </c>
      <c r="H404" s="316" t="s">
        <v>541</v>
      </c>
    </row>
    <row r="405" spans="2:8" x14ac:dyDescent="0.25">
      <c r="B405" s="424"/>
      <c r="C405" s="402"/>
      <c r="D405" s="412"/>
      <c r="E405" s="414"/>
      <c r="F405" s="402"/>
      <c r="G405" s="317" t="s">
        <v>41</v>
      </c>
      <c r="H405" s="316" t="s">
        <v>542</v>
      </c>
    </row>
    <row r="406" spans="2:8" x14ac:dyDescent="0.25">
      <c r="B406" s="424"/>
      <c r="C406" s="402"/>
      <c r="D406" s="412"/>
      <c r="E406" s="414"/>
      <c r="F406" s="402"/>
      <c r="G406" s="317" t="s">
        <v>42</v>
      </c>
      <c r="H406" s="316" t="s">
        <v>543</v>
      </c>
    </row>
    <row r="407" spans="2:8" x14ac:dyDescent="0.25">
      <c r="B407" s="424"/>
      <c r="C407" s="402"/>
      <c r="D407" s="412"/>
      <c r="E407" s="414"/>
      <c r="F407" s="402"/>
      <c r="G407" s="317" t="s">
        <v>43</v>
      </c>
      <c r="H407" s="316" t="s">
        <v>544</v>
      </c>
    </row>
    <row r="408" spans="2:8" x14ac:dyDescent="0.25">
      <c r="B408" s="424"/>
      <c r="C408" s="402"/>
      <c r="D408" s="412"/>
      <c r="E408" s="414"/>
      <c r="F408" s="402"/>
      <c r="G408" s="317" t="s">
        <v>77</v>
      </c>
      <c r="H408" s="316" t="s">
        <v>545</v>
      </c>
    </row>
    <row r="409" spans="2:8" x14ac:dyDescent="0.25">
      <c r="B409" s="424"/>
      <c r="C409" s="402"/>
      <c r="D409" s="412"/>
      <c r="E409" s="414"/>
      <c r="F409" s="402"/>
      <c r="G409" s="317" t="s">
        <v>78</v>
      </c>
      <c r="H409" s="316" t="s">
        <v>546</v>
      </c>
    </row>
    <row r="410" spans="2:8" x14ac:dyDescent="0.25">
      <c r="B410" s="424"/>
      <c r="C410" s="402"/>
      <c r="D410" s="412"/>
      <c r="E410" s="414"/>
      <c r="F410" s="402"/>
      <c r="G410" s="317" t="s">
        <v>85</v>
      </c>
      <c r="H410" s="316" t="s">
        <v>547</v>
      </c>
    </row>
    <row r="411" spans="2:8" x14ac:dyDescent="0.25">
      <c r="B411" s="424"/>
      <c r="C411" s="402"/>
      <c r="D411" s="412"/>
      <c r="E411" s="414"/>
      <c r="F411" s="402"/>
      <c r="G411" s="317" t="s">
        <v>86</v>
      </c>
      <c r="H411" s="316" t="s">
        <v>548</v>
      </c>
    </row>
    <row r="412" spans="2:8" x14ac:dyDescent="0.25">
      <c r="B412" s="424"/>
      <c r="C412" s="402"/>
      <c r="D412" s="412" t="s">
        <v>1119</v>
      </c>
      <c r="E412" s="413" t="s">
        <v>1037</v>
      </c>
      <c r="F412" s="402" t="s">
        <v>550</v>
      </c>
      <c r="G412" s="317" t="s">
        <v>76</v>
      </c>
      <c r="H412" s="316" t="s">
        <v>549</v>
      </c>
    </row>
    <row r="413" spans="2:8" x14ac:dyDescent="0.25">
      <c r="B413" s="424"/>
      <c r="C413" s="402"/>
      <c r="D413" s="412"/>
      <c r="E413" s="414"/>
      <c r="F413" s="402"/>
      <c r="G413" s="317" t="s">
        <v>35</v>
      </c>
      <c r="H413" s="316" t="s">
        <v>551</v>
      </c>
    </row>
    <row r="414" spans="2:8" x14ac:dyDescent="0.25">
      <c r="B414" s="424"/>
      <c r="C414" s="402"/>
      <c r="D414" s="412"/>
      <c r="E414" s="414"/>
      <c r="F414" s="402"/>
      <c r="G414" s="317" t="s">
        <v>70</v>
      </c>
      <c r="H414" s="316" t="s">
        <v>552</v>
      </c>
    </row>
    <row r="415" spans="2:8" x14ac:dyDescent="0.25">
      <c r="B415" s="424"/>
      <c r="C415" s="402"/>
      <c r="D415" s="412"/>
      <c r="E415" s="414"/>
      <c r="F415" s="402"/>
      <c r="G415" s="317" t="s">
        <v>36</v>
      </c>
      <c r="H415" s="316" t="s">
        <v>553</v>
      </c>
    </row>
    <row r="416" spans="2:8" x14ac:dyDescent="0.25">
      <c r="B416" s="424"/>
      <c r="C416" s="402"/>
      <c r="D416" s="412"/>
      <c r="E416" s="414"/>
      <c r="F416" s="402"/>
      <c r="G416" s="317" t="s">
        <v>37</v>
      </c>
      <c r="H416" s="316" t="s">
        <v>554</v>
      </c>
    </row>
    <row r="417" spans="2:8" x14ac:dyDescent="0.25">
      <c r="B417" s="424"/>
      <c r="C417" s="402"/>
      <c r="D417" s="412"/>
      <c r="E417" s="414"/>
      <c r="F417" s="402"/>
      <c r="G417" s="317" t="s">
        <v>38</v>
      </c>
      <c r="H417" s="316" t="s">
        <v>555</v>
      </c>
    </row>
    <row r="418" spans="2:8" x14ac:dyDescent="0.25">
      <c r="B418" s="424"/>
      <c r="C418" s="402"/>
      <c r="D418" s="412"/>
      <c r="E418" s="414"/>
      <c r="F418" s="402"/>
      <c r="G418" s="317" t="s">
        <v>39</v>
      </c>
      <c r="H418" s="316" t="s">
        <v>556</v>
      </c>
    </row>
    <row r="419" spans="2:8" x14ac:dyDescent="0.25">
      <c r="B419" s="424"/>
      <c r="C419" s="402"/>
      <c r="D419" s="412"/>
      <c r="E419" s="414"/>
      <c r="F419" s="402"/>
      <c r="G419" s="317" t="s">
        <v>40</v>
      </c>
      <c r="H419" s="316" t="s">
        <v>557</v>
      </c>
    </row>
    <row r="420" spans="2:8" x14ac:dyDescent="0.25">
      <c r="B420" s="424"/>
      <c r="C420" s="402"/>
      <c r="D420" s="412"/>
      <c r="E420" s="414"/>
      <c r="F420" s="402"/>
      <c r="G420" s="317" t="s">
        <v>41</v>
      </c>
      <c r="H420" s="316" t="s">
        <v>558</v>
      </c>
    </row>
    <row r="421" spans="2:8" x14ac:dyDescent="0.25">
      <c r="B421" s="424"/>
      <c r="C421" s="402"/>
      <c r="D421" s="412"/>
      <c r="E421" s="414"/>
      <c r="F421" s="402"/>
      <c r="G421" s="317" t="s">
        <v>42</v>
      </c>
      <c r="H421" s="316" t="s">
        <v>559</v>
      </c>
    </row>
    <row r="422" spans="2:8" x14ac:dyDescent="0.25">
      <c r="B422" s="424"/>
      <c r="C422" s="402"/>
      <c r="D422" s="412"/>
      <c r="E422" s="414"/>
      <c r="F422" s="402"/>
      <c r="G422" s="317" t="s">
        <v>43</v>
      </c>
      <c r="H422" s="316" t="s">
        <v>560</v>
      </c>
    </row>
    <row r="423" spans="2:8" x14ac:dyDescent="0.25">
      <c r="B423" s="424"/>
      <c r="C423" s="402"/>
      <c r="D423" s="412"/>
      <c r="E423" s="414"/>
      <c r="F423" s="402"/>
      <c r="G423" s="317" t="s">
        <v>77</v>
      </c>
      <c r="H423" s="316" t="s">
        <v>561</v>
      </c>
    </row>
    <row r="424" spans="2:8" x14ac:dyDescent="0.25">
      <c r="B424" s="424"/>
      <c r="C424" s="402"/>
      <c r="D424" s="412"/>
      <c r="E424" s="414"/>
      <c r="F424" s="402"/>
      <c r="G424" s="317" t="s">
        <v>78</v>
      </c>
      <c r="H424" s="316" t="s">
        <v>562</v>
      </c>
    </row>
    <row r="425" spans="2:8" x14ac:dyDescent="0.25">
      <c r="B425" s="424"/>
      <c r="C425" s="402"/>
      <c r="D425" s="412"/>
      <c r="E425" s="414"/>
      <c r="F425" s="402"/>
      <c r="G425" s="317" t="s">
        <v>85</v>
      </c>
      <c r="H425" s="316" t="s">
        <v>563</v>
      </c>
    </row>
    <row r="426" spans="2:8" x14ac:dyDescent="0.25">
      <c r="B426" s="424"/>
      <c r="C426" s="402"/>
      <c r="D426" s="412"/>
      <c r="E426" s="414"/>
      <c r="F426" s="402"/>
      <c r="G426" s="317" t="s">
        <v>86</v>
      </c>
      <c r="H426" s="316" t="s">
        <v>564</v>
      </c>
    </row>
    <row r="427" spans="2:8" x14ac:dyDescent="0.25">
      <c r="B427" s="424" t="s">
        <v>569</v>
      </c>
      <c r="C427" s="402">
        <v>3</v>
      </c>
      <c r="D427" s="412" t="s">
        <v>1076</v>
      </c>
      <c r="E427" s="413" t="s">
        <v>1037</v>
      </c>
      <c r="F427" s="402" t="s">
        <v>525</v>
      </c>
      <c r="G427" s="317" t="s">
        <v>76</v>
      </c>
      <c r="H427" s="316" t="s">
        <v>507</v>
      </c>
    </row>
    <row r="428" spans="2:8" x14ac:dyDescent="0.25">
      <c r="B428" s="424"/>
      <c r="C428" s="402"/>
      <c r="D428" s="412"/>
      <c r="E428" s="414"/>
      <c r="F428" s="402"/>
      <c r="G428" s="317" t="s">
        <v>35</v>
      </c>
      <c r="H428" s="316" t="s">
        <v>508</v>
      </c>
    </row>
    <row r="429" spans="2:8" x14ac:dyDescent="0.25">
      <c r="B429" s="424"/>
      <c r="C429" s="402"/>
      <c r="D429" s="412"/>
      <c r="E429" s="414"/>
      <c r="F429" s="402"/>
      <c r="G429" s="317" t="s">
        <v>70</v>
      </c>
      <c r="H429" s="316" t="s">
        <v>509</v>
      </c>
    </row>
    <row r="430" spans="2:8" x14ac:dyDescent="0.25">
      <c r="B430" s="424"/>
      <c r="C430" s="402"/>
      <c r="D430" s="412"/>
      <c r="E430" s="414"/>
      <c r="F430" s="402"/>
      <c r="G430" s="317" t="s">
        <v>36</v>
      </c>
      <c r="H430" s="316" t="s">
        <v>510</v>
      </c>
    </row>
    <row r="431" spans="2:8" x14ac:dyDescent="0.25">
      <c r="B431" s="424"/>
      <c r="C431" s="402"/>
      <c r="D431" s="412"/>
      <c r="E431" s="414"/>
      <c r="F431" s="402"/>
      <c r="G431" s="317" t="s">
        <v>37</v>
      </c>
      <c r="H431" s="316" t="s">
        <v>511</v>
      </c>
    </row>
    <row r="432" spans="2:8" x14ac:dyDescent="0.25">
      <c r="B432" s="424"/>
      <c r="C432" s="402"/>
      <c r="D432" s="412"/>
      <c r="E432" s="414"/>
      <c r="F432" s="402"/>
      <c r="G432" s="317" t="s">
        <v>38</v>
      </c>
      <c r="H432" s="316" t="s">
        <v>512</v>
      </c>
    </row>
    <row r="433" spans="2:8" x14ac:dyDescent="0.25">
      <c r="B433" s="424"/>
      <c r="C433" s="402"/>
      <c r="D433" s="412"/>
      <c r="E433" s="414"/>
      <c r="F433" s="402"/>
      <c r="G433" s="317" t="s">
        <v>39</v>
      </c>
      <c r="H433" s="316" t="s">
        <v>513</v>
      </c>
    </row>
    <row r="434" spans="2:8" x14ac:dyDescent="0.25">
      <c r="B434" s="424"/>
      <c r="C434" s="402"/>
      <c r="D434" s="412"/>
      <c r="E434" s="414"/>
      <c r="F434" s="402"/>
      <c r="G434" s="317" t="s">
        <v>40</v>
      </c>
      <c r="H434" s="316" t="s">
        <v>514</v>
      </c>
    </row>
    <row r="435" spans="2:8" x14ac:dyDescent="0.25">
      <c r="B435" s="424"/>
      <c r="C435" s="402"/>
      <c r="D435" s="412"/>
      <c r="E435" s="414"/>
      <c r="F435" s="402"/>
      <c r="G435" s="317" t="s">
        <v>41</v>
      </c>
      <c r="H435" s="316" t="s">
        <v>515</v>
      </c>
    </row>
    <row r="436" spans="2:8" x14ac:dyDescent="0.25">
      <c r="B436" s="424"/>
      <c r="C436" s="402"/>
      <c r="D436" s="412"/>
      <c r="E436" s="414"/>
      <c r="F436" s="402"/>
      <c r="G436" s="317" t="s">
        <v>42</v>
      </c>
      <c r="H436" s="316" t="s">
        <v>516</v>
      </c>
    </row>
    <row r="437" spans="2:8" x14ac:dyDescent="0.25">
      <c r="B437" s="424"/>
      <c r="C437" s="402"/>
      <c r="D437" s="412"/>
      <c r="E437" s="414"/>
      <c r="F437" s="402"/>
      <c r="G437" s="317" t="s">
        <v>43</v>
      </c>
      <c r="H437" s="316" t="s">
        <v>517</v>
      </c>
    </row>
    <row r="438" spans="2:8" x14ac:dyDescent="0.25">
      <c r="B438" s="424"/>
      <c r="C438" s="402"/>
      <c r="D438" s="412"/>
      <c r="E438" s="414"/>
      <c r="F438" s="402"/>
      <c r="G438" s="317" t="s">
        <v>77</v>
      </c>
      <c r="H438" s="316" t="s">
        <v>518</v>
      </c>
    </row>
    <row r="439" spans="2:8" x14ac:dyDescent="0.25">
      <c r="B439" s="424"/>
      <c r="C439" s="402"/>
      <c r="D439" s="412"/>
      <c r="E439" s="414"/>
      <c r="F439" s="402"/>
      <c r="G439" s="317" t="s">
        <v>78</v>
      </c>
      <c r="H439" s="316" t="s">
        <v>526</v>
      </c>
    </row>
    <row r="440" spans="2:8" x14ac:dyDescent="0.25">
      <c r="B440" s="424"/>
      <c r="C440" s="402"/>
      <c r="D440" s="412"/>
      <c r="E440" s="414"/>
      <c r="F440" s="402"/>
      <c r="G440" s="317" t="s">
        <v>85</v>
      </c>
      <c r="H440" s="316" t="s">
        <v>520</v>
      </c>
    </row>
    <row r="441" spans="2:8" x14ac:dyDescent="0.25">
      <c r="B441" s="424"/>
      <c r="C441" s="402"/>
      <c r="D441" s="412"/>
      <c r="E441" s="414"/>
      <c r="F441" s="402"/>
      <c r="G441" s="317" t="s">
        <v>86</v>
      </c>
      <c r="H441" s="316" t="s">
        <v>521</v>
      </c>
    </row>
    <row r="442" spans="2:8" x14ac:dyDescent="0.25">
      <c r="B442" s="424"/>
      <c r="C442" s="402"/>
      <c r="D442" s="412" t="s">
        <v>1078</v>
      </c>
      <c r="E442" s="413" t="s">
        <v>1037</v>
      </c>
      <c r="F442" s="402" t="s">
        <v>534</v>
      </c>
      <c r="G442" s="317" t="s">
        <v>76</v>
      </c>
      <c r="H442" s="316" t="s">
        <v>533</v>
      </c>
    </row>
    <row r="443" spans="2:8" x14ac:dyDescent="0.25">
      <c r="B443" s="424"/>
      <c r="C443" s="402"/>
      <c r="D443" s="412"/>
      <c r="E443" s="414"/>
      <c r="F443" s="402"/>
      <c r="G443" s="317" t="s">
        <v>35</v>
      </c>
      <c r="H443" s="316" t="s">
        <v>535</v>
      </c>
    </row>
    <row r="444" spans="2:8" x14ac:dyDescent="0.25">
      <c r="B444" s="424"/>
      <c r="C444" s="402"/>
      <c r="D444" s="412"/>
      <c r="E444" s="414"/>
      <c r="F444" s="402"/>
      <c r="G444" s="317" t="s">
        <v>70</v>
      </c>
      <c r="H444" s="316" t="s">
        <v>536</v>
      </c>
    </row>
    <row r="445" spans="2:8" x14ac:dyDescent="0.25">
      <c r="B445" s="424"/>
      <c r="C445" s="402"/>
      <c r="D445" s="412"/>
      <c r="E445" s="414"/>
      <c r="F445" s="402"/>
      <c r="G445" s="317" t="s">
        <v>36</v>
      </c>
      <c r="H445" s="316" t="s">
        <v>537</v>
      </c>
    </row>
    <row r="446" spans="2:8" x14ac:dyDescent="0.25">
      <c r="B446" s="424"/>
      <c r="C446" s="402"/>
      <c r="D446" s="412"/>
      <c r="E446" s="414"/>
      <c r="F446" s="402"/>
      <c r="G446" s="317" t="s">
        <v>37</v>
      </c>
      <c r="H446" s="316" t="s">
        <v>538</v>
      </c>
    </row>
    <row r="447" spans="2:8" x14ac:dyDescent="0.25">
      <c r="B447" s="424"/>
      <c r="C447" s="402"/>
      <c r="D447" s="412"/>
      <c r="E447" s="414"/>
      <c r="F447" s="402"/>
      <c r="G447" s="317" t="s">
        <v>38</v>
      </c>
      <c r="H447" s="316" t="s">
        <v>539</v>
      </c>
    </row>
    <row r="448" spans="2:8" x14ac:dyDescent="0.25">
      <c r="B448" s="424"/>
      <c r="C448" s="402"/>
      <c r="D448" s="412"/>
      <c r="E448" s="414"/>
      <c r="F448" s="402"/>
      <c r="G448" s="317" t="s">
        <v>39</v>
      </c>
      <c r="H448" s="316" t="s">
        <v>540</v>
      </c>
    </row>
    <row r="449" spans="2:8" x14ac:dyDescent="0.25">
      <c r="B449" s="424"/>
      <c r="C449" s="402"/>
      <c r="D449" s="412"/>
      <c r="E449" s="414"/>
      <c r="F449" s="402"/>
      <c r="G449" s="317" t="s">
        <v>40</v>
      </c>
      <c r="H449" s="316" t="s">
        <v>541</v>
      </c>
    </row>
    <row r="450" spans="2:8" x14ac:dyDescent="0.25">
      <c r="B450" s="424"/>
      <c r="C450" s="402"/>
      <c r="D450" s="412"/>
      <c r="E450" s="414"/>
      <c r="F450" s="402"/>
      <c r="G450" s="317" t="s">
        <v>41</v>
      </c>
      <c r="H450" s="316" t="s">
        <v>542</v>
      </c>
    </row>
    <row r="451" spans="2:8" x14ac:dyDescent="0.25">
      <c r="B451" s="424"/>
      <c r="C451" s="402"/>
      <c r="D451" s="412"/>
      <c r="E451" s="414"/>
      <c r="F451" s="402"/>
      <c r="G451" s="317" t="s">
        <v>42</v>
      </c>
      <c r="H451" s="316" t="s">
        <v>543</v>
      </c>
    </row>
    <row r="452" spans="2:8" x14ac:dyDescent="0.25">
      <c r="B452" s="424"/>
      <c r="C452" s="402"/>
      <c r="D452" s="412"/>
      <c r="E452" s="414"/>
      <c r="F452" s="402"/>
      <c r="G452" s="317" t="s">
        <v>43</v>
      </c>
      <c r="H452" s="316" t="s">
        <v>544</v>
      </c>
    </row>
    <row r="453" spans="2:8" x14ac:dyDescent="0.25">
      <c r="B453" s="424"/>
      <c r="C453" s="402"/>
      <c r="D453" s="412"/>
      <c r="E453" s="414"/>
      <c r="F453" s="402"/>
      <c r="G453" s="317" t="s">
        <v>77</v>
      </c>
      <c r="H453" s="316" t="s">
        <v>545</v>
      </c>
    </row>
    <row r="454" spans="2:8" x14ac:dyDescent="0.25">
      <c r="B454" s="424"/>
      <c r="C454" s="402"/>
      <c r="D454" s="412"/>
      <c r="E454" s="414"/>
      <c r="F454" s="402"/>
      <c r="G454" s="317" t="s">
        <v>78</v>
      </c>
      <c r="H454" s="316" t="s">
        <v>546</v>
      </c>
    </row>
    <row r="455" spans="2:8" x14ac:dyDescent="0.25">
      <c r="B455" s="424"/>
      <c r="C455" s="402"/>
      <c r="D455" s="412"/>
      <c r="E455" s="414"/>
      <c r="F455" s="402"/>
      <c r="G455" s="317" t="s">
        <v>85</v>
      </c>
      <c r="H455" s="316" t="s">
        <v>547</v>
      </c>
    </row>
    <row r="456" spans="2:8" x14ac:dyDescent="0.25">
      <c r="B456" s="424"/>
      <c r="C456" s="402"/>
      <c r="D456" s="412"/>
      <c r="E456" s="414"/>
      <c r="F456" s="402"/>
      <c r="G456" s="317" t="s">
        <v>86</v>
      </c>
      <c r="H456" s="316" t="s">
        <v>548</v>
      </c>
    </row>
    <row r="457" spans="2:8" x14ac:dyDescent="0.25">
      <c r="B457" s="424"/>
      <c r="C457" s="402"/>
      <c r="D457" s="412" t="s">
        <v>1119</v>
      </c>
      <c r="E457" s="413" t="s">
        <v>1037</v>
      </c>
      <c r="F457" s="402" t="s">
        <v>550</v>
      </c>
      <c r="G457" s="317" t="s">
        <v>76</v>
      </c>
      <c r="H457" s="316" t="s">
        <v>549</v>
      </c>
    </row>
    <row r="458" spans="2:8" x14ac:dyDescent="0.25">
      <c r="B458" s="424"/>
      <c r="C458" s="402"/>
      <c r="D458" s="412"/>
      <c r="E458" s="414"/>
      <c r="F458" s="402"/>
      <c r="G458" s="317" t="s">
        <v>35</v>
      </c>
      <c r="H458" s="316" t="s">
        <v>551</v>
      </c>
    </row>
    <row r="459" spans="2:8" x14ac:dyDescent="0.25">
      <c r="B459" s="424"/>
      <c r="C459" s="402"/>
      <c r="D459" s="412"/>
      <c r="E459" s="414"/>
      <c r="F459" s="402"/>
      <c r="G459" s="317" t="s">
        <v>70</v>
      </c>
      <c r="H459" s="316" t="s">
        <v>552</v>
      </c>
    </row>
    <row r="460" spans="2:8" x14ac:dyDescent="0.25">
      <c r="B460" s="424"/>
      <c r="C460" s="402"/>
      <c r="D460" s="412"/>
      <c r="E460" s="414"/>
      <c r="F460" s="402"/>
      <c r="G460" s="317" t="s">
        <v>36</v>
      </c>
      <c r="H460" s="316" t="s">
        <v>553</v>
      </c>
    </row>
    <row r="461" spans="2:8" x14ac:dyDescent="0.25">
      <c r="B461" s="424"/>
      <c r="C461" s="402"/>
      <c r="D461" s="412"/>
      <c r="E461" s="414"/>
      <c r="F461" s="402"/>
      <c r="G461" s="317" t="s">
        <v>37</v>
      </c>
      <c r="H461" s="316" t="s">
        <v>554</v>
      </c>
    </row>
    <row r="462" spans="2:8" x14ac:dyDescent="0.25">
      <c r="B462" s="424"/>
      <c r="C462" s="402"/>
      <c r="D462" s="412"/>
      <c r="E462" s="414"/>
      <c r="F462" s="402"/>
      <c r="G462" s="317" t="s">
        <v>38</v>
      </c>
      <c r="H462" s="316" t="s">
        <v>555</v>
      </c>
    </row>
    <row r="463" spans="2:8" x14ac:dyDescent="0.25">
      <c r="B463" s="424"/>
      <c r="C463" s="402"/>
      <c r="D463" s="412"/>
      <c r="E463" s="414"/>
      <c r="F463" s="402"/>
      <c r="G463" s="317" t="s">
        <v>39</v>
      </c>
      <c r="H463" s="316" t="s">
        <v>556</v>
      </c>
    </row>
    <row r="464" spans="2:8" x14ac:dyDescent="0.25">
      <c r="B464" s="424"/>
      <c r="C464" s="402"/>
      <c r="D464" s="412"/>
      <c r="E464" s="414"/>
      <c r="F464" s="402"/>
      <c r="G464" s="317" t="s">
        <v>40</v>
      </c>
      <c r="H464" s="316" t="s">
        <v>557</v>
      </c>
    </row>
    <row r="465" spans="2:8" x14ac:dyDescent="0.25">
      <c r="B465" s="424"/>
      <c r="C465" s="402"/>
      <c r="D465" s="412"/>
      <c r="E465" s="414"/>
      <c r="F465" s="402"/>
      <c r="G465" s="317" t="s">
        <v>41</v>
      </c>
      <c r="H465" s="316" t="s">
        <v>558</v>
      </c>
    </row>
    <row r="466" spans="2:8" x14ac:dyDescent="0.25">
      <c r="B466" s="424"/>
      <c r="C466" s="402"/>
      <c r="D466" s="412"/>
      <c r="E466" s="414"/>
      <c r="F466" s="402"/>
      <c r="G466" s="317" t="s">
        <v>42</v>
      </c>
      <c r="H466" s="316" t="s">
        <v>559</v>
      </c>
    </row>
    <row r="467" spans="2:8" x14ac:dyDescent="0.25">
      <c r="B467" s="424"/>
      <c r="C467" s="402"/>
      <c r="D467" s="412"/>
      <c r="E467" s="414"/>
      <c r="F467" s="402"/>
      <c r="G467" s="317" t="s">
        <v>43</v>
      </c>
      <c r="H467" s="316" t="s">
        <v>560</v>
      </c>
    </row>
    <row r="468" spans="2:8" x14ac:dyDescent="0.25">
      <c r="B468" s="424"/>
      <c r="C468" s="402"/>
      <c r="D468" s="412"/>
      <c r="E468" s="414"/>
      <c r="F468" s="402"/>
      <c r="G468" s="317" t="s">
        <v>77</v>
      </c>
      <c r="H468" s="316" t="s">
        <v>561</v>
      </c>
    </row>
    <row r="469" spans="2:8" x14ac:dyDescent="0.25">
      <c r="B469" s="424"/>
      <c r="C469" s="402"/>
      <c r="D469" s="412"/>
      <c r="E469" s="414"/>
      <c r="F469" s="402"/>
      <c r="G469" s="317" t="s">
        <v>78</v>
      </c>
      <c r="H469" s="316" t="s">
        <v>562</v>
      </c>
    </row>
    <row r="470" spans="2:8" x14ac:dyDescent="0.25">
      <c r="B470" s="424"/>
      <c r="C470" s="402"/>
      <c r="D470" s="412"/>
      <c r="E470" s="414"/>
      <c r="F470" s="402"/>
      <c r="G470" s="317" t="s">
        <v>85</v>
      </c>
      <c r="H470" s="316" t="s">
        <v>563</v>
      </c>
    </row>
    <row r="471" spans="2:8" x14ac:dyDescent="0.25">
      <c r="B471" s="424"/>
      <c r="C471" s="402"/>
      <c r="D471" s="412"/>
      <c r="E471" s="414"/>
      <c r="F471" s="402"/>
      <c r="G471" s="317" t="s">
        <v>86</v>
      </c>
      <c r="H471" s="316" t="s">
        <v>564</v>
      </c>
    </row>
    <row r="472" spans="2:8" x14ac:dyDescent="0.25">
      <c r="B472" s="424" t="s">
        <v>570</v>
      </c>
      <c r="C472" s="402">
        <v>3</v>
      </c>
      <c r="D472" s="412" t="s">
        <v>1076</v>
      </c>
      <c r="E472" s="413" t="s">
        <v>1037</v>
      </c>
      <c r="F472" s="402" t="s">
        <v>525</v>
      </c>
      <c r="G472" s="317" t="s">
        <v>76</v>
      </c>
      <c r="H472" s="316" t="s">
        <v>507</v>
      </c>
    </row>
    <row r="473" spans="2:8" x14ac:dyDescent="0.25">
      <c r="B473" s="424"/>
      <c r="C473" s="402"/>
      <c r="D473" s="412"/>
      <c r="E473" s="414"/>
      <c r="F473" s="402"/>
      <c r="G473" s="317" t="s">
        <v>35</v>
      </c>
      <c r="H473" s="316" t="s">
        <v>508</v>
      </c>
    </row>
    <row r="474" spans="2:8" x14ac:dyDescent="0.25">
      <c r="B474" s="424"/>
      <c r="C474" s="402"/>
      <c r="D474" s="412"/>
      <c r="E474" s="414"/>
      <c r="F474" s="402"/>
      <c r="G474" s="317" t="s">
        <v>70</v>
      </c>
      <c r="H474" s="316" t="s">
        <v>509</v>
      </c>
    </row>
    <row r="475" spans="2:8" x14ac:dyDescent="0.25">
      <c r="B475" s="424"/>
      <c r="C475" s="402"/>
      <c r="D475" s="412"/>
      <c r="E475" s="414"/>
      <c r="F475" s="402"/>
      <c r="G475" s="317" t="s">
        <v>36</v>
      </c>
      <c r="H475" s="316" t="s">
        <v>510</v>
      </c>
    </row>
    <row r="476" spans="2:8" x14ac:dyDescent="0.25">
      <c r="B476" s="424"/>
      <c r="C476" s="402"/>
      <c r="D476" s="412"/>
      <c r="E476" s="414"/>
      <c r="F476" s="402"/>
      <c r="G476" s="317" t="s">
        <v>37</v>
      </c>
      <c r="H476" s="316" t="s">
        <v>511</v>
      </c>
    </row>
    <row r="477" spans="2:8" x14ac:dyDescent="0.25">
      <c r="B477" s="424"/>
      <c r="C477" s="402"/>
      <c r="D477" s="412"/>
      <c r="E477" s="414"/>
      <c r="F477" s="402"/>
      <c r="G477" s="317" t="s">
        <v>38</v>
      </c>
      <c r="H477" s="316" t="s">
        <v>512</v>
      </c>
    </row>
    <row r="478" spans="2:8" x14ac:dyDescent="0.25">
      <c r="B478" s="424"/>
      <c r="C478" s="402"/>
      <c r="D478" s="412"/>
      <c r="E478" s="414"/>
      <c r="F478" s="402"/>
      <c r="G478" s="317" t="s">
        <v>39</v>
      </c>
      <c r="H478" s="316" t="s">
        <v>513</v>
      </c>
    </row>
    <row r="479" spans="2:8" x14ac:dyDescent="0.25">
      <c r="B479" s="424"/>
      <c r="C479" s="402"/>
      <c r="D479" s="412"/>
      <c r="E479" s="414"/>
      <c r="F479" s="402"/>
      <c r="G479" s="317" t="s">
        <v>40</v>
      </c>
      <c r="H479" s="316" t="s">
        <v>514</v>
      </c>
    </row>
    <row r="480" spans="2:8" x14ac:dyDescent="0.25">
      <c r="B480" s="424"/>
      <c r="C480" s="402"/>
      <c r="D480" s="412"/>
      <c r="E480" s="414"/>
      <c r="F480" s="402"/>
      <c r="G480" s="317" t="s">
        <v>41</v>
      </c>
      <c r="H480" s="316" t="s">
        <v>515</v>
      </c>
    </row>
    <row r="481" spans="2:8" x14ac:dyDescent="0.25">
      <c r="B481" s="424"/>
      <c r="C481" s="402"/>
      <c r="D481" s="412"/>
      <c r="E481" s="414"/>
      <c r="F481" s="402"/>
      <c r="G481" s="317" t="s">
        <v>42</v>
      </c>
      <c r="H481" s="316" t="s">
        <v>516</v>
      </c>
    </row>
    <row r="482" spans="2:8" x14ac:dyDescent="0.25">
      <c r="B482" s="424"/>
      <c r="C482" s="402"/>
      <c r="D482" s="412"/>
      <c r="E482" s="414"/>
      <c r="F482" s="402"/>
      <c r="G482" s="317" t="s">
        <v>43</v>
      </c>
      <c r="H482" s="316" t="s">
        <v>517</v>
      </c>
    </row>
    <row r="483" spans="2:8" x14ac:dyDescent="0.25">
      <c r="B483" s="424"/>
      <c r="C483" s="402"/>
      <c r="D483" s="412"/>
      <c r="E483" s="414"/>
      <c r="F483" s="402"/>
      <c r="G483" s="317" t="s">
        <v>77</v>
      </c>
      <c r="H483" s="316" t="s">
        <v>518</v>
      </c>
    </row>
    <row r="484" spans="2:8" x14ac:dyDescent="0.25">
      <c r="B484" s="424"/>
      <c r="C484" s="402"/>
      <c r="D484" s="412"/>
      <c r="E484" s="414"/>
      <c r="F484" s="402"/>
      <c r="G484" s="317" t="s">
        <v>78</v>
      </c>
      <c r="H484" s="316" t="s">
        <v>526</v>
      </c>
    </row>
    <row r="485" spans="2:8" x14ac:dyDescent="0.25">
      <c r="B485" s="424"/>
      <c r="C485" s="402"/>
      <c r="D485" s="412"/>
      <c r="E485" s="414"/>
      <c r="F485" s="402"/>
      <c r="G485" s="317" t="s">
        <v>85</v>
      </c>
      <c r="H485" s="316" t="s">
        <v>520</v>
      </c>
    </row>
    <row r="486" spans="2:8" x14ac:dyDescent="0.25">
      <c r="B486" s="424"/>
      <c r="C486" s="402"/>
      <c r="D486" s="412"/>
      <c r="E486" s="414"/>
      <c r="F486" s="402"/>
      <c r="G486" s="317" t="s">
        <v>86</v>
      </c>
      <c r="H486" s="316" t="s">
        <v>521</v>
      </c>
    </row>
    <row r="487" spans="2:8" x14ac:dyDescent="0.25">
      <c r="B487" s="424"/>
      <c r="C487" s="402"/>
      <c r="D487" s="412" t="s">
        <v>1078</v>
      </c>
      <c r="E487" s="413" t="s">
        <v>1037</v>
      </c>
      <c r="F487" s="402" t="s">
        <v>534</v>
      </c>
      <c r="G487" s="317" t="s">
        <v>76</v>
      </c>
      <c r="H487" s="316" t="s">
        <v>533</v>
      </c>
    </row>
    <row r="488" spans="2:8" x14ac:dyDescent="0.25">
      <c r="B488" s="424"/>
      <c r="C488" s="402"/>
      <c r="D488" s="412"/>
      <c r="E488" s="414"/>
      <c r="F488" s="402"/>
      <c r="G488" s="317" t="s">
        <v>35</v>
      </c>
      <c r="H488" s="316" t="s">
        <v>535</v>
      </c>
    </row>
    <row r="489" spans="2:8" x14ac:dyDescent="0.25">
      <c r="B489" s="424"/>
      <c r="C489" s="402"/>
      <c r="D489" s="412"/>
      <c r="E489" s="414"/>
      <c r="F489" s="402"/>
      <c r="G489" s="317" t="s">
        <v>70</v>
      </c>
      <c r="H489" s="316" t="s">
        <v>536</v>
      </c>
    </row>
    <row r="490" spans="2:8" x14ac:dyDescent="0.25">
      <c r="B490" s="424"/>
      <c r="C490" s="402"/>
      <c r="D490" s="412"/>
      <c r="E490" s="414"/>
      <c r="F490" s="402"/>
      <c r="G490" s="317" t="s">
        <v>36</v>
      </c>
      <c r="H490" s="316" t="s">
        <v>537</v>
      </c>
    </row>
    <row r="491" spans="2:8" x14ac:dyDescent="0.25">
      <c r="B491" s="424"/>
      <c r="C491" s="402"/>
      <c r="D491" s="412"/>
      <c r="E491" s="414"/>
      <c r="F491" s="402"/>
      <c r="G491" s="317" t="s">
        <v>37</v>
      </c>
      <c r="H491" s="316" t="s">
        <v>538</v>
      </c>
    </row>
    <row r="492" spans="2:8" x14ac:dyDescent="0.25">
      <c r="B492" s="424"/>
      <c r="C492" s="402"/>
      <c r="D492" s="412"/>
      <c r="E492" s="414"/>
      <c r="F492" s="402"/>
      <c r="G492" s="317" t="s">
        <v>38</v>
      </c>
      <c r="H492" s="316" t="s">
        <v>539</v>
      </c>
    </row>
    <row r="493" spans="2:8" x14ac:dyDescent="0.25">
      <c r="B493" s="424"/>
      <c r="C493" s="402"/>
      <c r="D493" s="412"/>
      <c r="E493" s="414"/>
      <c r="F493" s="402"/>
      <c r="G493" s="317" t="s">
        <v>39</v>
      </c>
      <c r="H493" s="316" t="s">
        <v>540</v>
      </c>
    </row>
    <row r="494" spans="2:8" x14ac:dyDescent="0.25">
      <c r="B494" s="424"/>
      <c r="C494" s="402"/>
      <c r="D494" s="412"/>
      <c r="E494" s="414"/>
      <c r="F494" s="402"/>
      <c r="G494" s="317" t="s">
        <v>40</v>
      </c>
      <c r="H494" s="316" t="s">
        <v>541</v>
      </c>
    </row>
    <row r="495" spans="2:8" x14ac:dyDescent="0.25">
      <c r="B495" s="424"/>
      <c r="C495" s="402"/>
      <c r="D495" s="412"/>
      <c r="E495" s="414"/>
      <c r="F495" s="402"/>
      <c r="G495" s="317" t="s">
        <v>41</v>
      </c>
      <c r="H495" s="316" t="s">
        <v>542</v>
      </c>
    </row>
    <row r="496" spans="2:8" x14ac:dyDescent="0.25">
      <c r="B496" s="424"/>
      <c r="C496" s="402"/>
      <c r="D496" s="412"/>
      <c r="E496" s="414"/>
      <c r="F496" s="402"/>
      <c r="G496" s="317" t="s">
        <v>42</v>
      </c>
      <c r="H496" s="316" t="s">
        <v>543</v>
      </c>
    </row>
    <row r="497" spans="2:8" x14ac:dyDescent="0.25">
      <c r="B497" s="424"/>
      <c r="C497" s="402"/>
      <c r="D497" s="412"/>
      <c r="E497" s="414"/>
      <c r="F497" s="402"/>
      <c r="G497" s="317" t="s">
        <v>43</v>
      </c>
      <c r="H497" s="316" t="s">
        <v>544</v>
      </c>
    </row>
    <row r="498" spans="2:8" x14ac:dyDescent="0.25">
      <c r="B498" s="424"/>
      <c r="C498" s="402"/>
      <c r="D498" s="412"/>
      <c r="E498" s="414"/>
      <c r="F498" s="402"/>
      <c r="G498" s="317" t="s">
        <v>77</v>
      </c>
      <c r="H498" s="316" t="s">
        <v>545</v>
      </c>
    </row>
    <row r="499" spans="2:8" x14ac:dyDescent="0.25">
      <c r="B499" s="424"/>
      <c r="C499" s="402"/>
      <c r="D499" s="412"/>
      <c r="E499" s="414"/>
      <c r="F499" s="402"/>
      <c r="G499" s="317" t="s">
        <v>78</v>
      </c>
      <c r="H499" s="316" t="s">
        <v>546</v>
      </c>
    </row>
    <row r="500" spans="2:8" x14ac:dyDescent="0.25">
      <c r="B500" s="424"/>
      <c r="C500" s="402"/>
      <c r="D500" s="412"/>
      <c r="E500" s="414"/>
      <c r="F500" s="402"/>
      <c r="G500" s="317" t="s">
        <v>85</v>
      </c>
      <c r="H500" s="316" t="s">
        <v>547</v>
      </c>
    </row>
    <row r="501" spans="2:8" x14ac:dyDescent="0.25">
      <c r="B501" s="424"/>
      <c r="C501" s="402"/>
      <c r="D501" s="412"/>
      <c r="E501" s="414"/>
      <c r="F501" s="402"/>
      <c r="G501" s="317" t="s">
        <v>86</v>
      </c>
      <c r="H501" s="316" t="s">
        <v>548</v>
      </c>
    </row>
    <row r="502" spans="2:8" x14ac:dyDescent="0.25">
      <c r="B502" s="424"/>
      <c r="C502" s="402"/>
      <c r="D502" s="412" t="s">
        <v>1119</v>
      </c>
      <c r="E502" s="413" t="s">
        <v>1037</v>
      </c>
      <c r="F502" s="402" t="s">
        <v>550</v>
      </c>
      <c r="G502" s="317" t="s">
        <v>76</v>
      </c>
      <c r="H502" s="316" t="s">
        <v>549</v>
      </c>
    </row>
    <row r="503" spans="2:8" x14ac:dyDescent="0.25">
      <c r="B503" s="424"/>
      <c r="C503" s="402"/>
      <c r="D503" s="412"/>
      <c r="E503" s="414"/>
      <c r="F503" s="402"/>
      <c r="G503" s="317" t="s">
        <v>35</v>
      </c>
      <c r="H503" s="316" t="s">
        <v>551</v>
      </c>
    </row>
    <row r="504" spans="2:8" x14ac:dyDescent="0.25">
      <c r="B504" s="424"/>
      <c r="C504" s="402"/>
      <c r="D504" s="412"/>
      <c r="E504" s="414"/>
      <c r="F504" s="402"/>
      <c r="G504" s="317" t="s">
        <v>70</v>
      </c>
      <c r="H504" s="316" t="s">
        <v>552</v>
      </c>
    </row>
    <row r="505" spans="2:8" x14ac:dyDescent="0.25">
      <c r="B505" s="424"/>
      <c r="C505" s="402"/>
      <c r="D505" s="412"/>
      <c r="E505" s="414"/>
      <c r="F505" s="402"/>
      <c r="G505" s="317" t="s">
        <v>36</v>
      </c>
      <c r="H505" s="316" t="s">
        <v>553</v>
      </c>
    </row>
    <row r="506" spans="2:8" x14ac:dyDescent="0.25">
      <c r="B506" s="424"/>
      <c r="C506" s="402"/>
      <c r="D506" s="412"/>
      <c r="E506" s="414"/>
      <c r="F506" s="402"/>
      <c r="G506" s="317" t="s">
        <v>37</v>
      </c>
      <c r="H506" s="316" t="s">
        <v>554</v>
      </c>
    </row>
    <row r="507" spans="2:8" x14ac:dyDescent="0.25">
      <c r="B507" s="424"/>
      <c r="C507" s="402"/>
      <c r="D507" s="412"/>
      <c r="E507" s="414"/>
      <c r="F507" s="402"/>
      <c r="G507" s="317" t="s">
        <v>38</v>
      </c>
      <c r="H507" s="316" t="s">
        <v>555</v>
      </c>
    </row>
    <row r="508" spans="2:8" x14ac:dyDescent="0.25">
      <c r="B508" s="424"/>
      <c r="C508" s="402"/>
      <c r="D508" s="412"/>
      <c r="E508" s="414"/>
      <c r="F508" s="402"/>
      <c r="G508" s="317" t="s">
        <v>39</v>
      </c>
      <c r="H508" s="316" t="s">
        <v>556</v>
      </c>
    </row>
    <row r="509" spans="2:8" x14ac:dyDescent="0.25">
      <c r="B509" s="424"/>
      <c r="C509" s="402"/>
      <c r="D509" s="412"/>
      <c r="E509" s="414"/>
      <c r="F509" s="402"/>
      <c r="G509" s="317" t="s">
        <v>40</v>
      </c>
      <c r="H509" s="316" t="s">
        <v>557</v>
      </c>
    </row>
    <row r="510" spans="2:8" x14ac:dyDescent="0.25">
      <c r="B510" s="424"/>
      <c r="C510" s="402"/>
      <c r="D510" s="412"/>
      <c r="E510" s="414"/>
      <c r="F510" s="402"/>
      <c r="G510" s="317" t="s">
        <v>41</v>
      </c>
      <c r="H510" s="316" t="s">
        <v>558</v>
      </c>
    </row>
    <row r="511" spans="2:8" x14ac:dyDescent="0.25">
      <c r="B511" s="424"/>
      <c r="C511" s="402"/>
      <c r="D511" s="412"/>
      <c r="E511" s="414"/>
      <c r="F511" s="402"/>
      <c r="G511" s="317" t="s">
        <v>42</v>
      </c>
      <c r="H511" s="316" t="s">
        <v>559</v>
      </c>
    </row>
    <row r="512" spans="2:8" x14ac:dyDescent="0.25">
      <c r="B512" s="424"/>
      <c r="C512" s="402"/>
      <c r="D512" s="412"/>
      <c r="E512" s="414"/>
      <c r="F512" s="402"/>
      <c r="G512" s="317" t="s">
        <v>43</v>
      </c>
      <c r="H512" s="316" t="s">
        <v>560</v>
      </c>
    </row>
    <row r="513" spans="2:8" x14ac:dyDescent="0.25">
      <c r="B513" s="424"/>
      <c r="C513" s="402"/>
      <c r="D513" s="412"/>
      <c r="E513" s="414"/>
      <c r="F513" s="402"/>
      <c r="G513" s="317" t="s">
        <v>77</v>
      </c>
      <c r="H513" s="316" t="s">
        <v>561</v>
      </c>
    </row>
    <row r="514" spans="2:8" x14ac:dyDescent="0.25">
      <c r="B514" s="424"/>
      <c r="C514" s="402"/>
      <c r="D514" s="412"/>
      <c r="E514" s="414"/>
      <c r="F514" s="402"/>
      <c r="G514" s="317" t="s">
        <v>78</v>
      </c>
      <c r="H514" s="316" t="s">
        <v>562</v>
      </c>
    </row>
    <row r="515" spans="2:8" x14ac:dyDescent="0.25">
      <c r="B515" s="424"/>
      <c r="C515" s="402"/>
      <c r="D515" s="412"/>
      <c r="E515" s="414"/>
      <c r="F515" s="402"/>
      <c r="G515" s="317" t="s">
        <v>85</v>
      </c>
      <c r="H515" s="316" t="s">
        <v>563</v>
      </c>
    </row>
    <row r="516" spans="2:8" x14ac:dyDescent="0.25">
      <c r="B516" s="424"/>
      <c r="C516" s="402"/>
      <c r="D516" s="412"/>
      <c r="E516" s="414"/>
      <c r="F516" s="402"/>
      <c r="G516" s="317" t="s">
        <v>86</v>
      </c>
      <c r="H516" s="316" t="s">
        <v>564</v>
      </c>
    </row>
    <row r="517" spans="2:8" x14ac:dyDescent="0.25">
      <c r="B517" s="424" t="s">
        <v>571</v>
      </c>
      <c r="C517" s="402">
        <v>3</v>
      </c>
      <c r="D517" s="412" t="s">
        <v>1076</v>
      </c>
      <c r="E517" s="413" t="s">
        <v>1037</v>
      </c>
      <c r="F517" s="402" t="s">
        <v>525</v>
      </c>
      <c r="G517" s="317" t="s">
        <v>76</v>
      </c>
      <c r="H517" s="316" t="s">
        <v>507</v>
      </c>
    </row>
    <row r="518" spans="2:8" x14ac:dyDescent="0.25">
      <c r="B518" s="424"/>
      <c r="C518" s="402"/>
      <c r="D518" s="412"/>
      <c r="E518" s="414"/>
      <c r="F518" s="402"/>
      <c r="G518" s="317" t="s">
        <v>35</v>
      </c>
      <c r="H518" s="316" t="s">
        <v>508</v>
      </c>
    </row>
    <row r="519" spans="2:8" x14ac:dyDescent="0.25">
      <c r="B519" s="424"/>
      <c r="C519" s="402"/>
      <c r="D519" s="412"/>
      <c r="E519" s="414"/>
      <c r="F519" s="402"/>
      <c r="G519" s="317" t="s">
        <v>70</v>
      </c>
      <c r="H519" s="316" t="s">
        <v>509</v>
      </c>
    </row>
    <row r="520" spans="2:8" x14ac:dyDescent="0.25">
      <c r="B520" s="424"/>
      <c r="C520" s="402"/>
      <c r="D520" s="412"/>
      <c r="E520" s="414"/>
      <c r="F520" s="402"/>
      <c r="G520" s="317" t="s">
        <v>36</v>
      </c>
      <c r="H520" s="316" t="s">
        <v>510</v>
      </c>
    </row>
    <row r="521" spans="2:8" x14ac:dyDescent="0.25">
      <c r="B521" s="424"/>
      <c r="C521" s="402"/>
      <c r="D521" s="412"/>
      <c r="E521" s="414"/>
      <c r="F521" s="402"/>
      <c r="G521" s="317" t="s">
        <v>37</v>
      </c>
      <c r="H521" s="316" t="s">
        <v>511</v>
      </c>
    </row>
    <row r="522" spans="2:8" x14ac:dyDescent="0.25">
      <c r="B522" s="424"/>
      <c r="C522" s="402"/>
      <c r="D522" s="412"/>
      <c r="E522" s="414"/>
      <c r="F522" s="402"/>
      <c r="G522" s="317" t="s">
        <v>38</v>
      </c>
      <c r="H522" s="316" t="s">
        <v>512</v>
      </c>
    </row>
    <row r="523" spans="2:8" x14ac:dyDescent="0.25">
      <c r="B523" s="424"/>
      <c r="C523" s="402"/>
      <c r="D523" s="412"/>
      <c r="E523" s="414"/>
      <c r="F523" s="402"/>
      <c r="G523" s="317" t="s">
        <v>39</v>
      </c>
      <c r="H523" s="316" t="s">
        <v>513</v>
      </c>
    </row>
    <row r="524" spans="2:8" x14ac:dyDescent="0.25">
      <c r="B524" s="424"/>
      <c r="C524" s="402"/>
      <c r="D524" s="412"/>
      <c r="E524" s="414"/>
      <c r="F524" s="402"/>
      <c r="G524" s="317" t="s">
        <v>40</v>
      </c>
      <c r="H524" s="316" t="s">
        <v>514</v>
      </c>
    </row>
    <row r="525" spans="2:8" x14ac:dyDescent="0.25">
      <c r="B525" s="424"/>
      <c r="C525" s="402"/>
      <c r="D525" s="412"/>
      <c r="E525" s="414"/>
      <c r="F525" s="402"/>
      <c r="G525" s="317" t="s">
        <v>41</v>
      </c>
      <c r="H525" s="316" t="s">
        <v>515</v>
      </c>
    </row>
    <row r="526" spans="2:8" x14ac:dyDescent="0.25">
      <c r="B526" s="424"/>
      <c r="C526" s="402"/>
      <c r="D526" s="412"/>
      <c r="E526" s="414"/>
      <c r="F526" s="402"/>
      <c r="G526" s="317" t="s">
        <v>42</v>
      </c>
      <c r="H526" s="316" t="s">
        <v>516</v>
      </c>
    </row>
    <row r="527" spans="2:8" x14ac:dyDescent="0.25">
      <c r="B527" s="424"/>
      <c r="C527" s="402"/>
      <c r="D527" s="412"/>
      <c r="E527" s="414"/>
      <c r="F527" s="402"/>
      <c r="G527" s="317" t="s">
        <v>43</v>
      </c>
      <c r="H527" s="316" t="s">
        <v>517</v>
      </c>
    </row>
    <row r="528" spans="2:8" x14ac:dyDescent="0.25">
      <c r="B528" s="424"/>
      <c r="C528" s="402"/>
      <c r="D528" s="412"/>
      <c r="E528" s="414"/>
      <c r="F528" s="402"/>
      <c r="G528" s="317" t="s">
        <v>77</v>
      </c>
      <c r="H528" s="316" t="s">
        <v>518</v>
      </c>
    </row>
    <row r="529" spans="2:8" x14ac:dyDescent="0.25">
      <c r="B529" s="424"/>
      <c r="C529" s="402"/>
      <c r="D529" s="412"/>
      <c r="E529" s="414"/>
      <c r="F529" s="402"/>
      <c r="G529" s="317" t="s">
        <v>78</v>
      </c>
      <c r="H529" s="316" t="s">
        <v>526</v>
      </c>
    </row>
    <row r="530" spans="2:8" x14ac:dyDescent="0.25">
      <c r="B530" s="424"/>
      <c r="C530" s="402"/>
      <c r="D530" s="412"/>
      <c r="E530" s="414"/>
      <c r="F530" s="402"/>
      <c r="G530" s="317" t="s">
        <v>85</v>
      </c>
      <c r="H530" s="316" t="s">
        <v>520</v>
      </c>
    </row>
    <row r="531" spans="2:8" x14ac:dyDescent="0.25">
      <c r="B531" s="424"/>
      <c r="C531" s="402"/>
      <c r="D531" s="412"/>
      <c r="E531" s="414"/>
      <c r="F531" s="402"/>
      <c r="G531" s="317" t="s">
        <v>86</v>
      </c>
      <c r="H531" s="316" t="s">
        <v>521</v>
      </c>
    </row>
    <row r="532" spans="2:8" x14ac:dyDescent="0.25">
      <c r="B532" s="424"/>
      <c r="C532" s="402"/>
      <c r="D532" s="412" t="s">
        <v>1078</v>
      </c>
      <c r="E532" s="413" t="s">
        <v>1037</v>
      </c>
      <c r="F532" s="402" t="s">
        <v>534</v>
      </c>
      <c r="G532" s="317" t="s">
        <v>76</v>
      </c>
      <c r="H532" s="316" t="s">
        <v>533</v>
      </c>
    </row>
    <row r="533" spans="2:8" x14ac:dyDescent="0.25">
      <c r="B533" s="424"/>
      <c r="C533" s="402"/>
      <c r="D533" s="412"/>
      <c r="E533" s="414"/>
      <c r="F533" s="402"/>
      <c r="G533" s="317" t="s">
        <v>35</v>
      </c>
      <c r="H533" s="316" t="s">
        <v>535</v>
      </c>
    </row>
    <row r="534" spans="2:8" x14ac:dyDescent="0.25">
      <c r="B534" s="424"/>
      <c r="C534" s="402"/>
      <c r="D534" s="412"/>
      <c r="E534" s="414"/>
      <c r="F534" s="402"/>
      <c r="G534" s="317" t="s">
        <v>70</v>
      </c>
      <c r="H534" s="316" t="s">
        <v>536</v>
      </c>
    </row>
    <row r="535" spans="2:8" x14ac:dyDescent="0.25">
      <c r="B535" s="424"/>
      <c r="C535" s="402"/>
      <c r="D535" s="412"/>
      <c r="E535" s="414"/>
      <c r="F535" s="402"/>
      <c r="G535" s="317" t="s">
        <v>36</v>
      </c>
      <c r="H535" s="316" t="s">
        <v>537</v>
      </c>
    </row>
    <row r="536" spans="2:8" x14ac:dyDescent="0.25">
      <c r="B536" s="424"/>
      <c r="C536" s="402"/>
      <c r="D536" s="412"/>
      <c r="E536" s="414"/>
      <c r="F536" s="402"/>
      <c r="G536" s="317" t="s">
        <v>37</v>
      </c>
      <c r="H536" s="316" t="s">
        <v>538</v>
      </c>
    </row>
    <row r="537" spans="2:8" x14ac:dyDescent="0.25">
      <c r="B537" s="424"/>
      <c r="C537" s="402"/>
      <c r="D537" s="412"/>
      <c r="E537" s="414"/>
      <c r="F537" s="402"/>
      <c r="G537" s="317" t="s">
        <v>38</v>
      </c>
      <c r="H537" s="316" t="s">
        <v>539</v>
      </c>
    </row>
    <row r="538" spans="2:8" x14ac:dyDescent="0.25">
      <c r="B538" s="424"/>
      <c r="C538" s="402"/>
      <c r="D538" s="412"/>
      <c r="E538" s="414"/>
      <c r="F538" s="402"/>
      <c r="G538" s="317" t="s">
        <v>39</v>
      </c>
      <c r="H538" s="316" t="s">
        <v>540</v>
      </c>
    </row>
    <row r="539" spans="2:8" x14ac:dyDescent="0.25">
      <c r="B539" s="424"/>
      <c r="C539" s="402"/>
      <c r="D539" s="412"/>
      <c r="E539" s="414"/>
      <c r="F539" s="402"/>
      <c r="G539" s="317" t="s">
        <v>40</v>
      </c>
      <c r="H539" s="316" t="s">
        <v>541</v>
      </c>
    </row>
    <row r="540" spans="2:8" x14ac:dyDescent="0.25">
      <c r="B540" s="424"/>
      <c r="C540" s="402"/>
      <c r="D540" s="412"/>
      <c r="E540" s="414"/>
      <c r="F540" s="402"/>
      <c r="G540" s="317" t="s">
        <v>41</v>
      </c>
      <c r="H540" s="316" t="s">
        <v>542</v>
      </c>
    </row>
    <row r="541" spans="2:8" x14ac:dyDescent="0.25">
      <c r="B541" s="424"/>
      <c r="C541" s="402"/>
      <c r="D541" s="412"/>
      <c r="E541" s="414"/>
      <c r="F541" s="402"/>
      <c r="G541" s="317" t="s">
        <v>42</v>
      </c>
      <c r="H541" s="316" t="s">
        <v>543</v>
      </c>
    </row>
    <row r="542" spans="2:8" x14ac:dyDescent="0.25">
      <c r="B542" s="424"/>
      <c r="C542" s="402"/>
      <c r="D542" s="412"/>
      <c r="E542" s="414"/>
      <c r="F542" s="402"/>
      <c r="G542" s="317" t="s">
        <v>43</v>
      </c>
      <c r="H542" s="316" t="s">
        <v>544</v>
      </c>
    </row>
    <row r="543" spans="2:8" x14ac:dyDescent="0.25">
      <c r="B543" s="424"/>
      <c r="C543" s="402"/>
      <c r="D543" s="412"/>
      <c r="E543" s="414"/>
      <c r="F543" s="402"/>
      <c r="G543" s="317" t="s">
        <v>77</v>
      </c>
      <c r="H543" s="316" t="s">
        <v>545</v>
      </c>
    </row>
    <row r="544" spans="2:8" x14ac:dyDescent="0.25">
      <c r="B544" s="424"/>
      <c r="C544" s="402"/>
      <c r="D544" s="412"/>
      <c r="E544" s="414"/>
      <c r="F544" s="402"/>
      <c r="G544" s="317" t="s">
        <v>78</v>
      </c>
      <c r="H544" s="316" t="s">
        <v>546</v>
      </c>
    </row>
    <row r="545" spans="2:8" x14ac:dyDescent="0.25">
      <c r="B545" s="424"/>
      <c r="C545" s="402"/>
      <c r="D545" s="412"/>
      <c r="E545" s="414"/>
      <c r="F545" s="402"/>
      <c r="G545" s="317" t="s">
        <v>85</v>
      </c>
      <c r="H545" s="316" t="s">
        <v>547</v>
      </c>
    </row>
    <row r="546" spans="2:8" x14ac:dyDescent="0.25">
      <c r="B546" s="424"/>
      <c r="C546" s="402"/>
      <c r="D546" s="412"/>
      <c r="E546" s="414"/>
      <c r="F546" s="402"/>
      <c r="G546" s="317" t="s">
        <v>86</v>
      </c>
      <c r="H546" s="316" t="s">
        <v>548</v>
      </c>
    </row>
    <row r="547" spans="2:8" x14ac:dyDescent="0.25">
      <c r="B547" s="424"/>
      <c r="C547" s="402"/>
      <c r="D547" s="412" t="s">
        <v>1119</v>
      </c>
      <c r="E547" s="413" t="s">
        <v>1037</v>
      </c>
      <c r="F547" s="402" t="s">
        <v>550</v>
      </c>
      <c r="G547" s="317" t="s">
        <v>76</v>
      </c>
      <c r="H547" s="316" t="s">
        <v>549</v>
      </c>
    </row>
    <row r="548" spans="2:8" x14ac:dyDescent="0.25">
      <c r="B548" s="424"/>
      <c r="C548" s="402"/>
      <c r="D548" s="412"/>
      <c r="E548" s="414"/>
      <c r="F548" s="402"/>
      <c r="G548" s="317" t="s">
        <v>35</v>
      </c>
      <c r="H548" s="316" t="s">
        <v>551</v>
      </c>
    </row>
    <row r="549" spans="2:8" x14ac:dyDescent="0.25">
      <c r="B549" s="424"/>
      <c r="C549" s="402"/>
      <c r="D549" s="412"/>
      <c r="E549" s="414"/>
      <c r="F549" s="402"/>
      <c r="G549" s="317" t="s">
        <v>70</v>
      </c>
      <c r="H549" s="316" t="s">
        <v>552</v>
      </c>
    </row>
    <row r="550" spans="2:8" x14ac:dyDescent="0.25">
      <c r="B550" s="424"/>
      <c r="C550" s="402"/>
      <c r="D550" s="412"/>
      <c r="E550" s="414"/>
      <c r="F550" s="402"/>
      <c r="G550" s="317" t="s">
        <v>36</v>
      </c>
      <c r="H550" s="316" t="s">
        <v>553</v>
      </c>
    </row>
    <row r="551" spans="2:8" x14ac:dyDescent="0.25">
      <c r="B551" s="424"/>
      <c r="C551" s="402"/>
      <c r="D551" s="412"/>
      <c r="E551" s="414"/>
      <c r="F551" s="402"/>
      <c r="G551" s="317" t="s">
        <v>37</v>
      </c>
      <c r="H551" s="316" t="s">
        <v>554</v>
      </c>
    </row>
    <row r="552" spans="2:8" x14ac:dyDescent="0.25">
      <c r="B552" s="424"/>
      <c r="C552" s="402"/>
      <c r="D552" s="412"/>
      <c r="E552" s="414"/>
      <c r="F552" s="402"/>
      <c r="G552" s="317" t="s">
        <v>38</v>
      </c>
      <c r="H552" s="316" t="s">
        <v>555</v>
      </c>
    </row>
    <row r="553" spans="2:8" x14ac:dyDescent="0.25">
      <c r="B553" s="424"/>
      <c r="C553" s="402"/>
      <c r="D553" s="412"/>
      <c r="E553" s="414"/>
      <c r="F553" s="402"/>
      <c r="G553" s="317" t="s">
        <v>39</v>
      </c>
      <c r="H553" s="316" t="s">
        <v>556</v>
      </c>
    </row>
    <row r="554" spans="2:8" x14ac:dyDescent="0.25">
      <c r="B554" s="424"/>
      <c r="C554" s="402"/>
      <c r="D554" s="412"/>
      <c r="E554" s="414"/>
      <c r="F554" s="402"/>
      <c r="G554" s="317" t="s">
        <v>40</v>
      </c>
      <c r="H554" s="316" t="s">
        <v>557</v>
      </c>
    </row>
    <row r="555" spans="2:8" x14ac:dyDescent="0.25">
      <c r="B555" s="424"/>
      <c r="C555" s="402"/>
      <c r="D555" s="412"/>
      <c r="E555" s="414"/>
      <c r="F555" s="402"/>
      <c r="G555" s="317" t="s">
        <v>41</v>
      </c>
      <c r="H555" s="316" t="s">
        <v>558</v>
      </c>
    </row>
    <row r="556" spans="2:8" x14ac:dyDescent="0.25">
      <c r="B556" s="424"/>
      <c r="C556" s="402"/>
      <c r="D556" s="412"/>
      <c r="E556" s="414"/>
      <c r="F556" s="402"/>
      <c r="G556" s="317" t="s">
        <v>42</v>
      </c>
      <c r="H556" s="316" t="s">
        <v>559</v>
      </c>
    </row>
    <row r="557" spans="2:8" x14ac:dyDescent="0.25">
      <c r="B557" s="424"/>
      <c r="C557" s="402"/>
      <c r="D557" s="412"/>
      <c r="E557" s="414"/>
      <c r="F557" s="402"/>
      <c r="G557" s="317" t="s">
        <v>43</v>
      </c>
      <c r="H557" s="316" t="s">
        <v>560</v>
      </c>
    </row>
    <row r="558" spans="2:8" x14ac:dyDescent="0.25">
      <c r="B558" s="424"/>
      <c r="C558" s="402"/>
      <c r="D558" s="412"/>
      <c r="E558" s="414"/>
      <c r="F558" s="402"/>
      <c r="G558" s="317" t="s">
        <v>77</v>
      </c>
      <c r="H558" s="316" t="s">
        <v>561</v>
      </c>
    </row>
    <row r="559" spans="2:8" x14ac:dyDescent="0.25">
      <c r="B559" s="424"/>
      <c r="C559" s="402"/>
      <c r="D559" s="412"/>
      <c r="E559" s="414"/>
      <c r="F559" s="402"/>
      <c r="G559" s="317" t="s">
        <v>78</v>
      </c>
      <c r="H559" s="316" t="s">
        <v>562</v>
      </c>
    </row>
    <row r="560" spans="2:8" x14ac:dyDescent="0.25">
      <c r="B560" s="424"/>
      <c r="C560" s="402"/>
      <c r="D560" s="412"/>
      <c r="E560" s="414"/>
      <c r="F560" s="402"/>
      <c r="G560" s="317" t="s">
        <v>85</v>
      </c>
      <c r="H560" s="316" t="s">
        <v>563</v>
      </c>
    </row>
    <row r="561" spans="2:8" x14ac:dyDescent="0.25">
      <c r="B561" s="424"/>
      <c r="C561" s="402"/>
      <c r="D561" s="412"/>
      <c r="E561" s="414"/>
      <c r="F561" s="402"/>
      <c r="G561" s="317" t="s">
        <v>86</v>
      </c>
      <c r="H561" s="316" t="s">
        <v>564</v>
      </c>
    </row>
    <row r="562" spans="2:8" x14ac:dyDescent="0.25">
      <c r="B562" s="424" t="s">
        <v>572</v>
      </c>
      <c r="C562" s="402">
        <v>3</v>
      </c>
      <c r="D562" s="412" t="s">
        <v>1076</v>
      </c>
      <c r="E562" s="413" t="s">
        <v>1037</v>
      </c>
      <c r="F562" s="402" t="s">
        <v>525</v>
      </c>
      <c r="G562" s="317" t="s">
        <v>76</v>
      </c>
      <c r="H562" s="316" t="s">
        <v>507</v>
      </c>
    </row>
    <row r="563" spans="2:8" x14ac:dyDescent="0.25">
      <c r="B563" s="424"/>
      <c r="C563" s="402"/>
      <c r="D563" s="412"/>
      <c r="E563" s="414"/>
      <c r="F563" s="402"/>
      <c r="G563" s="317" t="s">
        <v>35</v>
      </c>
      <c r="H563" s="316" t="s">
        <v>508</v>
      </c>
    </row>
    <row r="564" spans="2:8" x14ac:dyDescent="0.25">
      <c r="B564" s="424"/>
      <c r="C564" s="402"/>
      <c r="D564" s="412"/>
      <c r="E564" s="414"/>
      <c r="F564" s="402"/>
      <c r="G564" s="317" t="s">
        <v>70</v>
      </c>
      <c r="H564" s="316" t="s">
        <v>509</v>
      </c>
    </row>
    <row r="565" spans="2:8" x14ac:dyDescent="0.25">
      <c r="B565" s="424"/>
      <c r="C565" s="402"/>
      <c r="D565" s="412"/>
      <c r="E565" s="414"/>
      <c r="F565" s="402"/>
      <c r="G565" s="317" t="s">
        <v>36</v>
      </c>
      <c r="H565" s="316" t="s">
        <v>510</v>
      </c>
    </row>
    <row r="566" spans="2:8" x14ac:dyDescent="0.25">
      <c r="B566" s="424"/>
      <c r="C566" s="402"/>
      <c r="D566" s="412"/>
      <c r="E566" s="414"/>
      <c r="F566" s="402"/>
      <c r="G566" s="317" t="s">
        <v>37</v>
      </c>
      <c r="H566" s="316" t="s">
        <v>511</v>
      </c>
    </row>
    <row r="567" spans="2:8" x14ac:dyDescent="0.25">
      <c r="B567" s="424"/>
      <c r="C567" s="402"/>
      <c r="D567" s="412"/>
      <c r="E567" s="414"/>
      <c r="F567" s="402"/>
      <c r="G567" s="317" t="s">
        <v>38</v>
      </c>
      <c r="H567" s="316" t="s">
        <v>512</v>
      </c>
    </row>
    <row r="568" spans="2:8" x14ac:dyDescent="0.25">
      <c r="B568" s="424"/>
      <c r="C568" s="402"/>
      <c r="D568" s="412"/>
      <c r="E568" s="414"/>
      <c r="F568" s="402"/>
      <c r="G568" s="317" t="s">
        <v>39</v>
      </c>
      <c r="H568" s="316" t="s">
        <v>513</v>
      </c>
    </row>
    <row r="569" spans="2:8" x14ac:dyDescent="0.25">
      <c r="B569" s="424"/>
      <c r="C569" s="402"/>
      <c r="D569" s="412"/>
      <c r="E569" s="414"/>
      <c r="F569" s="402"/>
      <c r="G569" s="317" t="s">
        <v>40</v>
      </c>
      <c r="H569" s="316" t="s">
        <v>514</v>
      </c>
    </row>
    <row r="570" spans="2:8" x14ac:dyDescent="0.25">
      <c r="B570" s="424"/>
      <c r="C570" s="402"/>
      <c r="D570" s="412"/>
      <c r="E570" s="414"/>
      <c r="F570" s="402"/>
      <c r="G570" s="317" t="s">
        <v>41</v>
      </c>
      <c r="H570" s="316" t="s">
        <v>515</v>
      </c>
    </row>
    <row r="571" spans="2:8" x14ac:dyDescent="0.25">
      <c r="B571" s="424"/>
      <c r="C571" s="402"/>
      <c r="D571" s="412"/>
      <c r="E571" s="414"/>
      <c r="F571" s="402"/>
      <c r="G571" s="317" t="s">
        <v>42</v>
      </c>
      <c r="H571" s="316" t="s">
        <v>516</v>
      </c>
    </row>
    <row r="572" spans="2:8" x14ac:dyDescent="0.25">
      <c r="B572" s="424"/>
      <c r="C572" s="402"/>
      <c r="D572" s="412"/>
      <c r="E572" s="414"/>
      <c r="F572" s="402"/>
      <c r="G572" s="317" t="s">
        <v>43</v>
      </c>
      <c r="H572" s="316" t="s">
        <v>517</v>
      </c>
    </row>
    <row r="573" spans="2:8" x14ac:dyDescent="0.25">
      <c r="B573" s="424"/>
      <c r="C573" s="402"/>
      <c r="D573" s="412"/>
      <c r="E573" s="414"/>
      <c r="F573" s="402"/>
      <c r="G573" s="317" t="s">
        <v>77</v>
      </c>
      <c r="H573" s="316" t="s">
        <v>518</v>
      </c>
    </row>
    <row r="574" spans="2:8" x14ac:dyDescent="0.25">
      <c r="B574" s="424"/>
      <c r="C574" s="402"/>
      <c r="D574" s="412"/>
      <c r="E574" s="414"/>
      <c r="F574" s="402"/>
      <c r="G574" s="317" t="s">
        <v>78</v>
      </c>
      <c r="H574" s="316" t="s">
        <v>526</v>
      </c>
    </row>
    <row r="575" spans="2:8" x14ac:dyDescent="0.25">
      <c r="B575" s="424"/>
      <c r="C575" s="402"/>
      <c r="D575" s="412"/>
      <c r="E575" s="414"/>
      <c r="F575" s="402"/>
      <c r="G575" s="317" t="s">
        <v>85</v>
      </c>
      <c r="H575" s="316" t="s">
        <v>520</v>
      </c>
    </row>
    <row r="576" spans="2:8" x14ac:dyDescent="0.25">
      <c r="B576" s="424"/>
      <c r="C576" s="402"/>
      <c r="D576" s="412"/>
      <c r="E576" s="414"/>
      <c r="F576" s="402"/>
      <c r="G576" s="317" t="s">
        <v>86</v>
      </c>
      <c r="H576" s="316" t="s">
        <v>521</v>
      </c>
    </row>
    <row r="577" spans="2:8" x14ac:dyDescent="0.25">
      <c r="B577" s="424"/>
      <c r="C577" s="402"/>
      <c r="D577" s="412" t="s">
        <v>1078</v>
      </c>
      <c r="E577" s="413" t="s">
        <v>1037</v>
      </c>
      <c r="F577" s="402" t="s">
        <v>534</v>
      </c>
      <c r="G577" s="317" t="s">
        <v>76</v>
      </c>
      <c r="H577" s="316" t="s">
        <v>533</v>
      </c>
    </row>
    <row r="578" spans="2:8" x14ac:dyDescent="0.25">
      <c r="B578" s="424"/>
      <c r="C578" s="402"/>
      <c r="D578" s="412"/>
      <c r="E578" s="414"/>
      <c r="F578" s="402"/>
      <c r="G578" s="317" t="s">
        <v>35</v>
      </c>
      <c r="H578" s="316" t="s">
        <v>535</v>
      </c>
    </row>
    <row r="579" spans="2:8" x14ac:dyDescent="0.25">
      <c r="B579" s="424"/>
      <c r="C579" s="402"/>
      <c r="D579" s="412"/>
      <c r="E579" s="414"/>
      <c r="F579" s="402"/>
      <c r="G579" s="317" t="s">
        <v>70</v>
      </c>
      <c r="H579" s="316" t="s">
        <v>536</v>
      </c>
    </row>
    <row r="580" spans="2:8" x14ac:dyDescent="0.25">
      <c r="B580" s="424"/>
      <c r="C580" s="402"/>
      <c r="D580" s="412"/>
      <c r="E580" s="414"/>
      <c r="F580" s="402"/>
      <c r="G580" s="317" t="s">
        <v>36</v>
      </c>
      <c r="H580" s="316" t="s">
        <v>537</v>
      </c>
    </row>
    <row r="581" spans="2:8" x14ac:dyDescent="0.25">
      <c r="B581" s="424"/>
      <c r="C581" s="402"/>
      <c r="D581" s="412"/>
      <c r="E581" s="414"/>
      <c r="F581" s="402"/>
      <c r="G581" s="317" t="s">
        <v>37</v>
      </c>
      <c r="H581" s="316" t="s">
        <v>538</v>
      </c>
    </row>
    <row r="582" spans="2:8" x14ac:dyDescent="0.25">
      <c r="B582" s="424"/>
      <c r="C582" s="402"/>
      <c r="D582" s="412"/>
      <c r="E582" s="414"/>
      <c r="F582" s="402"/>
      <c r="G582" s="317" t="s">
        <v>38</v>
      </c>
      <c r="H582" s="316" t="s">
        <v>539</v>
      </c>
    </row>
    <row r="583" spans="2:8" x14ac:dyDescent="0.25">
      <c r="B583" s="424"/>
      <c r="C583" s="402"/>
      <c r="D583" s="412"/>
      <c r="E583" s="414"/>
      <c r="F583" s="402"/>
      <c r="G583" s="317" t="s">
        <v>39</v>
      </c>
      <c r="H583" s="316" t="s">
        <v>540</v>
      </c>
    </row>
    <row r="584" spans="2:8" x14ac:dyDescent="0.25">
      <c r="B584" s="424"/>
      <c r="C584" s="402"/>
      <c r="D584" s="412"/>
      <c r="E584" s="414"/>
      <c r="F584" s="402"/>
      <c r="G584" s="317" t="s">
        <v>40</v>
      </c>
      <c r="H584" s="316" t="s">
        <v>541</v>
      </c>
    </row>
    <row r="585" spans="2:8" x14ac:dyDescent="0.25">
      <c r="B585" s="424"/>
      <c r="C585" s="402"/>
      <c r="D585" s="412"/>
      <c r="E585" s="414"/>
      <c r="F585" s="402"/>
      <c r="G585" s="317" t="s">
        <v>41</v>
      </c>
      <c r="H585" s="316" t="s">
        <v>542</v>
      </c>
    </row>
    <row r="586" spans="2:8" x14ac:dyDescent="0.25">
      <c r="B586" s="424"/>
      <c r="C586" s="402"/>
      <c r="D586" s="412"/>
      <c r="E586" s="414"/>
      <c r="F586" s="402"/>
      <c r="G586" s="317" t="s">
        <v>42</v>
      </c>
      <c r="H586" s="316" t="s">
        <v>543</v>
      </c>
    </row>
    <row r="587" spans="2:8" x14ac:dyDescent="0.25">
      <c r="B587" s="424"/>
      <c r="C587" s="402"/>
      <c r="D587" s="412"/>
      <c r="E587" s="414"/>
      <c r="F587" s="402"/>
      <c r="G587" s="317" t="s">
        <v>43</v>
      </c>
      <c r="H587" s="316" t="s">
        <v>544</v>
      </c>
    </row>
    <row r="588" spans="2:8" x14ac:dyDescent="0.25">
      <c r="B588" s="424"/>
      <c r="C588" s="402"/>
      <c r="D588" s="412"/>
      <c r="E588" s="414"/>
      <c r="F588" s="402"/>
      <c r="G588" s="317" t="s">
        <v>77</v>
      </c>
      <c r="H588" s="316" t="s">
        <v>545</v>
      </c>
    </row>
    <row r="589" spans="2:8" x14ac:dyDescent="0.25">
      <c r="B589" s="424"/>
      <c r="C589" s="402"/>
      <c r="D589" s="412"/>
      <c r="E589" s="414"/>
      <c r="F589" s="402"/>
      <c r="G589" s="317" t="s">
        <v>78</v>
      </c>
      <c r="H589" s="316" t="s">
        <v>546</v>
      </c>
    </row>
    <row r="590" spans="2:8" x14ac:dyDescent="0.25">
      <c r="B590" s="424"/>
      <c r="C590" s="402"/>
      <c r="D590" s="412"/>
      <c r="E590" s="414"/>
      <c r="F590" s="402"/>
      <c r="G590" s="317" t="s">
        <v>85</v>
      </c>
      <c r="H590" s="316" t="s">
        <v>547</v>
      </c>
    </row>
    <row r="591" spans="2:8" x14ac:dyDescent="0.25">
      <c r="B591" s="424"/>
      <c r="C591" s="402"/>
      <c r="D591" s="412"/>
      <c r="E591" s="414"/>
      <c r="F591" s="402"/>
      <c r="G591" s="317" t="s">
        <v>86</v>
      </c>
      <c r="H591" s="316" t="s">
        <v>548</v>
      </c>
    </row>
    <row r="592" spans="2:8" x14ac:dyDescent="0.25">
      <c r="B592" s="424"/>
      <c r="C592" s="402"/>
      <c r="D592" s="412" t="s">
        <v>1119</v>
      </c>
      <c r="E592" s="413" t="s">
        <v>1037</v>
      </c>
      <c r="F592" s="402" t="s">
        <v>550</v>
      </c>
      <c r="G592" s="317" t="s">
        <v>76</v>
      </c>
      <c r="H592" s="316" t="s">
        <v>549</v>
      </c>
    </row>
    <row r="593" spans="2:8" x14ac:dyDescent="0.25">
      <c r="B593" s="424"/>
      <c r="C593" s="402"/>
      <c r="D593" s="412"/>
      <c r="E593" s="414"/>
      <c r="F593" s="402"/>
      <c r="G593" s="317" t="s">
        <v>35</v>
      </c>
      <c r="H593" s="316" t="s">
        <v>551</v>
      </c>
    </row>
    <row r="594" spans="2:8" x14ac:dyDescent="0.25">
      <c r="B594" s="424"/>
      <c r="C594" s="402"/>
      <c r="D594" s="412"/>
      <c r="E594" s="414"/>
      <c r="F594" s="402"/>
      <c r="G594" s="317" t="s">
        <v>70</v>
      </c>
      <c r="H594" s="316" t="s">
        <v>552</v>
      </c>
    </row>
    <row r="595" spans="2:8" x14ac:dyDescent="0.25">
      <c r="B595" s="424"/>
      <c r="C595" s="402"/>
      <c r="D595" s="412"/>
      <c r="E595" s="414"/>
      <c r="F595" s="402"/>
      <c r="G595" s="317" t="s">
        <v>36</v>
      </c>
      <c r="H595" s="316" t="s">
        <v>553</v>
      </c>
    </row>
    <row r="596" spans="2:8" x14ac:dyDescent="0.25">
      <c r="B596" s="424"/>
      <c r="C596" s="402"/>
      <c r="D596" s="412"/>
      <c r="E596" s="414"/>
      <c r="F596" s="402"/>
      <c r="G596" s="317" t="s">
        <v>37</v>
      </c>
      <c r="H596" s="316" t="s">
        <v>554</v>
      </c>
    </row>
    <row r="597" spans="2:8" x14ac:dyDescent="0.25">
      <c r="B597" s="424"/>
      <c r="C597" s="402"/>
      <c r="D597" s="412"/>
      <c r="E597" s="414"/>
      <c r="F597" s="402"/>
      <c r="G597" s="317" t="s">
        <v>38</v>
      </c>
      <c r="H597" s="316" t="s">
        <v>555</v>
      </c>
    </row>
    <row r="598" spans="2:8" x14ac:dyDescent="0.25">
      <c r="B598" s="424"/>
      <c r="C598" s="402"/>
      <c r="D598" s="412"/>
      <c r="E598" s="414"/>
      <c r="F598" s="402"/>
      <c r="G598" s="317" t="s">
        <v>39</v>
      </c>
      <c r="H598" s="316" t="s">
        <v>556</v>
      </c>
    </row>
    <row r="599" spans="2:8" x14ac:dyDescent="0.25">
      <c r="B599" s="424"/>
      <c r="C599" s="402"/>
      <c r="D599" s="412"/>
      <c r="E599" s="414"/>
      <c r="F599" s="402"/>
      <c r="G599" s="317" t="s">
        <v>40</v>
      </c>
      <c r="H599" s="316" t="s">
        <v>557</v>
      </c>
    </row>
    <row r="600" spans="2:8" x14ac:dyDescent="0.25">
      <c r="B600" s="424"/>
      <c r="C600" s="402"/>
      <c r="D600" s="412"/>
      <c r="E600" s="414"/>
      <c r="F600" s="402"/>
      <c r="G600" s="317" t="s">
        <v>41</v>
      </c>
      <c r="H600" s="316" t="s">
        <v>558</v>
      </c>
    </row>
    <row r="601" spans="2:8" x14ac:dyDescent="0.25">
      <c r="B601" s="424"/>
      <c r="C601" s="402"/>
      <c r="D601" s="412"/>
      <c r="E601" s="414"/>
      <c r="F601" s="402"/>
      <c r="G601" s="317" t="s">
        <v>42</v>
      </c>
      <c r="H601" s="316" t="s">
        <v>559</v>
      </c>
    </row>
    <row r="602" spans="2:8" x14ac:dyDescent="0.25">
      <c r="B602" s="424"/>
      <c r="C602" s="402"/>
      <c r="D602" s="412"/>
      <c r="E602" s="414"/>
      <c r="F602" s="402"/>
      <c r="G602" s="317" t="s">
        <v>43</v>
      </c>
      <c r="H602" s="316" t="s">
        <v>560</v>
      </c>
    </row>
    <row r="603" spans="2:8" x14ac:dyDescent="0.25">
      <c r="B603" s="424"/>
      <c r="C603" s="402"/>
      <c r="D603" s="412"/>
      <c r="E603" s="414"/>
      <c r="F603" s="402"/>
      <c r="G603" s="317" t="s">
        <v>77</v>
      </c>
      <c r="H603" s="316" t="s">
        <v>561</v>
      </c>
    </row>
    <row r="604" spans="2:8" x14ac:dyDescent="0.25">
      <c r="B604" s="424"/>
      <c r="C604" s="402"/>
      <c r="D604" s="412"/>
      <c r="E604" s="414"/>
      <c r="F604" s="402"/>
      <c r="G604" s="317" t="s">
        <v>78</v>
      </c>
      <c r="H604" s="316" t="s">
        <v>562</v>
      </c>
    </row>
    <row r="605" spans="2:8" x14ac:dyDescent="0.25">
      <c r="B605" s="424"/>
      <c r="C605" s="402"/>
      <c r="D605" s="412"/>
      <c r="E605" s="414"/>
      <c r="F605" s="402"/>
      <c r="G605" s="317" t="s">
        <v>85</v>
      </c>
      <c r="H605" s="316" t="s">
        <v>563</v>
      </c>
    </row>
    <row r="606" spans="2:8" x14ac:dyDescent="0.25">
      <c r="B606" s="424"/>
      <c r="C606" s="402"/>
      <c r="D606" s="412"/>
      <c r="E606" s="414"/>
      <c r="F606" s="402"/>
      <c r="G606" s="317" t="s">
        <v>86</v>
      </c>
      <c r="H606" s="316" t="s">
        <v>564</v>
      </c>
    </row>
    <row r="607" spans="2:8" x14ac:dyDescent="0.25">
      <c r="B607" s="424" t="s">
        <v>573</v>
      </c>
      <c r="C607" s="402">
        <v>3</v>
      </c>
      <c r="D607" s="412" t="s">
        <v>1076</v>
      </c>
      <c r="E607" s="413" t="s">
        <v>1037</v>
      </c>
      <c r="F607" s="402" t="s">
        <v>525</v>
      </c>
      <c r="G607" s="317" t="s">
        <v>76</v>
      </c>
      <c r="H607" s="316" t="s">
        <v>507</v>
      </c>
    </row>
    <row r="608" spans="2:8" x14ac:dyDescent="0.25">
      <c r="B608" s="424"/>
      <c r="C608" s="402"/>
      <c r="D608" s="412"/>
      <c r="E608" s="414"/>
      <c r="F608" s="402"/>
      <c r="G608" s="317" t="s">
        <v>35</v>
      </c>
      <c r="H608" s="316" t="s">
        <v>508</v>
      </c>
    </row>
    <row r="609" spans="2:8" x14ac:dyDescent="0.25">
      <c r="B609" s="424"/>
      <c r="C609" s="402"/>
      <c r="D609" s="412"/>
      <c r="E609" s="414"/>
      <c r="F609" s="402"/>
      <c r="G609" s="317" t="s">
        <v>70</v>
      </c>
      <c r="H609" s="316" t="s">
        <v>509</v>
      </c>
    </row>
    <row r="610" spans="2:8" x14ac:dyDescent="0.25">
      <c r="B610" s="424"/>
      <c r="C610" s="402"/>
      <c r="D610" s="412"/>
      <c r="E610" s="414"/>
      <c r="F610" s="402"/>
      <c r="G610" s="317" t="s">
        <v>36</v>
      </c>
      <c r="H610" s="316" t="s">
        <v>510</v>
      </c>
    </row>
    <row r="611" spans="2:8" x14ac:dyDescent="0.25">
      <c r="B611" s="424"/>
      <c r="C611" s="402"/>
      <c r="D611" s="412"/>
      <c r="E611" s="414"/>
      <c r="F611" s="402"/>
      <c r="G611" s="317" t="s">
        <v>37</v>
      </c>
      <c r="H611" s="316" t="s">
        <v>511</v>
      </c>
    </row>
    <row r="612" spans="2:8" x14ac:dyDescent="0.25">
      <c r="B612" s="424"/>
      <c r="C612" s="402"/>
      <c r="D612" s="412"/>
      <c r="E612" s="414"/>
      <c r="F612" s="402"/>
      <c r="G612" s="317" t="s">
        <v>38</v>
      </c>
      <c r="H612" s="316" t="s">
        <v>512</v>
      </c>
    </row>
    <row r="613" spans="2:8" x14ac:dyDescent="0.25">
      <c r="B613" s="424"/>
      <c r="C613" s="402"/>
      <c r="D613" s="412"/>
      <c r="E613" s="414"/>
      <c r="F613" s="402"/>
      <c r="G613" s="317" t="s">
        <v>39</v>
      </c>
      <c r="H613" s="316" t="s">
        <v>513</v>
      </c>
    </row>
    <row r="614" spans="2:8" x14ac:dyDescent="0.25">
      <c r="B614" s="424"/>
      <c r="C614" s="402"/>
      <c r="D614" s="412"/>
      <c r="E614" s="414"/>
      <c r="F614" s="402"/>
      <c r="G614" s="317" t="s">
        <v>40</v>
      </c>
      <c r="H614" s="316" t="s">
        <v>514</v>
      </c>
    </row>
    <row r="615" spans="2:8" x14ac:dyDescent="0.25">
      <c r="B615" s="424"/>
      <c r="C615" s="402"/>
      <c r="D615" s="412"/>
      <c r="E615" s="414"/>
      <c r="F615" s="402"/>
      <c r="G615" s="317" t="s">
        <v>41</v>
      </c>
      <c r="H615" s="316" t="s">
        <v>515</v>
      </c>
    </row>
    <row r="616" spans="2:8" x14ac:dyDescent="0.25">
      <c r="B616" s="424"/>
      <c r="C616" s="402"/>
      <c r="D616" s="412"/>
      <c r="E616" s="414"/>
      <c r="F616" s="402"/>
      <c r="G616" s="317" t="s">
        <v>42</v>
      </c>
      <c r="H616" s="316" t="s">
        <v>516</v>
      </c>
    </row>
    <row r="617" spans="2:8" x14ac:dyDescent="0.25">
      <c r="B617" s="424"/>
      <c r="C617" s="402"/>
      <c r="D617" s="412"/>
      <c r="E617" s="414"/>
      <c r="F617" s="402"/>
      <c r="G617" s="317" t="s">
        <v>43</v>
      </c>
      <c r="H617" s="316" t="s">
        <v>517</v>
      </c>
    </row>
    <row r="618" spans="2:8" x14ac:dyDescent="0.25">
      <c r="B618" s="424"/>
      <c r="C618" s="402"/>
      <c r="D618" s="412"/>
      <c r="E618" s="414"/>
      <c r="F618" s="402"/>
      <c r="G618" s="317" t="s">
        <v>77</v>
      </c>
      <c r="H618" s="316" t="s">
        <v>518</v>
      </c>
    </row>
    <row r="619" spans="2:8" x14ac:dyDescent="0.25">
      <c r="B619" s="424"/>
      <c r="C619" s="402"/>
      <c r="D619" s="412"/>
      <c r="E619" s="414"/>
      <c r="F619" s="402"/>
      <c r="G619" s="317" t="s">
        <v>78</v>
      </c>
      <c r="H619" s="316" t="s">
        <v>526</v>
      </c>
    </row>
    <row r="620" spans="2:8" x14ac:dyDescent="0.25">
      <c r="B620" s="424"/>
      <c r="C620" s="402"/>
      <c r="D620" s="412"/>
      <c r="E620" s="414"/>
      <c r="F620" s="402"/>
      <c r="G620" s="317" t="s">
        <v>85</v>
      </c>
      <c r="H620" s="316" t="s">
        <v>520</v>
      </c>
    </row>
    <row r="621" spans="2:8" x14ac:dyDescent="0.25">
      <c r="B621" s="424"/>
      <c r="C621" s="402"/>
      <c r="D621" s="412"/>
      <c r="E621" s="414"/>
      <c r="F621" s="402"/>
      <c r="G621" s="317" t="s">
        <v>86</v>
      </c>
      <c r="H621" s="316" t="s">
        <v>521</v>
      </c>
    </row>
    <row r="622" spans="2:8" x14ac:dyDescent="0.25">
      <c r="B622" s="424"/>
      <c r="C622" s="402"/>
      <c r="D622" s="412" t="s">
        <v>1078</v>
      </c>
      <c r="E622" s="413" t="s">
        <v>1037</v>
      </c>
      <c r="F622" s="402" t="s">
        <v>534</v>
      </c>
      <c r="G622" s="317" t="s">
        <v>76</v>
      </c>
      <c r="H622" s="316" t="s">
        <v>533</v>
      </c>
    </row>
    <row r="623" spans="2:8" x14ac:dyDescent="0.25">
      <c r="B623" s="424"/>
      <c r="C623" s="402"/>
      <c r="D623" s="412"/>
      <c r="E623" s="414"/>
      <c r="F623" s="402"/>
      <c r="G623" s="317" t="s">
        <v>35</v>
      </c>
      <c r="H623" s="316" t="s">
        <v>535</v>
      </c>
    </row>
    <row r="624" spans="2:8" x14ac:dyDescent="0.25">
      <c r="B624" s="424"/>
      <c r="C624" s="402"/>
      <c r="D624" s="412"/>
      <c r="E624" s="414"/>
      <c r="F624" s="402"/>
      <c r="G624" s="317" t="s">
        <v>70</v>
      </c>
      <c r="H624" s="316" t="s">
        <v>536</v>
      </c>
    </row>
    <row r="625" spans="2:8" x14ac:dyDescent="0.25">
      <c r="B625" s="424"/>
      <c r="C625" s="402"/>
      <c r="D625" s="412"/>
      <c r="E625" s="414"/>
      <c r="F625" s="402"/>
      <c r="G625" s="317" t="s">
        <v>36</v>
      </c>
      <c r="H625" s="316" t="s">
        <v>537</v>
      </c>
    </row>
    <row r="626" spans="2:8" x14ac:dyDescent="0.25">
      <c r="B626" s="424"/>
      <c r="C626" s="402"/>
      <c r="D626" s="412"/>
      <c r="E626" s="414"/>
      <c r="F626" s="402"/>
      <c r="G626" s="317" t="s">
        <v>37</v>
      </c>
      <c r="H626" s="316" t="s">
        <v>538</v>
      </c>
    </row>
    <row r="627" spans="2:8" x14ac:dyDescent="0.25">
      <c r="B627" s="424"/>
      <c r="C627" s="402"/>
      <c r="D627" s="412"/>
      <c r="E627" s="414"/>
      <c r="F627" s="402"/>
      <c r="G627" s="317" t="s">
        <v>38</v>
      </c>
      <c r="H627" s="316" t="s">
        <v>539</v>
      </c>
    </row>
    <row r="628" spans="2:8" x14ac:dyDescent="0.25">
      <c r="B628" s="424"/>
      <c r="C628" s="402"/>
      <c r="D628" s="412"/>
      <c r="E628" s="414"/>
      <c r="F628" s="402"/>
      <c r="G628" s="317" t="s">
        <v>39</v>
      </c>
      <c r="H628" s="316" t="s">
        <v>540</v>
      </c>
    </row>
    <row r="629" spans="2:8" x14ac:dyDescent="0.25">
      <c r="B629" s="424"/>
      <c r="C629" s="402"/>
      <c r="D629" s="412"/>
      <c r="E629" s="414"/>
      <c r="F629" s="402"/>
      <c r="G629" s="317" t="s">
        <v>40</v>
      </c>
      <c r="H629" s="316" t="s">
        <v>541</v>
      </c>
    </row>
    <row r="630" spans="2:8" x14ac:dyDescent="0.25">
      <c r="B630" s="424"/>
      <c r="C630" s="402"/>
      <c r="D630" s="412"/>
      <c r="E630" s="414"/>
      <c r="F630" s="402"/>
      <c r="G630" s="317" t="s">
        <v>41</v>
      </c>
      <c r="H630" s="316" t="s">
        <v>542</v>
      </c>
    </row>
    <row r="631" spans="2:8" x14ac:dyDescent="0.25">
      <c r="B631" s="424"/>
      <c r="C631" s="402"/>
      <c r="D631" s="412"/>
      <c r="E631" s="414"/>
      <c r="F631" s="402"/>
      <c r="G631" s="317" t="s">
        <v>42</v>
      </c>
      <c r="H631" s="316" t="s">
        <v>543</v>
      </c>
    </row>
    <row r="632" spans="2:8" x14ac:dyDescent="0.25">
      <c r="B632" s="424"/>
      <c r="C632" s="402"/>
      <c r="D632" s="412"/>
      <c r="E632" s="414"/>
      <c r="F632" s="402"/>
      <c r="G632" s="317" t="s">
        <v>43</v>
      </c>
      <c r="H632" s="316" t="s">
        <v>544</v>
      </c>
    </row>
    <row r="633" spans="2:8" x14ac:dyDescent="0.25">
      <c r="B633" s="424"/>
      <c r="C633" s="402"/>
      <c r="D633" s="412"/>
      <c r="E633" s="414"/>
      <c r="F633" s="402"/>
      <c r="G633" s="317" t="s">
        <v>77</v>
      </c>
      <c r="H633" s="316" t="s">
        <v>545</v>
      </c>
    </row>
    <row r="634" spans="2:8" x14ac:dyDescent="0.25">
      <c r="B634" s="424"/>
      <c r="C634" s="402"/>
      <c r="D634" s="412"/>
      <c r="E634" s="414"/>
      <c r="F634" s="402"/>
      <c r="G634" s="317" t="s">
        <v>78</v>
      </c>
      <c r="H634" s="316" t="s">
        <v>546</v>
      </c>
    </row>
    <row r="635" spans="2:8" x14ac:dyDescent="0.25">
      <c r="B635" s="424"/>
      <c r="C635" s="402"/>
      <c r="D635" s="412"/>
      <c r="E635" s="414"/>
      <c r="F635" s="402"/>
      <c r="G635" s="317" t="s">
        <v>85</v>
      </c>
      <c r="H635" s="316" t="s">
        <v>547</v>
      </c>
    </row>
    <row r="636" spans="2:8" x14ac:dyDescent="0.25">
      <c r="B636" s="424"/>
      <c r="C636" s="402"/>
      <c r="D636" s="412"/>
      <c r="E636" s="414"/>
      <c r="F636" s="402"/>
      <c r="G636" s="317" t="s">
        <v>86</v>
      </c>
      <c r="H636" s="316" t="s">
        <v>548</v>
      </c>
    </row>
    <row r="637" spans="2:8" x14ac:dyDescent="0.25">
      <c r="B637" s="424"/>
      <c r="C637" s="402"/>
      <c r="D637" s="412" t="s">
        <v>1119</v>
      </c>
      <c r="E637" s="413" t="s">
        <v>1037</v>
      </c>
      <c r="F637" s="402" t="s">
        <v>550</v>
      </c>
      <c r="G637" s="317" t="s">
        <v>76</v>
      </c>
      <c r="H637" s="316" t="s">
        <v>549</v>
      </c>
    </row>
    <row r="638" spans="2:8" x14ac:dyDescent="0.25">
      <c r="B638" s="424"/>
      <c r="C638" s="402"/>
      <c r="D638" s="412"/>
      <c r="E638" s="414"/>
      <c r="F638" s="402"/>
      <c r="G638" s="317" t="s">
        <v>35</v>
      </c>
      <c r="H638" s="316" t="s">
        <v>551</v>
      </c>
    </row>
    <row r="639" spans="2:8" x14ac:dyDescent="0.25">
      <c r="B639" s="424"/>
      <c r="C639" s="402"/>
      <c r="D639" s="412"/>
      <c r="E639" s="414"/>
      <c r="F639" s="402"/>
      <c r="G639" s="317" t="s">
        <v>70</v>
      </c>
      <c r="H639" s="316" t="s">
        <v>552</v>
      </c>
    </row>
    <row r="640" spans="2:8" x14ac:dyDescent="0.25">
      <c r="B640" s="424"/>
      <c r="C640" s="402"/>
      <c r="D640" s="412"/>
      <c r="E640" s="414"/>
      <c r="F640" s="402"/>
      <c r="G640" s="317" t="s">
        <v>36</v>
      </c>
      <c r="H640" s="316" t="s">
        <v>553</v>
      </c>
    </row>
    <row r="641" spans="2:8" x14ac:dyDescent="0.25">
      <c r="B641" s="424"/>
      <c r="C641" s="402"/>
      <c r="D641" s="412"/>
      <c r="E641" s="414"/>
      <c r="F641" s="402"/>
      <c r="G641" s="317" t="s">
        <v>37</v>
      </c>
      <c r="H641" s="316" t="s">
        <v>554</v>
      </c>
    </row>
    <row r="642" spans="2:8" x14ac:dyDescent="0.25">
      <c r="B642" s="424"/>
      <c r="C642" s="402"/>
      <c r="D642" s="412"/>
      <c r="E642" s="414"/>
      <c r="F642" s="402"/>
      <c r="G642" s="317" t="s">
        <v>38</v>
      </c>
      <c r="H642" s="316" t="s">
        <v>555</v>
      </c>
    </row>
    <row r="643" spans="2:8" x14ac:dyDescent="0.25">
      <c r="B643" s="424"/>
      <c r="C643" s="402"/>
      <c r="D643" s="412"/>
      <c r="E643" s="414"/>
      <c r="F643" s="402"/>
      <c r="G643" s="317" t="s">
        <v>39</v>
      </c>
      <c r="H643" s="316" t="s">
        <v>556</v>
      </c>
    </row>
    <row r="644" spans="2:8" x14ac:dyDescent="0.25">
      <c r="B644" s="424"/>
      <c r="C644" s="402"/>
      <c r="D644" s="412"/>
      <c r="E644" s="414"/>
      <c r="F644" s="402"/>
      <c r="G644" s="317" t="s">
        <v>40</v>
      </c>
      <c r="H644" s="316" t="s">
        <v>557</v>
      </c>
    </row>
    <row r="645" spans="2:8" x14ac:dyDescent="0.25">
      <c r="B645" s="424"/>
      <c r="C645" s="402"/>
      <c r="D645" s="412"/>
      <c r="E645" s="414"/>
      <c r="F645" s="402"/>
      <c r="G645" s="317" t="s">
        <v>41</v>
      </c>
      <c r="H645" s="316" t="s">
        <v>558</v>
      </c>
    </row>
    <row r="646" spans="2:8" x14ac:dyDescent="0.25">
      <c r="B646" s="424"/>
      <c r="C646" s="402"/>
      <c r="D646" s="412"/>
      <c r="E646" s="414"/>
      <c r="F646" s="402"/>
      <c r="G646" s="317" t="s">
        <v>42</v>
      </c>
      <c r="H646" s="316" t="s">
        <v>559</v>
      </c>
    </row>
    <row r="647" spans="2:8" x14ac:dyDescent="0.25">
      <c r="B647" s="424"/>
      <c r="C647" s="402"/>
      <c r="D647" s="412"/>
      <c r="E647" s="414"/>
      <c r="F647" s="402"/>
      <c r="G647" s="317" t="s">
        <v>43</v>
      </c>
      <c r="H647" s="316" t="s">
        <v>560</v>
      </c>
    </row>
    <row r="648" spans="2:8" x14ac:dyDescent="0.25">
      <c r="B648" s="424"/>
      <c r="C648" s="402"/>
      <c r="D648" s="412"/>
      <c r="E648" s="414"/>
      <c r="F648" s="402"/>
      <c r="G648" s="317" t="s">
        <v>77</v>
      </c>
      <c r="H648" s="316" t="s">
        <v>561</v>
      </c>
    </row>
    <row r="649" spans="2:8" x14ac:dyDescent="0.25">
      <c r="B649" s="424"/>
      <c r="C649" s="402"/>
      <c r="D649" s="412"/>
      <c r="E649" s="414"/>
      <c r="F649" s="402"/>
      <c r="G649" s="317" t="s">
        <v>78</v>
      </c>
      <c r="H649" s="316" t="s">
        <v>562</v>
      </c>
    </row>
    <row r="650" spans="2:8" x14ac:dyDescent="0.25">
      <c r="B650" s="424"/>
      <c r="C650" s="402"/>
      <c r="D650" s="412"/>
      <c r="E650" s="414"/>
      <c r="F650" s="402"/>
      <c r="G650" s="317" t="s">
        <v>85</v>
      </c>
      <c r="H650" s="316" t="s">
        <v>563</v>
      </c>
    </row>
    <row r="651" spans="2:8" x14ac:dyDescent="0.25">
      <c r="B651" s="424"/>
      <c r="C651" s="402"/>
      <c r="D651" s="412"/>
      <c r="E651" s="414"/>
      <c r="F651" s="402"/>
      <c r="G651" s="317" t="s">
        <v>86</v>
      </c>
      <c r="H651" s="316" t="s">
        <v>564</v>
      </c>
    </row>
    <row r="652" spans="2:8" ht="21" customHeight="1" x14ac:dyDescent="0.25">
      <c r="B652" s="425" t="s">
        <v>574</v>
      </c>
      <c r="C652" s="403">
        <v>1</v>
      </c>
      <c r="D652" s="409" t="s">
        <v>1120</v>
      </c>
      <c r="E652" s="413" t="s">
        <v>1037</v>
      </c>
      <c r="F652" s="402" t="s">
        <v>525</v>
      </c>
      <c r="G652" s="317" t="s">
        <v>76</v>
      </c>
      <c r="H652" s="316" t="s">
        <v>507</v>
      </c>
    </row>
    <row r="653" spans="2:8" x14ac:dyDescent="0.25">
      <c r="B653" s="426"/>
      <c r="C653" s="404"/>
      <c r="D653" s="410"/>
      <c r="E653" s="414"/>
      <c r="F653" s="402"/>
      <c r="G653" s="317" t="s">
        <v>35</v>
      </c>
      <c r="H653" s="316" t="s">
        <v>508</v>
      </c>
    </row>
    <row r="654" spans="2:8" x14ac:dyDescent="0.25">
      <c r="B654" s="426"/>
      <c r="C654" s="404"/>
      <c r="D654" s="410"/>
      <c r="E654" s="414"/>
      <c r="F654" s="402"/>
      <c r="G654" s="317" t="s">
        <v>70</v>
      </c>
      <c r="H654" s="316" t="s">
        <v>509</v>
      </c>
    </row>
    <row r="655" spans="2:8" x14ac:dyDescent="0.25">
      <c r="B655" s="426"/>
      <c r="C655" s="404"/>
      <c r="D655" s="410"/>
      <c r="E655" s="414"/>
      <c r="F655" s="402"/>
      <c r="G655" s="317" t="s">
        <v>36</v>
      </c>
      <c r="H655" s="316" t="s">
        <v>510</v>
      </c>
    </row>
    <row r="656" spans="2:8" x14ac:dyDescent="0.25">
      <c r="B656" s="426"/>
      <c r="C656" s="404"/>
      <c r="D656" s="410"/>
      <c r="E656" s="414"/>
      <c r="F656" s="402"/>
      <c r="G656" s="317" t="s">
        <v>37</v>
      </c>
      <c r="H656" s="316" t="s">
        <v>511</v>
      </c>
    </row>
    <row r="657" spans="2:8" x14ac:dyDescent="0.25">
      <c r="B657" s="426"/>
      <c r="C657" s="404"/>
      <c r="D657" s="410"/>
      <c r="E657" s="414"/>
      <c r="F657" s="402"/>
      <c r="G657" s="317" t="s">
        <v>38</v>
      </c>
      <c r="H657" s="316" t="s">
        <v>512</v>
      </c>
    </row>
    <row r="658" spans="2:8" x14ac:dyDescent="0.25">
      <c r="B658" s="426"/>
      <c r="C658" s="404"/>
      <c r="D658" s="410"/>
      <c r="E658" s="414"/>
      <c r="F658" s="402"/>
      <c r="G658" s="317" t="s">
        <v>39</v>
      </c>
      <c r="H658" s="316" t="s">
        <v>513</v>
      </c>
    </row>
    <row r="659" spans="2:8" x14ac:dyDescent="0.25">
      <c r="B659" s="426"/>
      <c r="C659" s="404"/>
      <c r="D659" s="410"/>
      <c r="E659" s="414"/>
      <c r="F659" s="402"/>
      <c r="G659" s="317" t="s">
        <v>40</v>
      </c>
      <c r="H659" s="316" t="s">
        <v>514</v>
      </c>
    </row>
    <row r="660" spans="2:8" x14ac:dyDescent="0.25">
      <c r="B660" s="426"/>
      <c r="C660" s="404"/>
      <c r="D660" s="410"/>
      <c r="E660" s="414"/>
      <c r="F660" s="402"/>
      <c r="G660" s="317" t="s">
        <v>41</v>
      </c>
      <c r="H660" s="316" t="s">
        <v>515</v>
      </c>
    </row>
    <row r="661" spans="2:8" x14ac:dyDescent="0.25">
      <c r="B661" s="426"/>
      <c r="C661" s="404"/>
      <c r="D661" s="410"/>
      <c r="E661" s="414"/>
      <c r="F661" s="402"/>
      <c r="G661" s="317" t="s">
        <v>42</v>
      </c>
      <c r="H661" s="316" t="s">
        <v>516</v>
      </c>
    </row>
    <row r="662" spans="2:8" x14ac:dyDescent="0.25">
      <c r="B662" s="426"/>
      <c r="C662" s="404"/>
      <c r="D662" s="410"/>
      <c r="E662" s="414"/>
      <c r="F662" s="402"/>
      <c r="G662" s="317" t="s">
        <v>43</v>
      </c>
      <c r="H662" s="316" t="s">
        <v>517</v>
      </c>
    </row>
    <row r="663" spans="2:8" x14ac:dyDescent="0.25">
      <c r="B663" s="426"/>
      <c r="C663" s="404"/>
      <c r="D663" s="410"/>
      <c r="E663" s="414"/>
      <c r="F663" s="402"/>
      <c r="G663" s="317" t="s">
        <v>77</v>
      </c>
      <c r="H663" s="316" t="s">
        <v>518</v>
      </c>
    </row>
    <row r="664" spans="2:8" x14ac:dyDescent="0.25">
      <c r="B664" s="426"/>
      <c r="C664" s="404"/>
      <c r="D664" s="410"/>
      <c r="E664" s="414"/>
      <c r="F664" s="402"/>
      <c r="G664" s="317" t="s">
        <v>78</v>
      </c>
      <c r="H664" s="316" t="s">
        <v>526</v>
      </c>
    </row>
    <row r="665" spans="2:8" x14ac:dyDescent="0.25">
      <c r="B665" s="426"/>
      <c r="C665" s="404"/>
      <c r="D665" s="410"/>
      <c r="E665" s="414"/>
      <c r="F665" s="402"/>
      <c r="G665" s="317" t="s">
        <v>85</v>
      </c>
      <c r="H665" s="316" t="s">
        <v>520</v>
      </c>
    </row>
    <row r="666" spans="2:8" x14ac:dyDescent="0.25">
      <c r="B666" s="427"/>
      <c r="C666" s="405"/>
      <c r="D666" s="411"/>
      <c r="E666" s="414"/>
      <c r="F666" s="402"/>
      <c r="G666" s="317" t="s">
        <v>86</v>
      </c>
      <c r="H666" s="316" t="s">
        <v>521</v>
      </c>
    </row>
    <row r="667" spans="2:8" ht="21" customHeight="1" x14ac:dyDescent="0.25">
      <c r="B667" s="424" t="s">
        <v>575</v>
      </c>
      <c r="C667" s="402">
        <v>1</v>
      </c>
      <c r="D667" s="409" t="s">
        <v>1120</v>
      </c>
      <c r="E667" s="413" t="s">
        <v>1037</v>
      </c>
      <c r="F667" s="402" t="s">
        <v>525</v>
      </c>
      <c r="G667" s="317" t="s">
        <v>76</v>
      </c>
      <c r="H667" s="316" t="s">
        <v>507</v>
      </c>
    </row>
    <row r="668" spans="2:8" x14ac:dyDescent="0.25">
      <c r="B668" s="424"/>
      <c r="C668" s="402"/>
      <c r="D668" s="410"/>
      <c r="E668" s="414"/>
      <c r="F668" s="402"/>
      <c r="G668" s="317" t="s">
        <v>35</v>
      </c>
      <c r="H668" s="316" t="s">
        <v>508</v>
      </c>
    </row>
    <row r="669" spans="2:8" x14ac:dyDescent="0.25">
      <c r="B669" s="424"/>
      <c r="C669" s="402"/>
      <c r="D669" s="410"/>
      <c r="E669" s="414"/>
      <c r="F669" s="402"/>
      <c r="G669" s="317" t="s">
        <v>70</v>
      </c>
      <c r="H669" s="316" t="s">
        <v>509</v>
      </c>
    </row>
    <row r="670" spans="2:8" x14ac:dyDescent="0.25">
      <c r="B670" s="424"/>
      <c r="C670" s="402"/>
      <c r="D670" s="410"/>
      <c r="E670" s="414"/>
      <c r="F670" s="402"/>
      <c r="G670" s="317" t="s">
        <v>36</v>
      </c>
      <c r="H670" s="316" t="s">
        <v>510</v>
      </c>
    </row>
    <row r="671" spans="2:8" x14ac:dyDescent="0.25">
      <c r="B671" s="424"/>
      <c r="C671" s="402"/>
      <c r="D671" s="410"/>
      <c r="E671" s="414"/>
      <c r="F671" s="402"/>
      <c r="G671" s="317" t="s">
        <v>37</v>
      </c>
      <c r="H671" s="316" t="s">
        <v>511</v>
      </c>
    </row>
    <row r="672" spans="2:8" x14ac:dyDescent="0.25">
      <c r="B672" s="424"/>
      <c r="C672" s="402"/>
      <c r="D672" s="410"/>
      <c r="E672" s="414"/>
      <c r="F672" s="402"/>
      <c r="G672" s="317" t="s">
        <v>38</v>
      </c>
      <c r="H672" s="316" t="s">
        <v>512</v>
      </c>
    </row>
    <row r="673" spans="2:8" x14ac:dyDescent="0.25">
      <c r="B673" s="424"/>
      <c r="C673" s="402"/>
      <c r="D673" s="410"/>
      <c r="E673" s="414"/>
      <c r="F673" s="402"/>
      <c r="G673" s="317" t="s">
        <v>39</v>
      </c>
      <c r="H673" s="316" t="s">
        <v>513</v>
      </c>
    </row>
    <row r="674" spans="2:8" x14ac:dyDescent="0.25">
      <c r="B674" s="424"/>
      <c r="C674" s="402"/>
      <c r="D674" s="410"/>
      <c r="E674" s="414"/>
      <c r="F674" s="402"/>
      <c r="G674" s="317" t="s">
        <v>40</v>
      </c>
      <c r="H674" s="316" t="s">
        <v>514</v>
      </c>
    </row>
    <row r="675" spans="2:8" x14ac:dyDescent="0.25">
      <c r="B675" s="424"/>
      <c r="C675" s="402"/>
      <c r="D675" s="410"/>
      <c r="E675" s="414"/>
      <c r="F675" s="402"/>
      <c r="G675" s="317" t="s">
        <v>41</v>
      </c>
      <c r="H675" s="316" t="s">
        <v>515</v>
      </c>
    </row>
    <row r="676" spans="2:8" x14ac:dyDescent="0.25">
      <c r="B676" s="424"/>
      <c r="C676" s="402"/>
      <c r="D676" s="410"/>
      <c r="E676" s="414"/>
      <c r="F676" s="402"/>
      <c r="G676" s="317" t="s">
        <v>42</v>
      </c>
      <c r="H676" s="316" t="s">
        <v>516</v>
      </c>
    </row>
    <row r="677" spans="2:8" x14ac:dyDescent="0.25">
      <c r="B677" s="424"/>
      <c r="C677" s="402"/>
      <c r="D677" s="410"/>
      <c r="E677" s="414"/>
      <c r="F677" s="402"/>
      <c r="G677" s="317" t="s">
        <v>43</v>
      </c>
      <c r="H677" s="316" t="s">
        <v>517</v>
      </c>
    </row>
    <row r="678" spans="2:8" x14ac:dyDescent="0.25">
      <c r="B678" s="424"/>
      <c r="C678" s="402"/>
      <c r="D678" s="410"/>
      <c r="E678" s="414"/>
      <c r="F678" s="402"/>
      <c r="G678" s="317" t="s">
        <v>77</v>
      </c>
      <c r="H678" s="316" t="s">
        <v>518</v>
      </c>
    </row>
    <row r="679" spans="2:8" x14ac:dyDescent="0.25">
      <c r="B679" s="424"/>
      <c r="C679" s="402"/>
      <c r="D679" s="410"/>
      <c r="E679" s="414"/>
      <c r="F679" s="402"/>
      <c r="G679" s="317" t="s">
        <v>78</v>
      </c>
      <c r="H679" s="316" t="s">
        <v>526</v>
      </c>
    </row>
    <row r="680" spans="2:8" x14ac:dyDescent="0.25">
      <c r="B680" s="424"/>
      <c r="C680" s="402"/>
      <c r="D680" s="410"/>
      <c r="E680" s="414"/>
      <c r="F680" s="402"/>
      <c r="G680" s="317" t="s">
        <v>85</v>
      </c>
      <c r="H680" s="316" t="s">
        <v>520</v>
      </c>
    </row>
    <row r="681" spans="2:8" x14ac:dyDescent="0.25">
      <c r="B681" s="424"/>
      <c r="C681" s="402"/>
      <c r="D681" s="411"/>
      <c r="E681" s="414"/>
      <c r="F681" s="402"/>
      <c r="G681" s="317" t="s">
        <v>86</v>
      </c>
      <c r="H681" s="316" t="s">
        <v>521</v>
      </c>
    </row>
    <row r="682" spans="2:8" ht="21" customHeight="1" x14ac:dyDescent="0.25">
      <c r="B682" s="424" t="s">
        <v>576</v>
      </c>
      <c r="C682" s="402">
        <v>1</v>
      </c>
      <c r="D682" s="409" t="s">
        <v>1120</v>
      </c>
      <c r="E682" s="413" t="s">
        <v>1037</v>
      </c>
      <c r="F682" s="402" t="s">
        <v>525</v>
      </c>
      <c r="G682" s="317" t="s">
        <v>76</v>
      </c>
      <c r="H682" s="316" t="s">
        <v>507</v>
      </c>
    </row>
    <row r="683" spans="2:8" x14ac:dyDescent="0.25">
      <c r="B683" s="424"/>
      <c r="C683" s="402"/>
      <c r="D683" s="410"/>
      <c r="E683" s="414"/>
      <c r="F683" s="402"/>
      <c r="G683" s="317" t="s">
        <v>35</v>
      </c>
      <c r="H683" s="316" t="s">
        <v>508</v>
      </c>
    </row>
    <row r="684" spans="2:8" x14ac:dyDescent="0.25">
      <c r="B684" s="424"/>
      <c r="C684" s="402"/>
      <c r="D684" s="410"/>
      <c r="E684" s="414"/>
      <c r="F684" s="402"/>
      <c r="G684" s="317" t="s">
        <v>70</v>
      </c>
      <c r="H684" s="316" t="s">
        <v>509</v>
      </c>
    </row>
    <row r="685" spans="2:8" x14ac:dyDescent="0.25">
      <c r="B685" s="424"/>
      <c r="C685" s="402"/>
      <c r="D685" s="410"/>
      <c r="E685" s="414"/>
      <c r="F685" s="402"/>
      <c r="G685" s="317" t="s">
        <v>36</v>
      </c>
      <c r="H685" s="316" t="s">
        <v>510</v>
      </c>
    </row>
    <row r="686" spans="2:8" x14ac:dyDescent="0.25">
      <c r="B686" s="424"/>
      <c r="C686" s="402"/>
      <c r="D686" s="410"/>
      <c r="E686" s="414"/>
      <c r="F686" s="402"/>
      <c r="G686" s="317" t="s">
        <v>37</v>
      </c>
      <c r="H686" s="316" t="s">
        <v>511</v>
      </c>
    </row>
    <row r="687" spans="2:8" x14ac:dyDescent="0.25">
      <c r="B687" s="424"/>
      <c r="C687" s="402"/>
      <c r="D687" s="410"/>
      <c r="E687" s="414"/>
      <c r="F687" s="402"/>
      <c r="G687" s="317" t="s">
        <v>38</v>
      </c>
      <c r="H687" s="316" t="s">
        <v>512</v>
      </c>
    </row>
    <row r="688" spans="2:8" x14ac:dyDescent="0.25">
      <c r="B688" s="424"/>
      <c r="C688" s="402"/>
      <c r="D688" s="410"/>
      <c r="E688" s="414"/>
      <c r="F688" s="402"/>
      <c r="G688" s="317" t="s">
        <v>39</v>
      </c>
      <c r="H688" s="316" t="s">
        <v>513</v>
      </c>
    </row>
    <row r="689" spans="2:8" x14ac:dyDescent="0.25">
      <c r="B689" s="424"/>
      <c r="C689" s="402"/>
      <c r="D689" s="410"/>
      <c r="E689" s="414"/>
      <c r="F689" s="402"/>
      <c r="G689" s="317" t="s">
        <v>40</v>
      </c>
      <c r="H689" s="316" t="s">
        <v>514</v>
      </c>
    </row>
    <row r="690" spans="2:8" x14ac:dyDescent="0.25">
      <c r="B690" s="424"/>
      <c r="C690" s="402"/>
      <c r="D690" s="410"/>
      <c r="E690" s="414"/>
      <c r="F690" s="402"/>
      <c r="G690" s="317" t="s">
        <v>41</v>
      </c>
      <c r="H690" s="316" t="s">
        <v>515</v>
      </c>
    </row>
    <row r="691" spans="2:8" x14ac:dyDescent="0.25">
      <c r="B691" s="424"/>
      <c r="C691" s="402"/>
      <c r="D691" s="410"/>
      <c r="E691" s="414"/>
      <c r="F691" s="402"/>
      <c r="G691" s="317" t="s">
        <v>42</v>
      </c>
      <c r="H691" s="316" t="s">
        <v>516</v>
      </c>
    </row>
    <row r="692" spans="2:8" x14ac:dyDescent="0.25">
      <c r="B692" s="424"/>
      <c r="C692" s="402"/>
      <c r="D692" s="410"/>
      <c r="E692" s="414"/>
      <c r="F692" s="402"/>
      <c r="G692" s="317" t="s">
        <v>43</v>
      </c>
      <c r="H692" s="316" t="s">
        <v>517</v>
      </c>
    </row>
    <row r="693" spans="2:8" x14ac:dyDescent="0.25">
      <c r="B693" s="424"/>
      <c r="C693" s="402"/>
      <c r="D693" s="410"/>
      <c r="E693" s="414"/>
      <c r="F693" s="402"/>
      <c r="G693" s="317" t="s">
        <v>77</v>
      </c>
      <c r="H693" s="316" t="s">
        <v>518</v>
      </c>
    </row>
    <row r="694" spans="2:8" x14ac:dyDescent="0.25">
      <c r="B694" s="424"/>
      <c r="C694" s="402"/>
      <c r="D694" s="410"/>
      <c r="E694" s="414"/>
      <c r="F694" s="402"/>
      <c r="G694" s="317" t="s">
        <v>78</v>
      </c>
      <c r="H694" s="316" t="s">
        <v>526</v>
      </c>
    </row>
    <row r="695" spans="2:8" x14ac:dyDescent="0.25">
      <c r="B695" s="424"/>
      <c r="C695" s="402"/>
      <c r="D695" s="410"/>
      <c r="E695" s="414"/>
      <c r="F695" s="402"/>
      <c r="G695" s="317" t="s">
        <v>85</v>
      </c>
      <c r="H695" s="316" t="s">
        <v>520</v>
      </c>
    </row>
    <row r="696" spans="2:8" x14ac:dyDescent="0.25">
      <c r="B696" s="424"/>
      <c r="C696" s="402"/>
      <c r="D696" s="411"/>
      <c r="E696" s="414"/>
      <c r="F696" s="402"/>
      <c r="G696" s="317" t="s">
        <v>86</v>
      </c>
      <c r="H696" s="316" t="s">
        <v>521</v>
      </c>
    </row>
    <row r="697" spans="2:8" ht="21" customHeight="1" x14ac:dyDescent="0.25">
      <c r="B697" s="424" t="s">
        <v>577</v>
      </c>
      <c r="C697" s="402">
        <v>1</v>
      </c>
      <c r="D697" s="409" t="s">
        <v>1120</v>
      </c>
      <c r="E697" s="413" t="s">
        <v>1037</v>
      </c>
      <c r="F697" s="402" t="s">
        <v>525</v>
      </c>
      <c r="G697" s="317" t="s">
        <v>76</v>
      </c>
      <c r="H697" s="316" t="s">
        <v>507</v>
      </c>
    </row>
    <row r="698" spans="2:8" x14ac:dyDescent="0.25">
      <c r="B698" s="424"/>
      <c r="C698" s="402"/>
      <c r="D698" s="410"/>
      <c r="E698" s="414"/>
      <c r="F698" s="402"/>
      <c r="G698" s="317" t="s">
        <v>35</v>
      </c>
      <c r="H698" s="316" t="s">
        <v>508</v>
      </c>
    </row>
    <row r="699" spans="2:8" x14ac:dyDescent="0.25">
      <c r="B699" s="424"/>
      <c r="C699" s="402"/>
      <c r="D699" s="410"/>
      <c r="E699" s="414"/>
      <c r="F699" s="402"/>
      <c r="G699" s="317" t="s">
        <v>70</v>
      </c>
      <c r="H699" s="316" t="s">
        <v>509</v>
      </c>
    </row>
    <row r="700" spans="2:8" x14ac:dyDescent="0.25">
      <c r="B700" s="424"/>
      <c r="C700" s="402"/>
      <c r="D700" s="410"/>
      <c r="E700" s="414"/>
      <c r="F700" s="402"/>
      <c r="G700" s="317" t="s">
        <v>36</v>
      </c>
      <c r="H700" s="316" t="s">
        <v>510</v>
      </c>
    </row>
    <row r="701" spans="2:8" x14ac:dyDescent="0.25">
      <c r="B701" s="424"/>
      <c r="C701" s="402"/>
      <c r="D701" s="410"/>
      <c r="E701" s="414"/>
      <c r="F701" s="402"/>
      <c r="G701" s="317" t="s">
        <v>37</v>
      </c>
      <c r="H701" s="316" t="s">
        <v>511</v>
      </c>
    </row>
    <row r="702" spans="2:8" x14ac:dyDescent="0.25">
      <c r="B702" s="424"/>
      <c r="C702" s="402"/>
      <c r="D702" s="410"/>
      <c r="E702" s="414"/>
      <c r="F702" s="402"/>
      <c r="G702" s="317" t="s">
        <v>38</v>
      </c>
      <c r="H702" s="316" t="s">
        <v>512</v>
      </c>
    </row>
    <row r="703" spans="2:8" x14ac:dyDescent="0.25">
      <c r="B703" s="424"/>
      <c r="C703" s="402"/>
      <c r="D703" s="410"/>
      <c r="E703" s="414"/>
      <c r="F703" s="402"/>
      <c r="G703" s="317" t="s">
        <v>39</v>
      </c>
      <c r="H703" s="316" t="s">
        <v>513</v>
      </c>
    </row>
    <row r="704" spans="2:8" x14ac:dyDescent="0.25">
      <c r="B704" s="424"/>
      <c r="C704" s="402"/>
      <c r="D704" s="410"/>
      <c r="E704" s="414"/>
      <c r="F704" s="402"/>
      <c r="G704" s="317" t="s">
        <v>40</v>
      </c>
      <c r="H704" s="316" t="s">
        <v>514</v>
      </c>
    </row>
    <row r="705" spans="2:8" x14ac:dyDescent="0.25">
      <c r="B705" s="424"/>
      <c r="C705" s="402"/>
      <c r="D705" s="410"/>
      <c r="E705" s="414"/>
      <c r="F705" s="402"/>
      <c r="G705" s="317" t="s">
        <v>41</v>
      </c>
      <c r="H705" s="316" t="s">
        <v>515</v>
      </c>
    </row>
    <row r="706" spans="2:8" x14ac:dyDescent="0.25">
      <c r="B706" s="424"/>
      <c r="C706" s="402"/>
      <c r="D706" s="410"/>
      <c r="E706" s="414"/>
      <c r="F706" s="402"/>
      <c r="G706" s="317" t="s">
        <v>42</v>
      </c>
      <c r="H706" s="316" t="s">
        <v>516</v>
      </c>
    </row>
    <row r="707" spans="2:8" x14ac:dyDescent="0.25">
      <c r="B707" s="424"/>
      <c r="C707" s="402"/>
      <c r="D707" s="410"/>
      <c r="E707" s="414"/>
      <c r="F707" s="402"/>
      <c r="G707" s="317" t="s">
        <v>43</v>
      </c>
      <c r="H707" s="316" t="s">
        <v>517</v>
      </c>
    </row>
    <row r="708" spans="2:8" x14ac:dyDescent="0.25">
      <c r="B708" s="424"/>
      <c r="C708" s="402"/>
      <c r="D708" s="410"/>
      <c r="E708" s="414"/>
      <c r="F708" s="402"/>
      <c r="G708" s="317" t="s">
        <v>77</v>
      </c>
      <c r="H708" s="316" t="s">
        <v>518</v>
      </c>
    </row>
    <row r="709" spans="2:8" x14ac:dyDescent="0.25">
      <c r="B709" s="424"/>
      <c r="C709" s="402"/>
      <c r="D709" s="410"/>
      <c r="E709" s="414"/>
      <c r="F709" s="402"/>
      <c r="G709" s="317" t="s">
        <v>78</v>
      </c>
      <c r="H709" s="316" t="s">
        <v>526</v>
      </c>
    </row>
    <row r="710" spans="2:8" x14ac:dyDescent="0.25">
      <c r="B710" s="424"/>
      <c r="C710" s="402"/>
      <c r="D710" s="410"/>
      <c r="E710" s="414"/>
      <c r="F710" s="402"/>
      <c r="G710" s="317" t="s">
        <v>85</v>
      </c>
      <c r="H710" s="316" t="s">
        <v>520</v>
      </c>
    </row>
    <row r="711" spans="2:8" x14ac:dyDescent="0.25">
      <c r="B711" s="424"/>
      <c r="C711" s="402"/>
      <c r="D711" s="411"/>
      <c r="E711" s="414"/>
      <c r="F711" s="402"/>
      <c r="G711" s="317" t="s">
        <v>86</v>
      </c>
      <c r="H711" s="316" t="s">
        <v>521</v>
      </c>
    </row>
    <row r="712" spans="2:8" ht="21" customHeight="1" x14ac:dyDescent="0.25">
      <c r="B712" s="424" t="s">
        <v>578</v>
      </c>
      <c r="C712" s="402">
        <v>1</v>
      </c>
      <c r="D712" s="409" t="s">
        <v>1120</v>
      </c>
      <c r="E712" s="413" t="s">
        <v>1037</v>
      </c>
      <c r="F712" s="402" t="s">
        <v>525</v>
      </c>
      <c r="G712" s="317" t="s">
        <v>76</v>
      </c>
      <c r="H712" s="316" t="s">
        <v>507</v>
      </c>
    </row>
    <row r="713" spans="2:8" x14ac:dyDescent="0.25">
      <c r="B713" s="424"/>
      <c r="C713" s="402"/>
      <c r="D713" s="410"/>
      <c r="E713" s="414"/>
      <c r="F713" s="402"/>
      <c r="G713" s="317" t="s">
        <v>35</v>
      </c>
      <c r="H713" s="316" t="s">
        <v>508</v>
      </c>
    </row>
    <row r="714" spans="2:8" x14ac:dyDescent="0.25">
      <c r="B714" s="424"/>
      <c r="C714" s="402"/>
      <c r="D714" s="410"/>
      <c r="E714" s="414"/>
      <c r="F714" s="402"/>
      <c r="G714" s="317" t="s">
        <v>70</v>
      </c>
      <c r="H714" s="316" t="s">
        <v>509</v>
      </c>
    </row>
    <row r="715" spans="2:8" x14ac:dyDescent="0.25">
      <c r="B715" s="424"/>
      <c r="C715" s="402"/>
      <c r="D715" s="410"/>
      <c r="E715" s="414"/>
      <c r="F715" s="402"/>
      <c r="G715" s="317" t="s">
        <v>36</v>
      </c>
      <c r="H715" s="316" t="s">
        <v>510</v>
      </c>
    </row>
    <row r="716" spans="2:8" x14ac:dyDescent="0.25">
      <c r="B716" s="424"/>
      <c r="C716" s="402"/>
      <c r="D716" s="410"/>
      <c r="E716" s="414"/>
      <c r="F716" s="402"/>
      <c r="G716" s="317" t="s">
        <v>37</v>
      </c>
      <c r="H716" s="316" t="s">
        <v>511</v>
      </c>
    </row>
    <row r="717" spans="2:8" x14ac:dyDescent="0.25">
      <c r="B717" s="424"/>
      <c r="C717" s="402"/>
      <c r="D717" s="410"/>
      <c r="E717" s="414"/>
      <c r="F717" s="402"/>
      <c r="G717" s="317" t="s">
        <v>38</v>
      </c>
      <c r="H717" s="316" t="s">
        <v>512</v>
      </c>
    </row>
    <row r="718" spans="2:8" x14ac:dyDescent="0.25">
      <c r="B718" s="424"/>
      <c r="C718" s="402"/>
      <c r="D718" s="410"/>
      <c r="E718" s="414"/>
      <c r="F718" s="402"/>
      <c r="G718" s="317" t="s">
        <v>39</v>
      </c>
      <c r="H718" s="316" t="s">
        <v>513</v>
      </c>
    </row>
    <row r="719" spans="2:8" x14ac:dyDescent="0.25">
      <c r="B719" s="424"/>
      <c r="C719" s="402"/>
      <c r="D719" s="410"/>
      <c r="E719" s="414"/>
      <c r="F719" s="402"/>
      <c r="G719" s="317" t="s">
        <v>40</v>
      </c>
      <c r="H719" s="316" t="s">
        <v>514</v>
      </c>
    </row>
    <row r="720" spans="2:8" x14ac:dyDescent="0.25">
      <c r="B720" s="424"/>
      <c r="C720" s="402"/>
      <c r="D720" s="410"/>
      <c r="E720" s="414"/>
      <c r="F720" s="402"/>
      <c r="G720" s="317" t="s">
        <v>41</v>
      </c>
      <c r="H720" s="316" t="s">
        <v>515</v>
      </c>
    </row>
    <row r="721" spans="2:8" x14ac:dyDescent="0.25">
      <c r="B721" s="424"/>
      <c r="C721" s="402"/>
      <c r="D721" s="410"/>
      <c r="E721" s="414"/>
      <c r="F721" s="402"/>
      <c r="G721" s="317" t="s">
        <v>42</v>
      </c>
      <c r="H721" s="316" t="s">
        <v>516</v>
      </c>
    </row>
    <row r="722" spans="2:8" x14ac:dyDescent="0.25">
      <c r="B722" s="424"/>
      <c r="C722" s="402"/>
      <c r="D722" s="410"/>
      <c r="E722" s="414"/>
      <c r="F722" s="402"/>
      <c r="G722" s="317" t="s">
        <v>43</v>
      </c>
      <c r="H722" s="316" t="s">
        <v>517</v>
      </c>
    </row>
    <row r="723" spans="2:8" x14ac:dyDescent="0.25">
      <c r="B723" s="424"/>
      <c r="C723" s="402"/>
      <c r="D723" s="410"/>
      <c r="E723" s="414"/>
      <c r="F723" s="402"/>
      <c r="G723" s="317" t="s">
        <v>77</v>
      </c>
      <c r="H723" s="316" t="s">
        <v>518</v>
      </c>
    </row>
    <row r="724" spans="2:8" x14ac:dyDescent="0.25">
      <c r="B724" s="424"/>
      <c r="C724" s="402"/>
      <c r="D724" s="410"/>
      <c r="E724" s="414"/>
      <c r="F724" s="402"/>
      <c r="G724" s="317" t="s">
        <v>78</v>
      </c>
      <c r="H724" s="316" t="s">
        <v>526</v>
      </c>
    </row>
    <row r="725" spans="2:8" x14ac:dyDescent="0.25">
      <c r="B725" s="424"/>
      <c r="C725" s="402"/>
      <c r="D725" s="410"/>
      <c r="E725" s="414"/>
      <c r="F725" s="402"/>
      <c r="G725" s="317" t="s">
        <v>85</v>
      </c>
      <c r="H725" s="316" t="s">
        <v>520</v>
      </c>
    </row>
    <row r="726" spans="2:8" x14ac:dyDescent="0.25">
      <c r="B726" s="424"/>
      <c r="C726" s="402"/>
      <c r="D726" s="411"/>
      <c r="E726" s="414"/>
      <c r="F726" s="402"/>
      <c r="G726" s="317" t="s">
        <v>86</v>
      </c>
      <c r="H726" s="316" t="s">
        <v>521</v>
      </c>
    </row>
    <row r="727" spans="2:8" ht="21" customHeight="1" x14ac:dyDescent="0.25">
      <c r="B727" s="424" t="s">
        <v>579</v>
      </c>
      <c r="C727" s="402">
        <v>1</v>
      </c>
      <c r="D727" s="409" t="s">
        <v>1120</v>
      </c>
      <c r="E727" s="413" t="s">
        <v>1037</v>
      </c>
      <c r="F727" s="402" t="s">
        <v>525</v>
      </c>
      <c r="G727" s="317" t="s">
        <v>76</v>
      </c>
      <c r="H727" s="316" t="s">
        <v>507</v>
      </c>
    </row>
    <row r="728" spans="2:8" x14ac:dyDescent="0.25">
      <c r="B728" s="424"/>
      <c r="C728" s="402"/>
      <c r="D728" s="410"/>
      <c r="E728" s="414"/>
      <c r="F728" s="402"/>
      <c r="G728" s="317" t="s">
        <v>35</v>
      </c>
      <c r="H728" s="316" t="s">
        <v>508</v>
      </c>
    </row>
    <row r="729" spans="2:8" x14ac:dyDescent="0.25">
      <c r="B729" s="424"/>
      <c r="C729" s="402"/>
      <c r="D729" s="410"/>
      <c r="E729" s="414"/>
      <c r="F729" s="402"/>
      <c r="G729" s="317" t="s">
        <v>70</v>
      </c>
      <c r="H729" s="316" t="s">
        <v>509</v>
      </c>
    </row>
    <row r="730" spans="2:8" x14ac:dyDescent="0.25">
      <c r="B730" s="424"/>
      <c r="C730" s="402"/>
      <c r="D730" s="410"/>
      <c r="E730" s="414"/>
      <c r="F730" s="402"/>
      <c r="G730" s="317" t="s">
        <v>36</v>
      </c>
      <c r="H730" s="316" t="s">
        <v>510</v>
      </c>
    </row>
    <row r="731" spans="2:8" x14ac:dyDescent="0.25">
      <c r="B731" s="424"/>
      <c r="C731" s="402"/>
      <c r="D731" s="410"/>
      <c r="E731" s="414"/>
      <c r="F731" s="402"/>
      <c r="G731" s="317" t="s">
        <v>37</v>
      </c>
      <c r="H731" s="316" t="s">
        <v>511</v>
      </c>
    </row>
    <row r="732" spans="2:8" x14ac:dyDescent="0.25">
      <c r="B732" s="424"/>
      <c r="C732" s="402"/>
      <c r="D732" s="410"/>
      <c r="E732" s="414"/>
      <c r="F732" s="402"/>
      <c r="G732" s="317" t="s">
        <v>38</v>
      </c>
      <c r="H732" s="316" t="s">
        <v>512</v>
      </c>
    </row>
    <row r="733" spans="2:8" x14ac:dyDescent="0.25">
      <c r="B733" s="424"/>
      <c r="C733" s="402"/>
      <c r="D733" s="410"/>
      <c r="E733" s="414"/>
      <c r="F733" s="402"/>
      <c r="G733" s="317" t="s">
        <v>39</v>
      </c>
      <c r="H733" s="316" t="s">
        <v>513</v>
      </c>
    </row>
    <row r="734" spans="2:8" x14ac:dyDescent="0.25">
      <c r="B734" s="424"/>
      <c r="C734" s="402"/>
      <c r="D734" s="410"/>
      <c r="E734" s="414"/>
      <c r="F734" s="402"/>
      <c r="G734" s="317" t="s">
        <v>40</v>
      </c>
      <c r="H734" s="316" t="s">
        <v>514</v>
      </c>
    </row>
    <row r="735" spans="2:8" x14ac:dyDescent="0.25">
      <c r="B735" s="424"/>
      <c r="C735" s="402"/>
      <c r="D735" s="410"/>
      <c r="E735" s="414"/>
      <c r="F735" s="402"/>
      <c r="G735" s="317" t="s">
        <v>41</v>
      </c>
      <c r="H735" s="316" t="s">
        <v>515</v>
      </c>
    </row>
    <row r="736" spans="2:8" x14ac:dyDescent="0.25">
      <c r="B736" s="424"/>
      <c r="C736" s="402"/>
      <c r="D736" s="410"/>
      <c r="E736" s="414"/>
      <c r="F736" s="402"/>
      <c r="G736" s="317" t="s">
        <v>42</v>
      </c>
      <c r="H736" s="316" t="s">
        <v>516</v>
      </c>
    </row>
    <row r="737" spans="2:8" x14ac:dyDescent="0.25">
      <c r="B737" s="424"/>
      <c r="C737" s="402"/>
      <c r="D737" s="410"/>
      <c r="E737" s="414"/>
      <c r="F737" s="402"/>
      <c r="G737" s="317" t="s">
        <v>43</v>
      </c>
      <c r="H737" s="316" t="s">
        <v>517</v>
      </c>
    </row>
    <row r="738" spans="2:8" x14ac:dyDescent="0.25">
      <c r="B738" s="424"/>
      <c r="C738" s="402"/>
      <c r="D738" s="410"/>
      <c r="E738" s="414"/>
      <c r="F738" s="402"/>
      <c r="G738" s="317" t="s">
        <v>77</v>
      </c>
      <c r="H738" s="316" t="s">
        <v>518</v>
      </c>
    </row>
    <row r="739" spans="2:8" x14ac:dyDescent="0.25">
      <c r="B739" s="424"/>
      <c r="C739" s="402"/>
      <c r="D739" s="410"/>
      <c r="E739" s="414"/>
      <c r="F739" s="402"/>
      <c r="G739" s="317" t="s">
        <v>78</v>
      </c>
      <c r="H739" s="316" t="s">
        <v>526</v>
      </c>
    </row>
    <row r="740" spans="2:8" x14ac:dyDescent="0.25">
      <c r="B740" s="424"/>
      <c r="C740" s="402"/>
      <c r="D740" s="410"/>
      <c r="E740" s="414"/>
      <c r="F740" s="402"/>
      <c r="G740" s="317" t="s">
        <v>85</v>
      </c>
      <c r="H740" s="316" t="s">
        <v>520</v>
      </c>
    </row>
    <row r="741" spans="2:8" x14ac:dyDescent="0.25">
      <c r="B741" s="424"/>
      <c r="C741" s="402"/>
      <c r="D741" s="411"/>
      <c r="E741" s="414"/>
      <c r="F741" s="402"/>
      <c r="G741" s="317" t="s">
        <v>86</v>
      </c>
      <c r="H741" s="316" t="s">
        <v>521</v>
      </c>
    </row>
    <row r="742" spans="2:8" x14ac:dyDescent="0.25">
      <c r="B742" s="424" t="s">
        <v>580</v>
      </c>
      <c r="C742" s="402">
        <v>1</v>
      </c>
      <c r="D742" s="409" t="s">
        <v>1120</v>
      </c>
      <c r="E742" s="413" t="s">
        <v>1037</v>
      </c>
      <c r="F742" s="402" t="s">
        <v>525</v>
      </c>
      <c r="G742" s="317" t="s">
        <v>76</v>
      </c>
      <c r="H742" s="316" t="s">
        <v>507</v>
      </c>
    </row>
    <row r="743" spans="2:8" x14ac:dyDescent="0.25">
      <c r="B743" s="424"/>
      <c r="C743" s="402"/>
      <c r="D743" s="410"/>
      <c r="E743" s="414"/>
      <c r="F743" s="402"/>
      <c r="G743" s="317" t="s">
        <v>35</v>
      </c>
      <c r="H743" s="316" t="s">
        <v>508</v>
      </c>
    </row>
    <row r="744" spans="2:8" x14ac:dyDescent="0.25">
      <c r="B744" s="424"/>
      <c r="C744" s="402"/>
      <c r="D744" s="410"/>
      <c r="E744" s="414"/>
      <c r="F744" s="402"/>
      <c r="G744" s="317" t="s">
        <v>70</v>
      </c>
      <c r="H744" s="316" t="s">
        <v>509</v>
      </c>
    </row>
    <row r="745" spans="2:8" x14ac:dyDescent="0.25">
      <c r="B745" s="424"/>
      <c r="C745" s="402"/>
      <c r="D745" s="410"/>
      <c r="E745" s="414"/>
      <c r="F745" s="402"/>
      <c r="G745" s="317" t="s">
        <v>36</v>
      </c>
      <c r="H745" s="316" t="s">
        <v>510</v>
      </c>
    </row>
    <row r="746" spans="2:8" x14ac:dyDescent="0.25">
      <c r="B746" s="424"/>
      <c r="C746" s="402"/>
      <c r="D746" s="410"/>
      <c r="E746" s="414"/>
      <c r="F746" s="402"/>
      <c r="G746" s="317" t="s">
        <v>37</v>
      </c>
      <c r="H746" s="316" t="s">
        <v>511</v>
      </c>
    </row>
    <row r="747" spans="2:8" x14ac:dyDescent="0.25">
      <c r="B747" s="424"/>
      <c r="C747" s="402"/>
      <c r="D747" s="410"/>
      <c r="E747" s="414"/>
      <c r="F747" s="402"/>
      <c r="G747" s="317" t="s">
        <v>38</v>
      </c>
      <c r="H747" s="316" t="s">
        <v>512</v>
      </c>
    </row>
    <row r="748" spans="2:8" x14ac:dyDescent="0.25">
      <c r="B748" s="424"/>
      <c r="C748" s="402"/>
      <c r="D748" s="410"/>
      <c r="E748" s="414"/>
      <c r="F748" s="402"/>
      <c r="G748" s="317" t="s">
        <v>39</v>
      </c>
      <c r="H748" s="316" t="s">
        <v>513</v>
      </c>
    </row>
    <row r="749" spans="2:8" x14ac:dyDescent="0.25">
      <c r="B749" s="424"/>
      <c r="C749" s="402"/>
      <c r="D749" s="410"/>
      <c r="E749" s="414"/>
      <c r="F749" s="402"/>
      <c r="G749" s="317" t="s">
        <v>40</v>
      </c>
      <c r="H749" s="316" t="s">
        <v>514</v>
      </c>
    </row>
    <row r="750" spans="2:8" x14ac:dyDescent="0.25">
      <c r="B750" s="424"/>
      <c r="C750" s="402"/>
      <c r="D750" s="410"/>
      <c r="E750" s="414"/>
      <c r="F750" s="402"/>
      <c r="G750" s="317" t="s">
        <v>41</v>
      </c>
      <c r="H750" s="316" t="s">
        <v>515</v>
      </c>
    </row>
    <row r="751" spans="2:8" x14ac:dyDescent="0.25">
      <c r="B751" s="424"/>
      <c r="C751" s="402"/>
      <c r="D751" s="410"/>
      <c r="E751" s="414"/>
      <c r="F751" s="402"/>
      <c r="G751" s="317" t="s">
        <v>42</v>
      </c>
      <c r="H751" s="316" t="s">
        <v>516</v>
      </c>
    </row>
    <row r="752" spans="2:8" x14ac:dyDescent="0.25">
      <c r="B752" s="424"/>
      <c r="C752" s="402"/>
      <c r="D752" s="410"/>
      <c r="E752" s="414"/>
      <c r="F752" s="402"/>
      <c r="G752" s="317" t="s">
        <v>43</v>
      </c>
      <c r="H752" s="316" t="s">
        <v>517</v>
      </c>
    </row>
    <row r="753" spans="2:8" x14ac:dyDescent="0.25">
      <c r="B753" s="424"/>
      <c r="C753" s="402"/>
      <c r="D753" s="410"/>
      <c r="E753" s="414"/>
      <c r="F753" s="402"/>
      <c r="G753" s="317" t="s">
        <v>77</v>
      </c>
      <c r="H753" s="316" t="s">
        <v>518</v>
      </c>
    </row>
    <row r="754" spans="2:8" x14ac:dyDescent="0.25">
      <c r="B754" s="424"/>
      <c r="C754" s="402"/>
      <c r="D754" s="410"/>
      <c r="E754" s="414"/>
      <c r="F754" s="402"/>
      <c r="G754" s="317" t="s">
        <v>78</v>
      </c>
      <c r="H754" s="316" t="s">
        <v>526</v>
      </c>
    </row>
    <row r="755" spans="2:8" x14ac:dyDescent="0.25">
      <c r="B755" s="424"/>
      <c r="C755" s="402"/>
      <c r="D755" s="410"/>
      <c r="E755" s="414"/>
      <c r="F755" s="402"/>
      <c r="G755" s="317" t="s">
        <v>85</v>
      </c>
      <c r="H755" s="316" t="s">
        <v>520</v>
      </c>
    </row>
    <row r="756" spans="2:8" x14ac:dyDescent="0.25">
      <c r="B756" s="424"/>
      <c r="C756" s="402"/>
      <c r="D756" s="411"/>
      <c r="E756" s="414"/>
      <c r="F756" s="402"/>
      <c r="G756" s="317" t="s">
        <v>86</v>
      </c>
      <c r="H756" s="316" t="s">
        <v>521</v>
      </c>
    </row>
    <row r="757" spans="2:8" x14ac:dyDescent="0.25">
      <c r="B757" s="424" t="s">
        <v>581</v>
      </c>
      <c r="C757" s="402">
        <v>1</v>
      </c>
      <c r="D757" s="412" t="s">
        <v>1121</v>
      </c>
      <c r="E757" s="413" t="s">
        <v>1037</v>
      </c>
      <c r="F757" s="402" t="s">
        <v>591</v>
      </c>
      <c r="G757" s="317" t="s">
        <v>76</v>
      </c>
      <c r="H757" s="316" t="s">
        <v>582</v>
      </c>
    </row>
    <row r="758" spans="2:8" x14ac:dyDescent="0.25">
      <c r="B758" s="424"/>
      <c r="C758" s="402"/>
      <c r="D758" s="412"/>
      <c r="E758" s="414"/>
      <c r="F758" s="402"/>
      <c r="G758" s="317" t="s">
        <v>100</v>
      </c>
      <c r="H758" s="316" t="s">
        <v>583</v>
      </c>
    </row>
    <row r="759" spans="2:8" x14ac:dyDescent="0.25">
      <c r="B759" s="424"/>
      <c r="C759" s="402"/>
      <c r="D759" s="412"/>
      <c r="E759" s="414"/>
      <c r="F759" s="402"/>
      <c r="G759" s="317" t="s">
        <v>108</v>
      </c>
      <c r="H759" s="316" t="s">
        <v>584</v>
      </c>
    </row>
    <row r="760" spans="2:8" x14ac:dyDescent="0.25">
      <c r="B760" s="424"/>
      <c r="C760" s="402"/>
      <c r="D760" s="412"/>
      <c r="E760" s="414"/>
      <c r="F760" s="402"/>
      <c r="G760" s="317" t="s">
        <v>101</v>
      </c>
      <c r="H760" s="316" t="s">
        <v>585</v>
      </c>
    </row>
    <row r="761" spans="2:8" x14ac:dyDescent="0.25">
      <c r="B761" s="424"/>
      <c r="C761" s="402"/>
      <c r="D761" s="412"/>
      <c r="E761" s="414"/>
      <c r="F761" s="402"/>
      <c r="G761" s="317" t="s">
        <v>102</v>
      </c>
      <c r="H761" s="316" t="s">
        <v>586</v>
      </c>
    </row>
    <row r="762" spans="2:8" x14ac:dyDescent="0.25">
      <c r="B762" s="424"/>
      <c r="C762" s="402"/>
      <c r="D762" s="412"/>
      <c r="E762" s="414"/>
      <c r="F762" s="402"/>
      <c r="G762" s="317" t="s">
        <v>103</v>
      </c>
      <c r="H762" s="316" t="s">
        <v>587</v>
      </c>
    </row>
    <row r="763" spans="2:8" x14ac:dyDescent="0.25">
      <c r="B763" s="424"/>
      <c r="C763" s="402"/>
      <c r="D763" s="412"/>
      <c r="E763" s="414"/>
      <c r="F763" s="402"/>
      <c r="G763" s="317" t="s">
        <v>104</v>
      </c>
      <c r="H763" s="316" t="s">
        <v>588</v>
      </c>
    </row>
    <row r="764" spans="2:8" x14ac:dyDescent="0.25">
      <c r="B764" s="424"/>
      <c r="C764" s="402"/>
      <c r="D764" s="412"/>
      <c r="E764" s="414"/>
      <c r="F764" s="402"/>
      <c r="G764" s="317" t="s">
        <v>105</v>
      </c>
      <c r="H764" s="316" t="s">
        <v>589</v>
      </c>
    </row>
    <row r="765" spans="2:8" x14ac:dyDescent="0.25">
      <c r="B765" s="424"/>
      <c r="C765" s="402"/>
      <c r="D765" s="412"/>
      <c r="E765" s="414"/>
      <c r="F765" s="402"/>
      <c r="G765" s="317" t="s">
        <v>106</v>
      </c>
      <c r="H765" s="316" t="s">
        <v>590</v>
      </c>
    </row>
    <row r="766" spans="2:8" x14ac:dyDescent="0.25">
      <c r="B766" s="424" t="s">
        <v>592</v>
      </c>
      <c r="C766" s="402">
        <v>1</v>
      </c>
      <c r="D766" s="409" t="s">
        <v>1120</v>
      </c>
      <c r="E766" s="413" t="s">
        <v>1037</v>
      </c>
      <c r="F766" s="402" t="s">
        <v>525</v>
      </c>
      <c r="G766" s="317" t="s">
        <v>76</v>
      </c>
      <c r="H766" s="316" t="s">
        <v>507</v>
      </c>
    </row>
    <row r="767" spans="2:8" x14ac:dyDescent="0.25">
      <c r="B767" s="424"/>
      <c r="C767" s="402"/>
      <c r="D767" s="410"/>
      <c r="E767" s="414"/>
      <c r="F767" s="402"/>
      <c r="G767" s="317" t="s">
        <v>35</v>
      </c>
      <c r="H767" s="316" t="s">
        <v>508</v>
      </c>
    </row>
    <row r="768" spans="2:8" x14ac:dyDescent="0.25">
      <c r="B768" s="424"/>
      <c r="C768" s="402"/>
      <c r="D768" s="410"/>
      <c r="E768" s="414"/>
      <c r="F768" s="402"/>
      <c r="G768" s="317" t="s">
        <v>70</v>
      </c>
      <c r="H768" s="316" t="s">
        <v>509</v>
      </c>
    </row>
    <row r="769" spans="2:8" x14ac:dyDescent="0.25">
      <c r="B769" s="424"/>
      <c r="C769" s="402"/>
      <c r="D769" s="410"/>
      <c r="E769" s="414"/>
      <c r="F769" s="402"/>
      <c r="G769" s="317" t="s">
        <v>36</v>
      </c>
      <c r="H769" s="316" t="s">
        <v>510</v>
      </c>
    </row>
    <row r="770" spans="2:8" x14ac:dyDescent="0.25">
      <c r="B770" s="424"/>
      <c r="C770" s="402"/>
      <c r="D770" s="410"/>
      <c r="E770" s="414"/>
      <c r="F770" s="402"/>
      <c r="G770" s="317" t="s">
        <v>37</v>
      </c>
      <c r="H770" s="316" t="s">
        <v>511</v>
      </c>
    </row>
    <row r="771" spans="2:8" x14ac:dyDescent="0.25">
      <c r="B771" s="424"/>
      <c r="C771" s="402"/>
      <c r="D771" s="410"/>
      <c r="E771" s="414"/>
      <c r="F771" s="402"/>
      <c r="G771" s="317" t="s">
        <v>38</v>
      </c>
      <c r="H771" s="316" t="s">
        <v>512</v>
      </c>
    </row>
    <row r="772" spans="2:8" x14ac:dyDescent="0.25">
      <c r="B772" s="424"/>
      <c r="C772" s="402"/>
      <c r="D772" s="410"/>
      <c r="E772" s="414"/>
      <c r="F772" s="402"/>
      <c r="G772" s="317" t="s">
        <v>39</v>
      </c>
      <c r="H772" s="316" t="s">
        <v>513</v>
      </c>
    </row>
    <row r="773" spans="2:8" x14ac:dyDescent="0.25">
      <c r="B773" s="424"/>
      <c r="C773" s="402"/>
      <c r="D773" s="410"/>
      <c r="E773" s="414"/>
      <c r="F773" s="402"/>
      <c r="G773" s="317" t="s">
        <v>40</v>
      </c>
      <c r="H773" s="316" t="s">
        <v>514</v>
      </c>
    </row>
    <row r="774" spans="2:8" x14ac:dyDescent="0.25">
      <c r="B774" s="424"/>
      <c r="C774" s="402"/>
      <c r="D774" s="410"/>
      <c r="E774" s="414"/>
      <c r="F774" s="402"/>
      <c r="G774" s="317" t="s">
        <v>41</v>
      </c>
      <c r="H774" s="316" t="s">
        <v>515</v>
      </c>
    </row>
    <row r="775" spans="2:8" x14ac:dyDescent="0.25">
      <c r="B775" s="424"/>
      <c r="C775" s="402"/>
      <c r="D775" s="410"/>
      <c r="E775" s="414"/>
      <c r="F775" s="402"/>
      <c r="G775" s="317" t="s">
        <v>42</v>
      </c>
      <c r="H775" s="316" t="s">
        <v>516</v>
      </c>
    </row>
    <row r="776" spans="2:8" x14ac:dyDescent="0.25">
      <c r="B776" s="424"/>
      <c r="C776" s="402"/>
      <c r="D776" s="410"/>
      <c r="E776" s="414"/>
      <c r="F776" s="402"/>
      <c r="G776" s="317" t="s">
        <v>43</v>
      </c>
      <c r="H776" s="316" t="s">
        <v>517</v>
      </c>
    </row>
    <row r="777" spans="2:8" x14ac:dyDescent="0.25">
      <c r="B777" s="424"/>
      <c r="C777" s="402"/>
      <c r="D777" s="410"/>
      <c r="E777" s="414"/>
      <c r="F777" s="402"/>
      <c r="G777" s="317" t="s">
        <v>77</v>
      </c>
      <c r="H777" s="316" t="s">
        <v>518</v>
      </c>
    </row>
    <row r="778" spans="2:8" x14ac:dyDescent="0.25">
      <c r="B778" s="424"/>
      <c r="C778" s="402"/>
      <c r="D778" s="410"/>
      <c r="E778" s="414"/>
      <c r="F778" s="402"/>
      <c r="G778" s="317" t="s">
        <v>78</v>
      </c>
      <c r="H778" s="316" t="s">
        <v>526</v>
      </c>
    </row>
    <row r="779" spans="2:8" x14ac:dyDescent="0.25">
      <c r="B779" s="424"/>
      <c r="C779" s="402"/>
      <c r="D779" s="410"/>
      <c r="E779" s="414"/>
      <c r="F779" s="402"/>
      <c r="G779" s="317" t="s">
        <v>85</v>
      </c>
      <c r="H779" s="316" t="s">
        <v>520</v>
      </c>
    </row>
    <row r="780" spans="2:8" x14ac:dyDescent="0.25">
      <c r="B780" s="424"/>
      <c r="C780" s="402"/>
      <c r="D780" s="411"/>
      <c r="E780" s="414"/>
      <c r="F780" s="402"/>
      <c r="G780" s="317" t="s">
        <v>86</v>
      </c>
      <c r="H780" s="316" t="s">
        <v>521</v>
      </c>
    </row>
    <row r="781" spans="2:8" x14ac:dyDescent="0.25">
      <c r="B781" s="424" t="s">
        <v>593</v>
      </c>
      <c r="C781" s="402">
        <v>1</v>
      </c>
      <c r="D781" s="409" t="s">
        <v>1120</v>
      </c>
      <c r="E781" s="413" t="s">
        <v>1037</v>
      </c>
      <c r="F781" s="402" t="s">
        <v>525</v>
      </c>
      <c r="G781" s="317" t="s">
        <v>76</v>
      </c>
      <c r="H781" s="316" t="s">
        <v>507</v>
      </c>
    </row>
    <row r="782" spans="2:8" x14ac:dyDescent="0.25">
      <c r="B782" s="424"/>
      <c r="C782" s="402"/>
      <c r="D782" s="410"/>
      <c r="E782" s="414"/>
      <c r="F782" s="402"/>
      <c r="G782" s="317" t="s">
        <v>35</v>
      </c>
      <c r="H782" s="316" t="s">
        <v>508</v>
      </c>
    </row>
    <row r="783" spans="2:8" x14ac:dyDescent="0.25">
      <c r="B783" s="424"/>
      <c r="C783" s="402"/>
      <c r="D783" s="410"/>
      <c r="E783" s="414"/>
      <c r="F783" s="402"/>
      <c r="G783" s="317" t="s">
        <v>70</v>
      </c>
      <c r="H783" s="316" t="s">
        <v>509</v>
      </c>
    </row>
    <row r="784" spans="2:8" x14ac:dyDescent="0.25">
      <c r="B784" s="424"/>
      <c r="C784" s="402"/>
      <c r="D784" s="410"/>
      <c r="E784" s="414"/>
      <c r="F784" s="402"/>
      <c r="G784" s="317" t="s">
        <v>36</v>
      </c>
      <c r="H784" s="316" t="s">
        <v>510</v>
      </c>
    </row>
    <row r="785" spans="2:8" x14ac:dyDescent="0.25">
      <c r="B785" s="424"/>
      <c r="C785" s="402"/>
      <c r="D785" s="410"/>
      <c r="E785" s="414"/>
      <c r="F785" s="402"/>
      <c r="G785" s="317" t="s">
        <v>37</v>
      </c>
      <c r="H785" s="316" t="s">
        <v>511</v>
      </c>
    </row>
    <row r="786" spans="2:8" x14ac:dyDescent="0.25">
      <c r="B786" s="424"/>
      <c r="C786" s="402"/>
      <c r="D786" s="410"/>
      <c r="E786" s="414"/>
      <c r="F786" s="402"/>
      <c r="G786" s="317" t="s">
        <v>38</v>
      </c>
      <c r="H786" s="316" t="s">
        <v>512</v>
      </c>
    </row>
    <row r="787" spans="2:8" x14ac:dyDescent="0.25">
      <c r="B787" s="424"/>
      <c r="C787" s="402"/>
      <c r="D787" s="410"/>
      <c r="E787" s="414"/>
      <c r="F787" s="402"/>
      <c r="G787" s="317" t="s">
        <v>39</v>
      </c>
      <c r="H787" s="316" t="s">
        <v>513</v>
      </c>
    </row>
    <row r="788" spans="2:8" x14ac:dyDescent="0.25">
      <c r="B788" s="424"/>
      <c r="C788" s="402"/>
      <c r="D788" s="410"/>
      <c r="E788" s="414"/>
      <c r="F788" s="402"/>
      <c r="G788" s="317" t="s">
        <v>40</v>
      </c>
      <c r="H788" s="316" t="s">
        <v>514</v>
      </c>
    </row>
    <row r="789" spans="2:8" x14ac:dyDescent="0.25">
      <c r="B789" s="424"/>
      <c r="C789" s="402"/>
      <c r="D789" s="410"/>
      <c r="E789" s="414"/>
      <c r="F789" s="402"/>
      <c r="G789" s="317" t="s">
        <v>41</v>
      </c>
      <c r="H789" s="316" t="s">
        <v>515</v>
      </c>
    </row>
    <row r="790" spans="2:8" x14ac:dyDescent="0.25">
      <c r="B790" s="424"/>
      <c r="C790" s="402"/>
      <c r="D790" s="410"/>
      <c r="E790" s="414"/>
      <c r="F790" s="402"/>
      <c r="G790" s="317" t="s">
        <v>42</v>
      </c>
      <c r="H790" s="316" t="s">
        <v>516</v>
      </c>
    </row>
    <row r="791" spans="2:8" x14ac:dyDescent="0.25">
      <c r="B791" s="424"/>
      <c r="C791" s="402"/>
      <c r="D791" s="410"/>
      <c r="E791" s="414"/>
      <c r="F791" s="402"/>
      <c r="G791" s="317" t="s">
        <v>43</v>
      </c>
      <c r="H791" s="316" t="s">
        <v>517</v>
      </c>
    </row>
    <row r="792" spans="2:8" x14ac:dyDescent="0.25">
      <c r="B792" s="424"/>
      <c r="C792" s="402"/>
      <c r="D792" s="410"/>
      <c r="E792" s="414"/>
      <c r="F792" s="402"/>
      <c r="G792" s="317" t="s">
        <v>77</v>
      </c>
      <c r="H792" s="316" t="s">
        <v>518</v>
      </c>
    </row>
    <row r="793" spans="2:8" x14ac:dyDescent="0.25">
      <c r="B793" s="424"/>
      <c r="C793" s="402"/>
      <c r="D793" s="410"/>
      <c r="E793" s="414"/>
      <c r="F793" s="402"/>
      <c r="G793" s="317" t="s">
        <v>78</v>
      </c>
      <c r="H793" s="316" t="s">
        <v>526</v>
      </c>
    </row>
    <row r="794" spans="2:8" x14ac:dyDescent="0.25">
      <c r="B794" s="424"/>
      <c r="C794" s="402"/>
      <c r="D794" s="410"/>
      <c r="E794" s="414"/>
      <c r="F794" s="402"/>
      <c r="G794" s="317" t="s">
        <v>85</v>
      </c>
      <c r="H794" s="316" t="s">
        <v>520</v>
      </c>
    </row>
    <row r="795" spans="2:8" x14ac:dyDescent="0.25">
      <c r="B795" s="424"/>
      <c r="C795" s="402"/>
      <c r="D795" s="411"/>
      <c r="E795" s="414"/>
      <c r="F795" s="402"/>
      <c r="G795" s="317" t="s">
        <v>86</v>
      </c>
      <c r="H795" s="316" t="s">
        <v>521</v>
      </c>
    </row>
    <row r="796" spans="2:8" x14ac:dyDescent="0.25">
      <c r="B796" s="424" t="s">
        <v>594</v>
      </c>
      <c r="C796" s="402">
        <v>1</v>
      </c>
      <c r="D796" s="412" t="s">
        <v>1121</v>
      </c>
      <c r="E796" s="413" t="s">
        <v>1037</v>
      </c>
      <c r="F796" s="402" t="s">
        <v>591</v>
      </c>
      <c r="G796" s="317" t="s">
        <v>76</v>
      </c>
      <c r="H796" s="316" t="s">
        <v>582</v>
      </c>
    </row>
    <row r="797" spans="2:8" x14ac:dyDescent="0.25">
      <c r="B797" s="424"/>
      <c r="C797" s="402"/>
      <c r="D797" s="412"/>
      <c r="E797" s="414"/>
      <c r="F797" s="402"/>
      <c r="G797" s="317" t="s">
        <v>100</v>
      </c>
      <c r="H797" s="316" t="s">
        <v>583</v>
      </c>
    </row>
    <row r="798" spans="2:8" x14ac:dyDescent="0.25">
      <c r="B798" s="424"/>
      <c r="C798" s="402"/>
      <c r="D798" s="412"/>
      <c r="E798" s="414"/>
      <c r="F798" s="402"/>
      <c r="G798" s="317" t="s">
        <v>108</v>
      </c>
      <c r="H798" s="316" t="s">
        <v>584</v>
      </c>
    </row>
    <row r="799" spans="2:8" x14ac:dyDescent="0.25">
      <c r="B799" s="424"/>
      <c r="C799" s="402"/>
      <c r="D799" s="412"/>
      <c r="E799" s="414"/>
      <c r="F799" s="402"/>
      <c r="G799" s="317" t="s">
        <v>101</v>
      </c>
      <c r="H799" s="316" t="s">
        <v>585</v>
      </c>
    </row>
    <row r="800" spans="2:8" x14ac:dyDescent="0.25">
      <c r="B800" s="424"/>
      <c r="C800" s="402"/>
      <c r="D800" s="412"/>
      <c r="E800" s="414"/>
      <c r="F800" s="402"/>
      <c r="G800" s="317" t="s">
        <v>102</v>
      </c>
      <c r="H800" s="316" t="s">
        <v>586</v>
      </c>
    </row>
    <row r="801" spans="2:8" x14ac:dyDescent="0.25">
      <c r="B801" s="424"/>
      <c r="C801" s="402"/>
      <c r="D801" s="412"/>
      <c r="E801" s="414"/>
      <c r="F801" s="402"/>
      <c r="G801" s="317" t="s">
        <v>103</v>
      </c>
      <c r="H801" s="316" t="s">
        <v>587</v>
      </c>
    </row>
    <row r="802" spans="2:8" x14ac:dyDescent="0.25">
      <c r="B802" s="424"/>
      <c r="C802" s="402"/>
      <c r="D802" s="412"/>
      <c r="E802" s="414"/>
      <c r="F802" s="402"/>
      <c r="G802" s="317" t="s">
        <v>104</v>
      </c>
      <c r="H802" s="316" t="s">
        <v>588</v>
      </c>
    </row>
    <row r="803" spans="2:8" x14ac:dyDescent="0.25">
      <c r="B803" s="424"/>
      <c r="C803" s="402"/>
      <c r="D803" s="412"/>
      <c r="E803" s="414"/>
      <c r="F803" s="402"/>
      <c r="G803" s="317" t="s">
        <v>105</v>
      </c>
      <c r="H803" s="316" t="s">
        <v>589</v>
      </c>
    </row>
    <row r="804" spans="2:8" x14ac:dyDescent="0.25">
      <c r="B804" s="424"/>
      <c r="C804" s="402"/>
      <c r="D804" s="412"/>
      <c r="E804" s="414"/>
      <c r="F804" s="402"/>
      <c r="G804" s="317" t="s">
        <v>106</v>
      </c>
      <c r="H804" s="316" t="s">
        <v>590</v>
      </c>
    </row>
    <row r="805" spans="2:8" x14ac:dyDescent="0.25">
      <c r="B805" s="424" t="s">
        <v>597</v>
      </c>
      <c r="C805" s="402">
        <v>1</v>
      </c>
      <c r="D805" s="412" t="s">
        <v>1122</v>
      </c>
      <c r="E805" s="413" t="s">
        <v>1037</v>
      </c>
      <c r="F805" s="402" t="s">
        <v>591</v>
      </c>
      <c r="G805" s="317" t="s">
        <v>76</v>
      </c>
      <c r="H805" s="316" t="s">
        <v>582</v>
      </c>
    </row>
    <row r="806" spans="2:8" x14ac:dyDescent="0.25">
      <c r="B806" s="424"/>
      <c r="C806" s="402"/>
      <c r="D806" s="412"/>
      <c r="E806" s="414"/>
      <c r="F806" s="402"/>
      <c r="G806" s="317" t="s">
        <v>116</v>
      </c>
      <c r="H806" s="316" t="s">
        <v>583</v>
      </c>
    </row>
    <row r="807" spans="2:8" x14ac:dyDescent="0.25">
      <c r="B807" s="424"/>
      <c r="C807" s="402"/>
      <c r="D807" s="412"/>
      <c r="E807" s="414"/>
      <c r="F807" s="402"/>
      <c r="G807" s="317" t="s">
        <v>117</v>
      </c>
      <c r="H807" s="316" t="s">
        <v>584</v>
      </c>
    </row>
    <row r="808" spans="2:8" x14ac:dyDescent="0.25">
      <c r="B808" s="424"/>
      <c r="C808" s="402"/>
      <c r="D808" s="412"/>
      <c r="E808" s="414"/>
      <c r="F808" s="402"/>
      <c r="G808" s="317" t="s">
        <v>118</v>
      </c>
      <c r="H808" s="316" t="s">
        <v>585</v>
      </c>
    </row>
    <row r="809" spans="2:8" x14ac:dyDescent="0.25">
      <c r="B809" s="424"/>
      <c r="C809" s="402"/>
      <c r="D809" s="412"/>
      <c r="E809" s="414"/>
      <c r="F809" s="402"/>
      <c r="G809" s="317" t="s">
        <v>119</v>
      </c>
      <c r="H809" s="316" t="s">
        <v>586</v>
      </c>
    </row>
    <row r="810" spans="2:8" x14ac:dyDescent="0.25">
      <c r="B810" s="424"/>
      <c r="C810" s="402"/>
      <c r="D810" s="412"/>
      <c r="E810" s="414"/>
      <c r="F810" s="402"/>
      <c r="G810" s="317" t="s">
        <v>120</v>
      </c>
      <c r="H810" s="316" t="s">
        <v>587</v>
      </c>
    </row>
    <row r="811" spans="2:8" x14ac:dyDescent="0.25">
      <c r="B811" s="424"/>
      <c r="C811" s="402"/>
      <c r="D811" s="412"/>
      <c r="E811" s="414"/>
      <c r="F811" s="402"/>
      <c r="G811" s="317" t="s">
        <v>121</v>
      </c>
      <c r="H811" s="316" t="s">
        <v>588</v>
      </c>
    </row>
    <row r="812" spans="2:8" x14ac:dyDescent="0.25">
      <c r="B812" s="424"/>
      <c r="C812" s="402"/>
      <c r="D812" s="412"/>
      <c r="E812" s="414"/>
      <c r="F812" s="402"/>
      <c r="G812" s="317" t="s">
        <v>122</v>
      </c>
      <c r="H812" s="316" t="s">
        <v>589</v>
      </c>
    </row>
    <row r="813" spans="2:8" x14ac:dyDescent="0.25">
      <c r="B813" s="424"/>
      <c r="C813" s="402"/>
      <c r="D813" s="412"/>
      <c r="E813" s="414"/>
      <c r="F813" s="402"/>
      <c r="G813" s="317" t="s">
        <v>123</v>
      </c>
      <c r="H813" s="316" t="s">
        <v>590</v>
      </c>
    </row>
    <row r="814" spans="2:8" x14ac:dyDescent="0.25">
      <c r="B814" s="424"/>
      <c r="C814" s="402"/>
      <c r="D814" s="412"/>
      <c r="E814" s="414"/>
      <c r="F814" s="402"/>
      <c r="G814" s="317" t="s">
        <v>124</v>
      </c>
      <c r="H814" s="316" t="s">
        <v>598</v>
      </c>
    </row>
    <row r="815" spans="2:8" x14ac:dyDescent="0.25">
      <c r="B815" s="424"/>
      <c r="C815" s="402"/>
      <c r="D815" s="412"/>
      <c r="E815" s="414"/>
      <c r="F815" s="402"/>
      <c r="G815" s="317" t="s">
        <v>125</v>
      </c>
      <c r="H815" s="316" t="s">
        <v>599</v>
      </c>
    </row>
    <row r="816" spans="2:8" x14ac:dyDescent="0.25">
      <c r="B816" s="424" t="s">
        <v>600</v>
      </c>
      <c r="C816" s="402">
        <v>1</v>
      </c>
      <c r="D816" s="412" t="s">
        <v>1122</v>
      </c>
      <c r="E816" s="413" t="s">
        <v>1037</v>
      </c>
      <c r="F816" s="402" t="s">
        <v>591</v>
      </c>
      <c r="G816" s="317" t="s">
        <v>76</v>
      </c>
      <c r="H816" s="316" t="s">
        <v>582</v>
      </c>
    </row>
    <row r="817" spans="2:8" x14ac:dyDescent="0.25">
      <c r="B817" s="424"/>
      <c r="C817" s="402"/>
      <c r="D817" s="412"/>
      <c r="E817" s="414"/>
      <c r="F817" s="402"/>
      <c r="G817" s="317" t="s">
        <v>116</v>
      </c>
      <c r="H817" s="316" t="s">
        <v>583</v>
      </c>
    </row>
    <row r="818" spans="2:8" x14ac:dyDescent="0.25">
      <c r="B818" s="424"/>
      <c r="C818" s="402"/>
      <c r="D818" s="412"/>
      <c r="E818" s="414"/>
      <c r="F818" s="402"/>
      <c r="G818" s="317" t="s">
        <v>117</v>
      </c>
      <c r="H818" s="316" t="s">
        <v>584</v>
      </c>
    </row>
    <row r="819" spans="2:8" x14ac:dyDescent="0.25">
      <c r="B819" s="424"/>
      <c r="C819" s="402"/>
      <c r="D819" s="412"/>
      <c r="E819" s="414"/>
      <c r="F819" s="402"/>
      <c r="G819" s="317" t="s">
        <v>118</v>
      </c>
      <c r="H819" s="316" t="s">
        <v>585</v>
      </c>
    </row>
    <row r="820" spans="2:8" x14ac:dyDescent="0.25">
      <c r="B820" s="424"/>
      <c r="C820" s="402"/>
      <c r="D820" s="412"/>
      <c r="E820" s="414"/>
      <c r="F820" s="402"/>
      <c r="G820" s="317" t="s">
        <v>119</v>
      </c>
      <c r="H820" s="316" t="s">
        <v>586</v>
      </c>
    </row>
    <row r="821" spans="2:8" x14ac:dyDescent="0.25">
      <c r="B821" s="424"/>
      <c r="C821" s="402"/>
      <c r="D821" s="412"/>
      <c r="E821" s="414"/>
      <c r="F821" s="402"/>
      <c r="G821" s="317" t="s">
        <v>120</v>
      </c>
      <c r="H821" s="316" t="s">
        <v>587</v>
      </c>
    </row>
    <row r="822" spans="2:8" x14ac:dyDescent="0.25">
      <c r="B822" s="424"/>
      <c r="C822" s="402"/>
      <c r="D822" s="412"/>
      <c r="E822" s="414"/>
      <c r="F822" s="402"/>
      <c r="G822" s="317" t="s">
        <v>121</v>
      </c>
      <c r="H822" s="316" t="s">
        <v>588</v>
      </c>
    </row>
    <row r="823" spans="2:8" x14ac:dyDescent="0.25">
      <c r="B823" s="424"/>
      <c r="C823" s="402"/>
      <c r="D823" s="412"/>
      <c r="E823" s="414"/>
      <c r="F823" s="402"/>
      <c r="G823" s="317" t="s">
        <v>122</v>
      </c>
      <c r="H823" s="316" t="s">
        <v>589</v>
      </c>
    </row>
    <row r="824" spans="2:8" x14ac:dyDescent="0.25">
      <c r="B824" s="424"/>
      <c r="C824" s="402"/>
      <c r="D824" s="412"/>
      <c r="E824" s="414"/>
      <c r="F824" s="402"/>
      <c r="G824" s="317" t="s">
        <v>123</v>
      </c>
      <c r="H824" s="316" t="s">
        <v>590</v>
      </c>
    </row>
    <row r="825" spans="2:8" x14ac:dyDescent="0.25">
      <c r="B825" s="424"/>
      <c r="C825" s="402"/>
      <c r="D825" s="412"/>
      <c r="E825" s="414"/>
      <c r="F825" s="402"/>
      <c r="G825" s="317" t="s">
        <v>124</v>
      </c>
      <c r="H825" s="316" t="s">
        <v>598</v>
      </c>
    </row>
    <row r="826" spans="2:8" x14ac:dyDescent="0.25">
      <c r="B826" s="424"/>
      <c r="C826" s="402"/>
      <c r="D826" s="412"/>
      <c r="E826" s="414"/>
      <c r="F826" s="402"/>
      <c r="G826" s="317" t="s">
        <v>125</v>
      </c>
      <c r="H826" s="316" t="s">
        <v>599</v>
      </c>
    </row>
    <row r="827" spans="2:8" x14ac:dyDescent="0.25">
      <c r="B827" s="424" t="s">
        <v>602</v>
      </c>
      <c r="C827" s="402">
        <v>1</v>
      </c>
      <c r="D827" s="412" t="s">
        <v>1122</v>
      </c>
      <c r="E827" s="413" t="s">
        <v>1037</v>
      </c>
      <c r="F827" s="402" t="s">
        <v>591</v>
      </c>
      <c r="G827" s="317" t="s">
        <v>76</v>
      </c>
      <c r="H827" s="316" t="s">
        <v>582</v>
      </c>
    </row>
    <row r="828" spans="2:8" x14ac:dyDescent="0.25">
      <c r="B828" s="424"/>
      <c r="C828" s="402"/>
      <c r="D828" s="412"/>
      <c r="E828" s="414"/>
      <c r="F828" s="402"/>
      <c r="G828" s="317" t="s">
        <v>116</v>
      </c>
      <c r="H828" s="316" t="s">
        <v>583</v>
      </c>
    </row>
    <row r="829" spans="2:8" x14ac:dyDescent="0.25">
      <c r="B829" s="424"/>
      <c r="C829" s="402"/>
      <c r="D829" s="412"/>
      <c r="E829" s="414"/>
      <c r="F829" s="402"/>
      <c r="G829" s="317" t="s">
        <v>117</v>
      </c>
      <c r="H829" s="316" t="s">
        <v>584</v>
      </c>
    </row>
    <row r="830" spans="2:8" x14ac:dyDescent="0.25">
      <c r="B830" s="424"/>
      <c r="C830" s="402"/>
      <c r="D830" s="412"/>
      <c r="E830" s="414"/>
      <c r="F830" s="402"/>
      <c r="G830" s="317" t="s">
        <v>118</v>
      </c>
      <c r="H830" s="316" t="s">
        <v>585</v>
      </c>
    </row>
    <row r="831" spans="2:8" x14ac:dyDescent="0.25">
      <c r="B831" s="424"/>
      <c r="C831" s="402"/>
      <c r="D831" s="412"/>
      <c r="E831" s="414"/>
      <c r="F831" s="402"/>
      <c r="G831" s="317" t="s">
        <v>119</v>
      </c>
      <c r="H831" s="316" t="s">
        <v>586</v>
      </c>
    </row>
    <row r="832" spans="2:8" x14ac:dyDescent="0.25">
      <c r="B832" s="424"/>
      <c r="C832" s="402"/>
      <c r="D832" s="412"/>
      <c r="E832" s="414"/>
      <c r="F832" s="402"/>
      <c r="G832" s="317" t="s">
        <v>120</v>
      </c>
      <c r="H832" s="316" t="s">
        <v>587</v>
      </c>
    </row>
    <row r="833" spans="2:8" x14ac:dyDescent="0.25">
      <c r="B833" s="424"/>
      <c r="C833" s="402"/>
      <c r="D833" s="412"/>
      <c r="E833" s="414"/>
      <c r="F833" s="402"/>
      <c r="G833" s="317" t="s">
        <v>121</v>
      </c>
      <c r="H833" s="316" t="s">
        <v>588</v>
      </c>
    </row>
    <row r="834" spans="2:8" x14ac:dyDescent="0.25">
      <c r="B834" s="424"/>
      <c r="C834" s="402"/>
      <c r="D834" s="412"/>
      <c r="E834" s="414"/>
      <c r="F834" s="402"/>
      <c r="G834" s="317" t="s">
        <v>122</v>
      </c>
      <c r="H834" s="316" t="s">
        <v>589</v>
      </c>
    </row>
    <row r="835" spans="2:8" x14ac:dyDescent="0.25">
      <c r="B835" s="424"/>
      <c r="C835" s="402"/>
      <c r="D835" s="412"/>
      <c r="E835" s="414"/>
      <c r="F835" s="402"/>
      <c r="G835" s="317" t="s">
        <v>123</v>
      </c>
      <c r="H835" s="316" t="s">
        <v>590</v>
      </c>
    </row>
    <row r="836" spans="2:8" x14ac:dyDescent="0.25">
      <c r="B836" s="424"/>
      <c r="C836" s="402"/>
      <c r="D836" s="412"/>
      <c r="E836" s="414"/>
      <c r="F836" s="402"/>
      <c r="G836" s="317" t="s">
        <v>124</v>
      </c>
      <c r="H836" s="316" t="s">
        <v>598</v>
      </c>
    </row>
    <row r="837" spans="2:8" x14ac:dyDescent="0.25">
      <c r="B837" s="424"/>
      <c r="C837" s="402"/>
      <c r="D837" s="412"/>
      <c r="E837" s="414"/>
      <c r="F837" s="402"/>
      <c r="G837" s="317" t="s">
        <v>125</v>
      </c>
      <c r="H837" s="316" t="s">
        <v>599</v>
      </c>
    </row>
    <row r="838" spans="2:8" x14ac:dyDescent="0.25">
      <c r="B838" s="424" t="s">
        <v>601</v>
      </c>
      <c r="C838" s="402">
        <v>1</v>
      </c>
      <c r="D838" s="412" t="s">
        <v>1122</v>
      </c>
      <c r="E838" s="413" t="s">
        <v>1037</v>
      </c>
      <c r="F838" s="402" t="s">
        <v>591</v>
      </c>
      <c r="G838" s="317" t="s">
        <v>76</v>
      </c>
      <c r="H838" s="316" t="s">
        <v>582</v>
      </c>
    </row>
    <row r="839" spans="2:8" x14ac:dyDescent="0.25">
      <c r="B839" s="424"/>
      <c r="C839" s="402"/>
      <c r="D839" s="412"/>
      <c r="E839" s="414"/>
      <c r="F839" s="402"/>
      <c r="G839" s="317" t="s">
        <v>116</v>
      </c>
      <c r="H839" s="316" t="s">
        <v>583</v>
      </c>
    </row>
    <row r="840" spans="2:8" x14ac:dyDescent="0.25">
      <c r="B840" s="424"/>
      <c r="C840" s="402"/>
      <c r="D840" s="412"/>
      <c r="E840" s="414"/>
      <c r="F840" s="402"/>
      <c r="G840" s="317" t="s">
        <v>117</v>
      </c>
      <c r="H840" s="316" t="s">
        <v>584</v>
      </c>
    </row>
    <row r="841" spans="2:8" x14ac:dyDescent="0.25">
      <c r="B841" s="424"/>
      <c r="C841" s="402"/>
      <c r="D841" s="412"/>
      <c r="E841" s="414"/>
      <c r="F841" s="402"/>
      <c r="G841" s="317" t="s">
        <v>118</v>
      </c>
      <c r="H841" s="316" t="s">
        <v>585</v>
      </c>
    </row>
    <row r="842" spans="2:8" x14ac:dyDescent="0.25">
      <c r="B842" s="424"/>
      <c r="C842" s="402"/>
      <c r="D842" s="412"/>
      <c r="E842" s="414"/>
      <c r="F842" s="402"/>
      <c r="G842" s="317" t="s">
        <v>119</v>
      </c>
      <c r="H842" s="316" t="s">
        <v>586</v>
      </c>
    </row>
    <row r="843" spans="2:8" x14ac:dyDescent="0.25">
      <c r="B843" s="424"/>
      <c r="C843" s="402"/>
      <c r="D843" s="412"/>
      <c r="E843" s="414"/>
      <c r="F843" s="402"/>
      <c r="G843" s="317" t="s">
        <v>120</v>
      </c>
      <c r="H843" s="316" t="s">
        <v>587</v>
      </c>
    </row>
    <row r="844" spans="2:8" x14ac:dyDescent="0.25">
      <c r="B844" s="424"/>
      <c r="C844" s="402"/>
      <c r="D844" s="412"/>
      <c r="E844" s="414"/>
      <c r="F844" s="402"/>
      <c r="G844" s="317" t="s">
        <v>121</v>
      </c>
      <c r="H844" s="316" t="s">
        <v>588</v>
      </c>
    </row>
    <row r="845" spans="2:8" x14ac:dyDescent="0.25">
      <c r="B845" s="424"/>
      <c r="C845" s="402"/>
      <c r="D845" s="412"/>
      <c r="E845" s="414"/>
      <c r="F845" s="402"/>
      <c r="G845" s="317" t="s">
        <v>122</v>
      </c>
      <c r="H845" s="316" t="s">
        <v>589</v>
      </c>
    </row>
    <row r="846" spans="2:8" x14ac:dyDescent="0.25">
      <c r="B846" s="424"/>
      <c r="C846" s="402"/>
      <c r="D846" s="412"/>
      <c r="E846" s="414"/>
      <c r="F846" s="402"/>
      <c r="G846" s="317" t="s">
        <v>123</v>
      </c>
      <c r="H846" s="316" t="s">
        <v>590</v>
      </c>
    </row>
    <row r="847" spans="2:8" x14ac:dyDescent="0.25">
      <c r="B847" s="424"/>
      <c r="C847" s="402"/>
      <c r="D847" s="412"/>
      <c r="E847" s="414"/>
      <c r="F847" s="402"/>
      <c r="G847" s="317" t="s">
        <v>124</v>
      </c>
      <c r="H847" s="316" t="s">
        <v>598</v>
      </c>
    </row>
    <row r="848" spans="2:8" x14ac:dyDescent="0.25">
      <c r="B848" s="424"/>
      <c r="C848" s="402"/>
      <c r="D848" s="412"/>
      <c r="E848" s="414"/>
      <c r="F848" s="402"/>
      <c r="G848" s="317" t="s">
        <v>125</v>
      </c>
      <c r="H848" s="316" t="s">
        <v>599</v>
      </c>
    </row>
    <row r="849" spans="2:8" x14ac:dyDescent="0.25">
      <c r="B849" s="424" t="s">
        <v>608</v>
      </c>
      <c r="C849" s="402">
        <v>1</v>
      </c>
      <c r="D849" s="412" t="s">
        <v>878</v>
      </c>
      <c r="E849" s="413" t="s">
        <v>1037</v>
      </c>
      <c r="F849" s="402" t="s">
        <v>505</v>
      </c>
      <c r="G849" s="317" t="s">
        <v>151</v>
      </c>
      <c r="H849" s="316" t="s">
        <v>505</v>
      </c>
    </row>
    <row r="850" spans="2:8" x14ac:dyDescent="0.25">
      <c r="B850" s="424"/>
      <c r="C850" s="402"/>
      <c r="D850" s="412"/>
      <c r="E850" s="414"/>
      <c r="F850" s="402"/>
      <c r="G850" s="317" t="s">
        <v>152</v>
      </c>
      <c r="H850" s="316" t="s">
        <v>604</v>
      </c>
    </row>
    <row r="851" spans="2:8" x14ac:dyDescent="0.25">
      <c r="B851" s="424"/>
      <c r="C851" s="402"/>
      <c r="D851" s="412"/>
      <c r="E851" s="414"/>
      <c r="F851" s="402"/>
      <c r="G851" s="317" t="s">
        <v>153</v>
      </c>
      <c r="H851" s="316" t="s">
        <v>525</v>
      </c>
    </row>
    <row r="852" spans="2:8" x14ac:dyDescent="0.25">
      <c r="B852" s="424" t="s">
        <v>609</v>
      </c>
      <c r="C852" s="402">
        <v>1</v>
      </c>
      <c r="D852" s="412" t="s">
        <v>878</v>
      </c>
      <c r="E852" s="413" t="s">
        <v>1037</v>
      </c>
      <c r="F852" s="402" t="s">
        <v>505</v>
      </c>
      <c r="G852" s="317" t="s">
        <v>151</v>
      </c>
      <c r="H852" s="316" t="s">
        <v>505</v>
      </c>
    </row>
    <row r="853" spans="2:8" x14ac:dyDescent="0.25">
      <c r="B853" s="424"/>
      <c r="C853" s="402"/>
      <c r="D853" s="412"/>
      <c r="E853" s="414"/>
      <c r="F853" s="402"/>
      <c r="G853" s="317" t="s">
        <v>152</v>
      </c>
      <c r="H853" s="316" t="s">
        <v>604</v>
      </c>
    </row>
    <row r="854" spans="2:8" x14ac:dyDescent="0.25">
      <c r="B854" s="424"/>
      <c r="C854" s="402"/>
      <c r="D854" s="412"/>
      <c r="E854" s="414"/>
      <c r="F854" s="402"/>
      <c r="G854" s="317" t="s">
        <v>153</v>
      </c>
      <c r="H854" s="316" t="s">
        <v>525</v>
      </c>
    </row>
    <row r="855" spans="2:8" x14ac:dyDescent="0.25">
      <c r="B855" s="424" t="s">
        <v>611</v>
      </c>
      <c r="C855" s="402">
        <v>2</v>
      </c>
      <c r="D855" s="412" t="s">
        <v>878</v>
      </c>
      <c r="E855" s="413" t="s">
        <v>1037</v>
      </c>
      <c r="F855" s="402" t="s">
        <v>505</v>
      </c>
      <c r="G855" s="317" t="s">
        <v>151</v>
      </c>
      <c r="H855" s="316" t="s">
        <v>505</v>
      </c>
    </row>
    <row r="856" spans="2:8" x14ac:dyDescent="0.25">
      <c r="B856" s="424"/>
      <c r="C856" s="402"/>
      <c r="D856" s="412"/>
      <c r="E856" s="414"/>
      <c r="F856" s="402"/>
      <c r="G856" s="317" t="s">
        <v>152</v>
      </c>
      <c r="H856" s="316" t="s">
        <v>604</v>
      </c>
    </row>
    <row r="857" spans="2:8" x14ac:dyDescent="0.25">
      <c r="B857" s="424"/>
      <c r="C857" s="402"/>
      <c r="D857" s="412"/>
      <c r="E857" s="414"/>
      <c r="F857" s="402"/>
      <c r="G857" s="317" t="s">
        <v>153</v>
      </c>
      <c r="H857" s="316" t="s">
        <v>525</v>
      </c>
    </row>
    <row r="858" spans="2:8" x14ac:dyDescent="0.25">
      <c r="B858" s="424"/>
      <c r="C858" s="402"/>
      <c r="D858" s="412" t="s">
        <v>879</v>
      </c>
      <c r="E858" s="413" t="s">
        <v>1037</v>
      </c>
      <c r="F858" s="402" t="s">
        <v>612</v>
      </c>
      <c r="G858" s="317" t="s">
        <v>158</v>
      </c>
      <c r="H858" s="316" t="s">
        <v>612</v>
      </c>
    </row>
    <row r="859" spans="2:8" x14ac:dyDescent="0.25">
      <c r="B859" s="424"/>
      <c r="C859" s="402"/>
      <c r="D859" s="412"/>
      <c r="E859" s="414"/>
      <c r="F859" s="402"/>
      <c r="G859" s="317" t="s">
        <v>152</v>
      </c>
      <c r="H859" s="316" t="s">
        <v>613</v>
      </c>
    </row>
    <row r="860" spans="2:8" x14ac:dyDescent="0.25">
      <c r="B860" s="424"/>
      <c r="C860" s="402"/>
      <c r="D860" s="412"/>
      <c r="E860" s="414"/>
      <c r="F860" s="402"/>
      <c r="G860" s="317" t="s">
        <v>153</v>
      </c>
      <c r="H860" s="316" t="s">
        <v>614</v>
      </c>
    </row>
    <row r="861" spans="2:8" x14ac:dyDescent="0.25">
      <c r="B861" s="424" t="s">
        <v>1022</v>
      </c>
      <c r="C861" s="402">
        <v>2</v>
      </c>
      <c r="D861" s="412" t="s">
        <v>878</v>
      </c>
      <c r="E861" s="413" t="s">
        <v>1037</v>
      </c>
      <c r="F861" s="402" t="s">
        <v>505</v>
      </c>
      <c r="G861" s="317" t="s">
        <v>151</v>
      </c>
      <c r="H861" s="316" t="s">
        <v>505</v>
      </c>
    </row>
    <row r="862" spans="2:8" x14ac:dyDescent="0.25">
      <c r="B862" s="424"/>
      <c r="C862" s="402"/>
      <c r="D862" s="412"/>
      <c r="E862" s="414"/>
      <c r="F862" s="402"/>
      <c r="G862" s="317" t="s">
        <v>152</v>
      </c>
      <c r="H862" s="316" t="s">
        <v>604</v>
      </c>
    </row>
    <row r="863" spans="2:8" x14ac:dyDescent="0.25">
      <c r="B863" s="424"/>
      <c r="C863" s="402"/>
      <c r="D863" s="412"/>
      <c r="E863" s="414"/>
      <c r="F863" s="402"/>
      <c r="G863" s="317" t="s">
        <v>153</v>
      </c>
      <c r="H863" s="316" t="s">
        <v>525</v>
      </c>
    </row>
    <row r="864" spans="2:8" x14ac:dyDescent="0.25">
      <c r="B864" s="424"/>
      <c r="C864" s="402"/>
      <c r="D864" s="412" t="s">
        <v>879</v>
      </c>
      <c r="E864" s="413" t="s">
        <v>1037</v>
      </c>
      <c r="F864" s="402" t="s">
        <v>612</v>
      </c>
      <c r="G864" s="317" t="s">
        <v>158</v>
      </c>
      <c r="H864" s="316" t="s">
        <v>612</v>
      </c>
    </row>
    <row r="865" spans="2:8" x14ac:dyDescent="0.25">
      <c r="B865" s="424"/>
      <c r="C865" s="402"/>
      <c r="D865" s="412"/>
      <c r="E865" s="414"/>
      <c r="F865" s="402"/>
      <c r="G865" s="317" t="s">
        <v>152</v>
      </c>
      <c r="H865" s="316" t="s">
        <v>613</v>
      </c>
    </row>
    <row r="866" spans="2:8" x14ac:dyDescent="0.25">
      <c r="B866" s="424"/>
      <c r="C866" s="402"/>
      <c r="D866" s="412"/>
      <c r="E866" s="414"/>
      <c r="F866" s="402"/>
      <c r="G866" s="317" t="s">
        <v>153</v>
      </c>
      <c r="H866" s="316" t="s">
        <v>614</v>
      </c>
    </row>
    <row r="867" spans="2:8" x14ac:dyDescent="0.25">
      <c r="B867" s="428" t="s">
        <v>1042</v>
      </c>
      <c r="C867" s="402">
        <v>2</v>
      </c>
      <c r="D867" s="412" t="s">
        <v>1079</v>
      </c>
      <c r="E867" s="413" t="s">
        <v>1037</v>
      </c>
      <c r="F867" s="402" t="s">
        <v>618</v>
      </c>
      <c r="G867" s="317" t="s">
        <v>166</v>
      </c>
      <c r="H867" s="316" t="s">
        <v>618</v>
      </c>
    </row>
    <row r="868" spans="2:8" x14ac:dyDescent="0.25">
      <c r="B868" s="428"/>
      <c r="C868" s="402"/>
      <c r="D868" s="412"/>
      <c r="E868" s="414"/>
      <c r="F868" s="402"/>
      <c r="G868" s="317" t="s">
        <v>167</v>
      </c>
      <c r="H868" s="316" t="s">
        <v>619</v>
      </c>
    </row>
    <row r="869" spans="2:8" x14ac:dyDescent="0.25">
      <c r="B869" s="428"/>
      <c r="C869" s="402"/>
      <c r="D869" s="412"/>
      <c r="E869" s="414"/>
      <c r="F869" s="402"/>
      <c r="G869" s="317" t="s">
        <v>7</v>
      </c>
      <c r="H869" s="316" t="s">
        <v>620</v>
      </c>
    </row>
    <row r="870" spans="2:8" x14ac:dyDescent="0.25">
      <c r="B870" s="428"/>
      <c r="C870" s="402"/>
      <c r="D870" s="412" t="s">
        <v>1080</v>
      </c>
      <c r="E870" s="413" t="s">
        <v>1037</v>
      </c>
      <c r="F870" s="402" t="s">
        <v>621</v>
      </c>
      <c r="G870" s="317" t="s">
        <v>11</v>
      </c>
      <c r="H870" s="316" t="s">
        <v>621</v>
      </c>
    </row>
    <row r="871" spans="2:8" x14ac:dyDescent="0.25">
      <c r="B871" s="428"/>
      <c r="C871" s="402"/>
      <c r="D871" s="412"/>
      <c r="E871" s="414"/>
      <c r="F871" s="402"/>
      <c r="G871" s="317" t="s">
        <v>161</v>
      </c>
      <c r="H871" s="316" t="s">
        <v>622</v>
      </c>
    </row>
    <row r="872" spans="2:8" x14ac:dyDescent="0.25">
      <c r="B872" s="428"/>
      <c r="C872" s="402"/>
      <c r="D872" s="412"/>
      <c r="E872" s="414"/>
      <c r="F872" s="402"/>
      <c r="G872" s="317" t="s">
        <v>172</v>
      </c>
      <c r="H872" s="316" t="s">
        <v>623</v>
      </c>
    </row>
    <row r="873" spans="2:8" x14ac:dyDescent="0.25">
      <c r="B873" s="424" t="s">
        <v>625</v>
      </c>
      <c r="C873" s="402">
        <v>3</v>
      </c>
      <c r="D873" s="412" t="s">
        <v>1081</v>
      </c>
      <c r="E873" s="413" t="s">
        <v>1037</v>
      </c>
      <c r="F873" s="402" t="s">
        <v>505</v>
      </c>
      <c r="G873" s="317" t="s">
        <v>188</v>
      </c>
      <c r="H873" s="316" t="s">
        <v>505</v>
      </c>
    </row>
    <row r="874" spans="2:8" x14ac:dyDescent="0.25">
      <c r="B874" s="424"/>
      <c r="C874" s="402"/>
      <c r="D874" s="412"/>
      <c r="E874" s="414"/>
      <c r="F874" s="402"/>
      <c r="G874" s="317" t="s">
        <v>70</v>
      </c>
      <c r="H874" s="316" t="s">
        <v>604</v>
      </c>
    </row>
    <row r="875" spans="2:8" x14ac:dyDescent="0.25">
      <c r="B875" s="424"/>
      <c r="C875" s="402"/>
      <c r="D875" s="412"/>
      <c r="E875" s="414"/>
      <c r="F875" s="402"/>
      <c r="G875" s="317" t="s">
        <v>189</v>
      </c>
      <c r="H875" s="316" t="s">
        <v>525</v>
      </c>
    </row>
    <row r="876" spans="2:8" x14ac:dyDescent="0.25">
      <c r="B876" s="424"/>
      <c r="C876" s="402"/>
      <c r="D876" s="412"/>
      <c r="E876" s="414"/>
      <c r="F876" s="402"/>
      <c r="G876" s="317" t="s">
        <v>190</v>
      </c>
      <c r="H876" s="316" t="s">
        <v>523</v>
      </c>
    </row>
    <row r="877" spans="2:8" x14ac:dyDescent="0.25">
      <c r="B877" s="424"/>
      <c r="C877" s="402"/>
      <c r="D877" s="412" t="s">
        <v>1082</v>
      </c>
      <c r="E877" s="413" t="s">
        <v>1037</v>
      </c>
      <c r="F877" s="402" t="s">
        <v>626</v>
      </c>
      <c r="G877" s="317" t="s">
        <v>76</v>
      </c>
      <c r="H877" s="316" t="s">
        <v>518</v>
      </c>
    </row>
    <row r="878" spans="2:8" x14ac:dyDescent="0.25">
      <c r="B878" s="424"/>
      <c r="C878" s="402"/>
      <c r="D878" s="412"/>
      <c r="E878" s="414"/>
      <c r="F878" s="402"/>
      <c r="G878" s="317" t="s">
        <v>174</v>
      </c>
      <c r="H878" s="316" t="s">
        <v>627</v>
      </c>
    </row>
    <row r="879" spans="2:8" x14ac:dyDescent="0.25">
      <c r="B879" s="424"/>
      <c r="C879" s="402"/>
      <c r="D879" s="412"/>
      <c r="E879" s="414"/>
      <c r="F879" s="402"/>
      <c r="G879" s="317" t="s">
        <v>175</v>
      </c>
      <c r="H879" s="316" t="s">
        <v>520</v>
      </c>
    </row>
    <row r="880" spans="2:8" x14ac:dyDescent="0.25">
      <c r="B880" s="424"/>
      <c r="C880" s="402"/>
      <c r="D880" s="412"/>
      <c r="E880" s="414"/>
      <c r="F880" s="402"/>
      <c r="G880" s="317" t="s">
        <v>176</v>
      </c>
      <c r="H880" s="316" t="s">
        <v>521</v>
      </c>
    </row>
    <row r="881" spans="2:8" x14ac:dyDescent="0.25">
      <c r="B881" s="424"/>
      <c r="C881" s="402"/>
      <c r="D881" s="412"/>
      <c r="E881" s="414"/>
      <c r="F881" s="402"/>
      <c r="G881" s="317" t="s">
        <v>177</v>
      </c>
      <c r="H881" s="316" t="s">
        <v>522</v>
      </c>
    </row>
    <row r="882" spans="2:8" x14ac:dyDescent="0.25">
      <c r="B882" s="424"/>
      <c r="C882" s="402"/>
      <c r="D882" s="412"/>
      <c r="E882" s="414"/>
      <c r="F882" s="402"/>
      <c r="G882" s="317" t="s">
        <v>178</v>
      </c>
      <c r="H882" s="316" t="s">
        <v>519</v>
      </c>
    </row>
    <row r="883" spans="2:8" x14ac:dyDescent="0.25">
      <c r="B883" s="424"/>
      <c r="C883" s="402"/>
      <c r="D883" s="412"/>
      <c r="E883" s="414"/>
      <c r="F883" s="402"/>
      <c r="G883" s="317" t="s">
        <v>179</v>
      </c>
      <c r="H883" s="316" t="s">
        <v>628</v>
      </c>
    </row>
    <row r="884" spans="2:8" x14ac:dyDescent="0.25">
      <c r="B884" s="424"/>
      <c r="C884" s="402"/>
      <c r="D884" s="412"/>
      <c r="E884" s="414"/>
      <c r="F884" s="402"/>
      <c r="G884" s="317" t="s">
        <v>180</v>
      </c>
      <c r="H884" s="316" t="s">
        <v>629</v>
      </c>
    </row>
    <row r="885" spans="2:8" x14ac:dyDescent="0.25">
      <c r="B885" s="424"/>
      <c r="C885" s="402"/>
      <c r="D885" s="412"/>
      <c r="E885" s="414"/>
      <c r="F885" s="402"/>
      <c r="G885" s="317" t="s">
        <v>181</v>
      </c>
      <c r="H885" s="316" t="s">
        <v>630</v>
      </c>
    </row>
    <row r="886" spans="2:8" x14ac:dyDescent="0.25">
      <c r="B886" s="424"/>
      <c r="C886" s="402"/>
      <c r="D886" s="412"/>
      <c r="E886" s="414"/>
      <c r="F886" s="402"/>
      <c r="G886" s="317" t="s">
        <v>182</v>
      </c>
      <c r="H886" s="316" t="s">
        <v>631</v>
      </c>
    </row>
    <row r="887" spans="2:8" x14ac:dyDescent="0.25">
      <c r="B887" s="424"/>
      <c r="C887" s="402"/>
      <c r="D887" s="412"/>
      <c r="E887" s="414"/>
      <c r="F887" s="402"/>
      <c r="G887" s="317" t="s">
        <v>183</v>
      </c>
      <c r="H887" s="316" t="s">
        <v>632</v>
      </c>
    </row>
    <row r="888" spans="2:8" x14ac:dyDescent="0.25">
      <c r="B888" s="424"/>
      <c r="C888" s="402"/>
      <c r="D888" s="412" t="s">
        <v>1083</v>
      </c>
      <c r="E888" s="413" t="s">
        <v>1037</v>
      </c>
      <c r="F888" s="402" t="s">
        <v>633</v>
      </c>
      <c r="G888" s="317" t="s">
        <v>205</v>
      </c>
      <c r="H888" s="316" t="s">
        <v>633</v>
      </c>
    </row>
    <row r="889" spans="2:8" x14ac:dyDescent="0.25">
      <c r="B889" s="424"/>
      <c r="C889" s="402"/>
      <c r="D889" s="412"/>
      <c r="E889" s="414"/>
      <c r="F889" s="402"/>
      <c r="G889" s="317" t="s">
        <v>206</v>
      </c>
      <c r="H889" s="316" t="s">
        <v>634</v>
      </c>
    </row>
    <row r="890" spans="2:8" x14ac:dyDescent="0.25">
      <c r="B890" s="424"/>
      <c r="C890" s="402"/>
      <c r="D890" s="412"/>
      <c r="E890" s="414"/>
      <c r="F890" s="402"/>
      <c r="G890" s="317" t="s">
        <v>207</v>
      </c>
      <c r="H890" s="316" t="s">
        <v>635</v>
      </c>
    </row>
    <row r="891" spans="2:8" x14ac:dyDescent="0.25">
      <c r="B891" s="424"/>
      <c r="C891" s="402"/>
      <c r="D891" s="412"/>
      <c r="E891" s="414"/>
      <c r="F891" s="402"/>
      <c r="G891" s="317" t="s">
        <v>208</v>
      </c>
      <c r="H891" s="316" t="s">
        <v>636</v>
      </c>
    </row>
    <row r="892" spans="2:8" x14ac:dyDescent="0.25">
      <c r="B892" s="424"/>
      <c r="C892" s="402"/>
      <c r="D892" s="412"/>
      <c r="E892" s="414"/>
      <c r="F892" s="402"/>
      <c r="G892" s="317" t="s">
        <v>209</v>
      </c>
      <c r="H892" s="316" t="s">
        <v>637</v>
      </c>
    </row>
    <row r="893" spans="2:8" x14ac:dyDescent="0.25">
      <c r="B893" s="424"/>
      <c r="C893" s="402"/>
      <c r="D893" s="412"/>
      <c r="E893" s="414"/>
      <c r="F893" s="402"/>
      <c r="G893" s="317" t="s">
        <v>210</v>
      </c>
      <c r="H893" s="316" t="s">
        <v>638</v>
      </c>
    </row>
    <row r="894" spans="2:8" x14ac:dyDescent="0.25">
      <c r="B894" s="424" t="s">
        <v>639</v>
      </c>
      <c r="C894" s="402">
        <v>2</v>
      </c>
      <c r="D894" s="412" t="s">
        <v>1084</v>
      </c>
      <c r="E894" s="413" t="s">
        <v>1037</v>
      </c>
      <c r="F894" s="402" t="s">
        <v>641</v>
      </c>
      <c r="G894" s="317" t="s">
        <v>143</v>
      </c>
      <c r="H894" s="316" t="s">
        <v>640</v>
      </c>
    </row>
    <row r="895" spans="2:8" x14ac:dyDescent="0.25">
      <c r="B895" s="424"/>
      <c r="C895" s="402"/>
      <c r="D895" s="412"/>
      <c r="E895" s="414"/>
      <c r="F895" s="402"/>
      <c r="G895" s="317" t="s">
        <v>223</v>
      </c>
      <c r="H895" s="316" t="s">
        <v>642</v>
      </c>
    </row>
    <row r="896" spans="2:8" x14ac:dyDescent="0.25">
      <c r="B896" s="424"/>
      <c r="C896" s="402"/>
      <c r="D896" s="412"/>
      <c r="E896" s="414"/>
      <c r="F896" s="402"/>
      <c r="G896" s="317" t="s">
        <v>224</v>
      </c>
      <c r="H896" s="316" t="s">
        <v>643</v>
      </c>
    </row>
    <row r="897" spans="2:8" x14ac:dyDescent="0.25">
      <c r="B897" s="424"/>
      <c r="C897" s="402"/>
      <c r="D897" s="412"/>
      <c r="E897" s="414"/>
      <c r="F897" s="402"/>
      <c r="G897" s="317" t="s">
        <v>225</v>
      </c>
      <c r="H897" s="316" t="s">
        <v>644</v>
      </c>
    </row>
    <row r="898" spans="2:8" x14ac:dyDescent="0.25">
      <c r="B898" s="424"/>
      <c r="C898" s="402"/>
      <c r="D898" s="412"/>
      <c r="E898" s="414"/>
      <c r="F898" s="402"/>
      <c r="G898" s="317" t="s">
        <v>226</v>
      </c>
      <c r="H898" s="316" t="s">
        <v>645</v>
      </c>
    </row>
    <row r="899" spans="2:8" x14ac:dyDescent="0.25">
      <c r="B899" s="424"/>
      <c r="C899" s="402"/>
      <c r="D899" s="412"/>
      <c r="E899" s="414"/>
      <c r="F899" s="402"/>
      <c r="G899" s="317" t="s">
        <v>227</v>
      </c>
      <c r="H899" s="316" t="s">
        <v>646</v>
      </c>
    </row>
    <row r="900" spans="2:8" x14ac:dyDescent="0.25">
      <c r="B900" s="424"/>
      <c r="C900" s="402"/>
      <c r="D900" s="412"/>
      <c r="E900" s="414"/>
      <c r="F900" s="402"/>
      <c r="G900" s="317" t="s">
        <v>228</v>
      </c>
      <c r="H900" s="316" t="s">
        <v>647</v>
      </c>
    </row>
    <row r="901" spans="2:8" x14ac:dyDescent="0.25">
      <c r="B901" s="424"/>
      <c r="C901" s="402"/>
      <c r="D901" s="412" t="s">
        <v>1082</v>
      </c>
      <c r="E901" s="413" t="s">
        <v>1037</v>
      </c>
      <c r="F901" s="402" t="s">
        <v>649</v>
      </c>
      <c r="G901" s="317" t="s">
        <v>76</v>
      </c>
      <c r="H901" s="316" t="s">
        <v>648</v>
      </c>
    </row>
    <row r="902" spans="2:8" x14ac:dyDescent="0.25">
      <c r="B902" s="424"/>
      <c r="C902" s="402"/>
      <c r="D902" s="412"/>
      <c r="E902" s="414"/>
      <c r="F902" s="402"/>
      <c r="G902" s="317" t="s">
        <v>174</v>
      </c>
      <c r="H902" s="316" t="s">
        <v>650</v>
      </c>
    </row>
    <row r="903" spans="2:8" x14ac:dyDescent="0.25">
      <c r="B903" s="424"/>
      <c r="C903" s="402"/>
      <c r="D903" s="412"/>
      <c r="E903" s="414"/>
      <c r="F903" s="402"/>
      <c r="G903" s="317" t="s">
        <v>175</v>
      </c>
      <c r="H903" s="316" t="s">
        <v>651</v>
      </c>
    </row>
    <row r="904" spans="2:8" x14ac:dyDescent="0.25">
      <c r="B904" s="424"/>
      <c r="C904" s="402"/>
      <c r="D904" s="412"/>
      <c r="E904" s="414"/>
      <c r="F904" s="402"/>
      <c r="G904" s="317" t="s">
        <v>176</v>
      </c>
      <c r="H904" s="316" t="s">
        <v>652</v>
      </c>
    </row>
    <row r="905" spans="2:8" x14ac:dyDescent="0.25">
      <c r="B905" s="424"/>
      <c r="C905" s="402"/>
      <c r="D905" s="412"/>
      <c r="E905" s="414"/>
      <c r="F905" s="402"/>
      <c r="G905" s="317" t="s">
        <v>177</v>
      </c>
      <c r="H905" s="316" t="s">
        <v>656</v>
      </c>
    </row>
    <row r="906" spans="2:8" x14ac:dyDescent="0.25">
      <c r="B906" s="424"/>
      <c r="C906" s="402"/>
      <c r="D906" s="412"/>
      <c r="E906" s="414"/>
      <c r="F906" s="402"/>
      <c r="G906" s="317" t="s">
        <v>178</v>
      </c>
      <c r="H906" s="316" t="s">
        <v>657</v>
      </c>
    </row>
    <row r="907" spans="2:8" x14ac:dyDescent="0.25">
      <c r="B907" s="424"/>
      <c r="C907" s="402"/>
      <c r="D907" s="412"/>
      <c r="E907" s="414"/>
      <c r="F907" s="402"/>
      <c r="G907" s="317" t="s">
        <v>179</v>
      </c>
      <c r="H907" s="316" t="s">
        <v>658</v>
      </c>
    </row>
    <row r="908" spans="2:8" x14ac:dyDescent="0.25">
      <c r="B908" s="424"/>
      <c r="C908" s="402"/>
      <c r="D908" s="412"/>
      <c r="E908" s="414"/>
      <c r="F908" s="402"/>
      <c r="G908" s="317" t="s">
        <v>180</v>
      </c>
      <c r="H908" s="316" t="s">
        <v>659</v>
      </c>
    </row>
    <row r="909" spans="2:8" x14ac:dyDescent="0.25">
      <c r="B909" s="424"/>
      <c r="C909" s="402"/>
      <c r="D909" s="412"/>
      <c r="E909" s="414"/>
      <c r="F909" s="402"/>
      <c r="G909" s="317" t="s">
        <v>181</v>
      </c>
      <c r="H909" s="316" t="s">
        <v>660</v>
      </c>
    </row>
    <row r="910" spans="2:8" x14ac:dyDescent="0.25">
      <c r="B910" s="424"/>
      <c r="C910" s="402"/>
      <c r="D910" s="412"/>
      <c r="E910" s="414"/>
      <c r="F910" s="402"/>
      <c r="G910" s="317" t="s">
        <v>182</v>
      </c>
      <c r="H910" s="316" t="s">
        <v>661</v>
      </c>
    </row>
    <row r="911" spans="2:8" x14ac:dyDescent="0.25">
      <c r="B911" s="424"/>
      <c r="C911" s="402"/>
      <c r="D911" s="412"/>
      <c r="E911" s="414"/>
      <c r="F911" s="402"/>
      <c r="G911" s="317" t="s">
        <v>183</v>
      </c>
      <c r="H911" s="316" t="s">
        <v>662</v>
      </c>
    </row>
    <row r="912" spans="2:8" x14ac:dyDescent="0.25">
      <c r="B912" s="424" t="s">
        <v>655</v>
      </c>
      <c r="C912" s="402">
        <v>2</v>
      </c>
      <c r="D912" s="412" t="s">
        <v>1085</v>
      </c>
      <c r="E912" s="413" t="s">
        <v>1037</v>
      </c>
      <c r="F912" s="402" t="s">
        <v>641</v>
      </c>
      <c r="G912" s="317" t="s">
        <v>230</v>
      </c>
      <c r="H912" s="316" t="s">
        <v>640</v>
      </c>
    </row>
    <row r="913" spans="2:8" x14ac:dyDescent="0.25">
      <c r="B913" s="424"/>
      <c r="C913" s="402"/>
      <c r="D913" s="412"/>
      <c r="E913" s="414"/>
      <c r="F913" s="402"/>
      <c r="G913" s="317" t="s">
        <v>223</v>
      </c>
      <c r="H913" s="316" t="s">
        <v>642</v>
      </c>
    </row>
    <row r="914" spans="2:8" x14ac:dyDescent="0.25">
      <c r="B914" s="424"/>
      <c r="C914" s="402"/>
      <c r="D914" s="412"/>
      <c r="E914" s="414"/>
      <c r="F914" s="402"/>
      <c r="G914" s="317" t="s">
        <v>224</v>
      </c>
      <c r="H914" s="316" t="s">
        <v>643</v>
      </c>
    </row>
    <row r="915" spans="2:8" x14ac:dyDescent="0.25">
      <c r="B915" s="424"/>
      <c r="C915" s="402"/>
      <c r="D915" s="412"/>
      <c r="E915" s="414"/>
      <c r="F915" s="402"/>
      <c r="G915" s="317" t="s">
        <v>225</v>
      </c>
      <c r="H915" s="316" t="s">
        <v>644</v>
      </c>
    </row>
    <row r="916" spans="2:8" x14ac:dyDescent="0.25">
      <c r="B916" s="424"/>
      <c r="C916" s="402"/>
      <c r="D916" s="412"/>
      <c r="E916" s="414"/>
      <c r="F916" s="402"/>
      <c r="G916" s="317" t="s">
        <v>226</v>
      </c>
      <c r="H916" s="316" t="s">
        <v>645</v>
      </c>
    </row>
    <row r="917" spans="2:8" x14ac:dyDescent="0.25">
      <c r="B917" s="424"/>
      <c r="C917" s="402"/>
      <c r="D917" s="412"/>
      <c r="E917" s="414"/>
      <c r="F917" s="402"/>
      <c r="G917" s="317" t="s">
        <v>227</v>
      </c>
      <c r="H917" s="316" t="s">
        <v>646</v>
      </c>
    </row>
    <row r="918" spans="2:8" x14ac:dyDescent="0.25">
      <c r="B918" s="424"/>
      <c r="C918" s="402"/>
      <c r="D918" s="412"/>
      <c r="E918" s="414"/>
      <c r="F918" s="402"/>
      <c r="G918" s="317" t="s">
        <v>228</v>
      </c>
      <c r="H918" s="316" t="s">
        <v>647</v>
      </c>
    </row>
    <row r="919" spans="2:8" x14ac:dyDescent="0.25">
      <c r="B919" s="424"/>
      <c r="C919" s="402"/>
      <c r="D919" s="412" t="s">
        <v>1082</v>
      </c>
      <c r="E919" s="413" t="s">
        <v>1036</v>
      </c>
      <c r="F919" s="402" t="s">
        <v>649</v>
      </c>
      <c r="G919" s="317" t="s">
        <v>76</v>
      </c>
      <c r="H919" s="316" t="s">
        <v>648</v>
      </c>
    </row>
    <row r="920" spans="2:8" x14ac:dyDescent="0.25">
      <c r="B920" s="424"/>
      <c r="C920" s="402"/>
      <c r="D920" s="412"/>
      <c r="E920" s="414"/>
      <c r="F920" s="402"/>
      <c r="G920" s="317" t="s">
        <v>174</v>
      </c>
      <c r="H920" s="316" t="s">
        <v>650</v>
      </c>
    </row>
    <row r="921" spans="2:8" x14ac:dyDescent="0.25">
      <c r="B921" s="424"/>
      <c r="C921" s="402"/>
      <c r="D921" s="412"/>
      <c r="E921" s="414"/>
      <c r="F921" s="402"/>
      <c r="G921" s="317" t="s">
        <v>175</v>
      </c>
      <c r="H921" s="316" t="s">
        <v>651</v>
      </c>
    </row>
    <row r="922" spans="2:8" x14ac:dyDescent="0.25">
      <c r="B922" s="424"/>
      <c r="C922" s="402"/>
      <c r="D922" s="412"/>
      <c r="E922" s="414"/>
      <c r="F922" s="402"/>
      <c r="G922" s="317" t="s">
        <v>176</v>
      </c>
      <c r="H922" s="316" t="s">
        <v>652</v>
      </c>
    </row>
    <row r="923" spans="2:8" x14ac:dyDescent="0.25">
      <c r="B923" s="424"/>
      <c r="C923" s="402"/>
      <c r="D923" s="412"/>
      <c r="E923" s="414"/>
      <c r="F923" s="402"/>
      <c r="G923" s="317" t="s">
        <v>177</v>
      </c>
      <c r="H923" s="316" t="s">
        <v>656</v>
      </c>
    </row>
    <row r="924" spans="2:8" x14ac:dyDescent="0.25">
      <c r="B924" s="424"/>
      <c r="C924" s="402"/>
      <c r="D924" s="412"/>
      <c r="E924" s="414"/>
      <c r="F924" s="402"/>
      <c r="G924" s="317" t="s">
        <v>178</v>
      </c>
      <c r="H924" s="316" t="s">
        <v>657</v>
      </c>
    </row>
    <row r="925" spans="2:8" x14ac:dyDescent="0.25">
      <c r="B925" s="424"/>
      <c r="C925" s="402"/>
      <c r="D925" s="412"/>
      <c r="E925" s="414"/>
      <c r="F925" s="402"/>
      <c r="G925" s="317" t="s">
        <v>179</v>
      </c>
      <c r="H925" s="316" t="s">
        <v>658</v>
      </c>
    </row>
    <row r="926" spans="2:8" x14ac:dyDescent="0.25">
      <c r="B926" s="424"/>
      <c r="C926" s="402"/>
      <c r="D926" s="412"/>
      <c r="E926" s="414"/>
      <c r="F926" s="402"/>
      <c r="G926" s="317" t="s">
        <v>180</v>
      </c>
      <c r="H926" s="316" t="s">
        <v>659</v>
      </c>
    </row>
    <row r="927" spans="2:8" x14ac:dyDescent="0.25">
      <c r="B927" s="424"/>
      <c r="C927" s="402"/>
      <c r="D927" s="412"/>
      <c r="E927" s="414"/>
      <c r="F927" s="402"/>
      <c r="G927" s="317" t="s">
        <v>181</v>
      </c>
      <c r="H927" s="316" t="s">
        <v>660</v>
      </c>
    </row>
    <row r="928" spans="2:8" x14ac:dyDescent="0.25">
      <c r="B928" s="424"/>
      <c r="C928" s="402"/>
      <c r="D928" s="412"/>
      <c r="E928" s="414"/>
      <c r="F928" s="402"/>
      <c r="G928" s="317" t="s">
        <v>182</v>
      </c>
      <c r="H928" s="316" t="s">
        <v>661</v>
      </c>
    </row>
    <row r="929" spans="2:8" x14ac:dyDescent="0.25">
      <c r="B929" s="424"/>
      <c r="C929" s="402"/>
      <c r="D929" s="412"/>
      <c r="E929" s="414"/>
      <c r="F929" s="402"/>
      <c r="G929" s="317" t="s">
        <v>183</v>
      </c>
      <c r="H929" s="316" t="s">
        <v>662</v>
      </c>
    </row>
    <row r="930" spans="2:8" x14ac:dyDescent="0.25">
      <c r="B930" s="424" t="s">
        <v>663</v>
      </c>
      <c r="C930" s="402">
        <v>2</v>
      </c>
      <c r="D930" s="412" t="s">
        <v>1086</v>
      </c>
      <c r="E930" s="413" t="s">
        <v>1037</v>
      </c>
      <c r="F930" s="402" t="s">
        <v>641</v>
      </c>
      <c r="G930" s="317" t="s">
        <v>231</v>
      </c>
      <c r="H930" s="316" t="s">
        <v>640</v>
      </c>
    </row>
    <row r="931" spans="2:8" x14ac:dyDescent="0.25">
      <c r="B931" s="424"/>
      <c r="C931" s="402"/>
      <c r="D931" s="412"/>
      <c r="E931" s="414"/>
      <c r="F931" s="402"/>
      <c r="G931" s="317" t="s">
        <v>223</v>
      </c>
      <c r="H931" s="316" t="s">
        <v>642</v>
      </c>
    </row>
    <row r="932" spans="2:8" x14ac:dyDescent="0.25">
      <c r="B932" s="424"/>
      <c r="C932" s="402"/>
      <c r="D932" s="412"/>
      <c r="E932" s="414"/>
      <c r="F932" s="402"/>
      <c r="G932" s="317" t="s">
        <v>224</v>
      </c>
      <c r="H932" s="316" t="s">
        <v>643</v>
      </c>
    </row>
    <row r="933" spans="2:8" x14ac:dyDescent="0.25">
      <c r="B933" s="424"/>
      <c r="C933" s="402"/>
      <c r="D933" s="412"/>
      <c r="E933" s="414"/>
      <c r="F933" s="402"/>
      <c r="G933" s="317" t="s">
        <v>225</v>
      </c>
      <c r="H933" s="316" t="s">
        <v>644</v>
      </c>
    </row>
    <row r="934" spans="2:8" x14ac:dyDescent="0.25">
      <c r="B934" s="424"/>
      <c r="C934" s="402"/>
      <c r="D934" s="412"/>
      <c r="E934" s="414"/>
      <c r="F934" s="402"/>
      <c r="G934" s="317" t="s">
        <v>226</v>
      </c>
      <c r="H934" s="316" t="s">
        <v>645</v>
      </c>
    </row>
    <row r="935" spans="2:8" x14ac:dyDescent="0.25">
      <c r="B935" s="424"/>
      <c r="C935" s="402"/>
      <c r="D935" s="412"/>
      <c r="E935" s="414"/>
      <c r="F935" s="402"/>
      <c r="G935" s="317" t="s">
        <v>227</v>
      </c>
      <c r="H935" s="316" t="s">
        <v>646</v>
      </c>
    </row>
    <row r="936" spans="2:8" x14ac:dyDescent="0.25">
      <c r="B936" s="424"/>
      <c r="C936" s="402"/>
      <c r="D936" s="412"/>
      <c r="E936" s="414"/>
      <c r="F936" s="402"/>
      <c r="G936" s="317" t="s">
        <v>228</v>
      </c>
      <c r="H936" s="316" t="s">
        <v>647</v>
      </c>
    </row>
    <row r="937" spans="2:8" x14ac:dyDescent="0.25">
      <c r="B937" s="424"/>
      <c r="C937" s="402"/>
      <c r="D937" s="412" t="s">
        <v>1082</v>
      </c>
      <c r="E937" s="413" t="s">
        <v>1037</v>
      </c>
      <c r="F937" s="402" t="s">
        <v>649</v>
      </c>
      <c r="G937" s="317" t="s">
        <v>76</v>
      </c>
      <c r="H937" s="316" t="s">
        <v>648</v>
      </c>
    </row>
    <row r="938" spans="2:8" x14ac:dyDescent="0.25">
      <c r="B938" s="424"/>
      <c r="C938" s="402"/>
      <c r="D938" s="412"/>
      <c r="E938" s="414"/>
      <c r="F938" s="402"/>
      <c r="G938" s="317" t="s">
        <v>174</v>
      </c>
      <c r="H938" s="316" t="s">
        <v>650</v>
      </c>
    </row>
    <row r="939" spans="2:8" x14ac:dyDescent="0.25">
      <c r="B939" s="424"/>
      <c r="C939" s="402"/>
      <c r="D939" s="412"/>
      <c r="E939" s="414"/>
      <c r="F939" s="402"/>
      <c r="G939" s="317" t="s">
        <v>175</v>
      </c>
      <c r="H939" s="316" t="s">
        <v>651</v>
      </c>
    </row>
    <row r="940" spans="2:8" x14ac:dyDescent="0.25">
      <c r="B940" s="424"/>
      <c r="C940" s="402"/>
      <c r="D940" s="412"/>
      <c r="E940" s="414"/>
      <c r="F940" s="402"/>
      <c r="G940" s="317" t="s">
        <v>176</v>
      </c>
      <c r="H940" s="316" t="s">
        <v>652</v>
      </c>
    </row>
    <row r="941" spans="2:8" x14ac:dyDescent="0.25">
      <c r="B941" s="424"/>
      <c r="C941" s="402"/>
      <c r="D941" s="412"/>
      <c r="E941" s="414"/>
      <c r="F941" s="402"/>
      <c r="G941" s="317" t="s">
        <v>177</v>
      </c>
      <c r="H941" s="316" t="s">
        <v>656</v>
      </c>
    </row>
    <row r="942" spans="2:8" x14ac:dyDescent="0.25">
      <c r="B942" s="424"/>
      <c r="C942" s="402"/>
      <c r="D942" s="412"/>
      <c r="E942" s="414"/>
      <c r="F942" s="402"/>
      <c r="G942" s="317" t="s">
        <v>178</v>
      </c>
      <c r="H942" s="316" t="s">
        <v>657</v>
      </c>
    </row>
    <row r="943" spans="2:8" x14ac:dyDescent="0.25">
      <c r="B943" s="424"/>
      <c r="C943" s="402"/>
      <c r="D943" s="412"/>
      <c r="E943" s="414"/>
      <c r="F943" s="402"/>
      <c r="G943" s="317" t="s">
        <v>179</v>
      </c>
      <c r="H943" s="316" t="s">
        <v>658</v>
      </c>
    </row>
    <row r="944" spans="2:8" x14ac:dyDescent="0.25">
      <c r="B944" s="424"/>
      <c r="C944" s="402"/>
      <c r="D944" s="412"/>
      <c r="E944" s="414"/>
      <c r="F944" s="402"/>
      <c r="G944" s="317" t="s">
        <v>180</v>
      </c>
      <c r="H944" s="316" t="s">
        <v>659</v>
      </c>
    </row>
    <row r="945" spans="2:8" x14ac:dyDescent="0.25">
      <c r="B945" s="424"/>
      <c r="C945" s="402"/>
      <c r="D945" s="412"/>
      <c r="E945" s="414"/>
      <c r="F945" s="402"/>
      <c r="G945" s="317" t="s">
        <v>181</v>
      </c>
      <c r="H945" s="316" t="s">
        <v>660</v>
      </c>
    </row>
    <row r="946" spans="2:8" x14ac:dyDescent="0.25">
      <c r="B946" s="424"/>
      <c r="C946" s="402"/>
      <c r="D946" s="412"/>
      <c r="E946" s="414"/>
      <c r="F946" s="402"/>
      <c r="G946" s="317" t="s">
        <v>182</v>
      </c>
      <c r="H946" s="316" t="s">
        <v>661</v>
      </c>
    </row>
    <row r="947" spans="2:8" x14ac:dyDescent="0.25">
      <c r="B947" s="424"/>
      <c r="C947" s="402"/>
      <c r="D947" s="412"/>
      <c r="E947" s="414"/>
      <c r="F947" s="402"/>
      <c r="G947" s="317" t="s">
        <v>183</v>
      </c>
      <c r="H947" s="316" t="s">
        <v>662</v>
      </c>
    </row>
    <row r="948" spans="2:8" x14ac:dyDescent="0.25">
      <c r="B948" s="424" t="s">
        <v>665</v>
      </c>
      <c r="C948" s="402">
        <v>2</v>
      </c>
      <c r="D948" s="412" t="s">
        <v>1084</v>
      </c>
      <c r="E948" s="413" t="s">
        <v>1037</v>
      </c>
      <c r="F948" s="402" t="s">
        <v>641</v>
      </c>
      <c r="G948" s="317" t="s">
        <v>143</v>
      </c>
      <c r="H948" s="316" t="s">
        <v>640</v>
      </c>
    </row>
    <row r="949" spans="2:8" x14ac:dyDescent="0.25">
      <c r="B949" s="424"/>
      <c r="C949" s="402"/>
      <c r="D949" s="412"/>
      <c r="E949" s="414"/>
      <c r="F949" s="402"/>
      <c r="G949" s="317" t="s">
        <v>223</v>
      </c>
      <c r="H949" s="316" t="s">
        <v>642</v>
      </c>
    </row>
    <row r="950" spans="2:8" x14ac:dyDescent="0.25">
      <c r="B950" s="424"/>
      <c r="C950" s="402"/>
      <c r="D950" s="412"/>
      <c r="E950" s="414"/>
      <c r="F950" s="402"/>
      <c r="G950" s="317" t="s">
        <v>224</v>
      </c>
      <c r="H950" s="316" t="s">
        <v>643</v>
      </c>
    </row>
    <row r="951" spans="2:8" x14ac:dyDescent="0.25">
      <c r="B951" s="424"/>
      <c r="C951" s="402"/>
      <c r="D951" s="412"/>
      <c r="E951" s="414"/>
      <c r="F951" s="402"/>
      <c r="G951" s="317" t="s">
        <v>225</v>
      </c>
      <c r="H951" s="316" t="s">
        <v>644</v>
      </c>
    </row>
    <row r="952" spans="2:8" x14ac:dyDescent="0.25">
      <c r="B952" s="424"/>
      <c r="C952" s="402"/>
      <c r="D952" s="412"/>
      <c r="E952" s="414"/>
      <c r="F952" s="402"/>
      <c r="G952" s="317" t="s">
        <v>226</v>
      </c>
      <c r="H952" s="316" t="s">
        <v>645</v>
      </c>
    </row>
    <row r="953" spans="2:8" x14ac:dyDescent="0.25">
      <c r="B953" s="424"/>
      <c r="C953" s="402"/>
      <c r="D953" s="412"/>
      <c r="E953" s="414"/>
      <c r="F953" s="402"/>
      <c r="G953" s="317" t="s">
        <v>227</v>
      </c>
      <c r="H953" s="316" t="s">
        <v>646</v>
      </c>
    </row>
    <row r="954" spans="2:8" x14ac:dyDescent="0.25">
      <c r="B954" s="424"/>
      <c r="C954" s="402"/>
      <c r="D954" s="412"/>
      <c r="E954" s="414"/>
      <c r="F954" s="402"/>
      <c r="G954" s="317" t="s">
        <v>228</v>
      </c>
      <c r="H954" s="316" t="s">
        <v>647</v>
      </c>
    </row>
    <row r="955" spans="2:8" x14ac:dyDescent="0.25">
      <c r="B955" s="424"/>
      <c r="C955" s="402"/>
      <c r="D955" s="412" t="s">
        <v>1082</v>
      </c>
      <c r="E955" s="413" t="s">
        <v>1037</v>
      </c>
      <c r="F955" s="402" t="s">
        <v>649</v>
      </c>
      <c r="G955" s="317" t="s">
        <v>76</v>
      </c>
      <c r="H955" s="316" t="s">
        <v>648</v>
      </c>
    </row>
    <row r="956" spans="2:8" x14ac:dyDescent="0.25">
      <c r="B956" s="424"/>
      <c r="C956" s="402"/>
      <c r="D956" s="412"/>
      <c r="E956" s="414"/>
      <c r="F956" s="402"/>
      <c r="G956" s="317" t="s">
        <v>174</v>
      </c>
      <c r="H956" s="316" t="s">
        <v>650</v>
      </c>
    </row>
    <row r="957" spans="2:8" x14ac:dyDescent="0.25">
      <c r="B957" s="424"/>
      <c r="C957" s="402"/>
      <c r="D957" s="412"/>
      <c r="E957" s="414"/>
      <c r="F957" s="402"/>
      <c r="G957" s="317" t="s">
        <v>175</v>
      </c>
      <c r="H957" s="316" t="s">
        <v>651</v>
      </c>
    </row>
    <row r="958" spans="2:8" x14ac:dyDescent="0.25">
      <c r="B958" s="424"/>
      <c r="C958" s="402"/>
      <c r="D958" s="412"/>
      <c r="E958" s="414"/>
      <c r="F958" s="402"/>
      <c r="G958" s="317" t="s">
        <v>176</v>
      </c>
      <c r="H958" s="316" t="s">
        <v>652</v>
      </c>
    </row>
    <row r="959" spans="2:8" x14ac:dyDescent="0.25">
      <c r="B959" s="424"/>
      <c r="C959" s="402"/>
      <c r="D959" s="412"/>
      <c r="E959" s="414"/>
      <c r="F959" s="402"/>
      <c r="G959" s="317" t="s">
        <v>177</v>
      </c>
      <c r="H959" s="316" t="s">
        <v>656</v>
      </c>
    </row>
    <row r="960" spans="2:8" x14ac:dyDescent="0.25">
      <c r="B960" s="424"/>
      <c r="C960" s="402"/>
      <c r="D960" s="412"/>
      <c r="E960" s="414"/>
      <c r="F960" s="402"/>
      <c r="G960" s="317" t="s">
        <v>178</v>
      </c>
      <c r="H960" s="316" t="s">
        <v>657</v>
      </c>
    </row>
    <row r="961" spans="2:8" x14ac:dyDescent="0.25">
      <c r="B961" s="424"/>
      <c r="C961" s="402"/>
      <c r="D961" s="412"/>
      <c r="E961" s="414"/>
      <c r="F961" s="402"/>
      <c r="G961" s="317" t="s">
        <v>179</v>
      </c>
      <c r="H961" s="316" t="s">
        <v>658</v>
      </c>
    </row>
    <row r="962" spans="2:8" x14ac:dyDescent="0.25">
      <c r="B962" s="424"/>
      <c r="C962" s="402"/>
      <c r="D962" s="412"/>
      <c r="E962" s="414"/>
      <c r="F962" s="402"/>
      <c r="G962" s="317" t="s">
        <v>180</v>
      </c>
      <c r="H962" s="316" t="s">
        <v>659</v>
      </c>
    </row>
    <row r="963" spans="2:8" x14ac:dyDescent="0.25">
      <c r="B963" s="424"/>
      <c r="C963" s="402"/>
      <c r="D963" s="412"/>
      <c r="E963" s="414"/>
      <c r="F963" s="402"/>
      <c r="G963" s="317" t="s">
        <v>181</v>
      </c>
      <c r="H963" s="316" t="s">
        <v>660</v>
      </c>
    </row>
    <row r="964" spans="2:8" x14ac:dyDescent="0.25">
      <c r="B964" s="424"/>
      <c r="C964" s="402"/>
      <c r="D964" s="412"/>
      <c r="E964" s="414"/>
      <c r="F964" s="402"/>
      <c r="G964" s="317" t="s">
        <v>182</v>
      </c>
      <c r="H964" s="316" t="s">
        <v>661</v>
      </c>
    </row>
    <row r="965" spans="2:8" x14ac:dyDescent="0.25">
      <c r="B965" s="424"/>
      <c r="C965" s="402"/>
      <c r="D965" s="412"/>
      <c r="E965" s="414"/>
      <c r="F965" s="402"/>
      <c r="G965" s="317" t="s">
        <v>183</v>
      </c>
      <c r="H965" s="316" t="s">
        <v>662</v>
      </c>
    </row>
    <row r="966" spans="2:8" x14ac:dyDescent="0.25">
      <c r="B966" s="424" t="s">
        <v>666</v>
      </c>
      <c r="C966" s="402">
        <v>2</v>
      </c>
      <c r="D966" s="412" t="s">
        <v>1085</v>
      </c>
      <c r="E966" s="413" t="s">
        <v>1037</v>
      </c>
      <c r="F966" s="402" t="s">
        <v>641</v>
      </c>
      <c r="G966" s="317" t="s">
        <v>230</v>
      </c>
      <c r="H966" s="316" t="s">
        <v>640</v>
      </c>
    </row>
    <row r="967" spans="2:8" x14ac:dyDescent="0.25">
      <c r="B967" s="424"/>
      <c r="C967" s="402"/>
      <c r="D967" s="412"/>
      <c r="E967" s="414"/>
      <c r="F967" s="402"/>
      <c r="G967" s="317" t="s">
        <v>223</v>
      </c>
      <c r="H967" s="316" t="s">
        <v>642</v>
      </c>
    </row>
    <row r="968" spans="2:8" x14ac:dyDescent="0.25">
      <c r="B968" s="424"/>
      <c r="C968" s="402"/>
      <c r="D968" s="412"/>
      <c r="E968" s="414"/>
      <c r="F968" s="402"/>
      <c r="G968" s="317" t="s">
        <v>224</v>
      </c>
      <c r="H968" s="316" t="s">
        <v>643</v>
      </c>
    </row>
    <row r="969" spans="2:8" x14ac:dyDescent="0.25">
      <c r="B969" s="424"/>
      <c r="C969" s="402"/>
      <c r="D969" s="412"/>
      <c r="E969" s="414"/>
      <c r="F969" s="402"/>
      <c r="G969" s="317" t="s">
        <v>225</v>
      </c>
      <c r="H969" s="316" t="s">
        <v>644</v>
      </c>
    </row>
    <row r="970" spans="2:8" x14ac:dyDescent="0.25">
      <c r="B970" s="424"/>
      <c r="C970" s="402"/>
      <c r="D970" s="412"/>
      <c r="E970" s="414"/>
      <c r="F970" s="402"/>
      <c r="G970" s="317" t="s">
        <v>226</v>
      </c>
      <c r="H970" s="316" t="s">
        <v>645</v>
      </c>
    </row>
    <row r="971" spans="2:8" x14ac:dyDescent="0.25">
      <c r="B971" s="424"/>
      <c r="C971" s="402"/>
      <c r="D971" s="412"/>
      <c r="E971" s="414"/>
      <c r="F971" s="402"/>
      <c r="G971" s="317" t="s">
        <v>227</v>
      </c>
      <c r="H971" s="316" t="s">
        <v>646</v>
      </c>
    </row>
    <row r="972" spans="2:8" x14ac:dyDescent="0.25">
      <c r="B972" s="424"/>
      <c r="C972" s="402"/>
      <c r="D972" s="412"/>
      <c r="E972" s="414"/>
      <c r="F972" s="402"/>
      <c r="G972" s="317" t="s">
        <v>228</v>
      </c>
      <c r="H972" s="316" t="s">
        <v>647</v>
      </c>
    </row>
    <row r="973" spans="2:8" x14ac:dyDescent="0.25">
      <c r="B973" s="424"/>
      <c r="C973" s="402"/>
      <c r="D973" s="412" t="s">
        <v>1082</v>
      </c>
      <c r="E973" s="413" t="s">
        <v>1037</v>
      </c>
      <c r="F973" s="402" t="s">
        <v>649</v>
      </c>
      <c r="G973" s="317" t="s">
        <v>76</v>
      </c>
      <c r="H973" s="316" t="s">
        <v>648</v>
      </c>
    </row>
    <row r="974" spans="2:8" x14ac:dyDescent="0.25">
      <c r="B974" s="424"/>
      <c r="C974" s="402"/>
      <c r="D974" s="412"/>
      <c r="E974" s="414"/>
      <c r="F974" s="402"/>
      <c r="G974" s="317" t="s">
        <v>174</v>
      </c>
      <c r="H974" s="316" t="s">
        <v>650</v>
      </c>
    </row>
    <row r="975" spans="2:8" x14ac:dyDescent="0.25">
      <c r="B975" s="424"/>
      <c r="C975" s="402"/>
      <c r="D975" s="412"/>
      <c r="E975" s="414"/>
      <c r="F975" s="402"/>
      <c r="G975" s="317" t="s">
        <v>175</v>
      </c>
      <c r="H975" s="316" t="s">
        <v>651</v>
      </c>
    </row>
    <row r="976" spans="2:8" x14ac:dyDescent="0.25">
      <c r="B976" s="424"/>
      <c r="C976" s="402"/>
      <c r="D976" s="412"/>
      <c r="E976" s="414"/>
      <c r="F976" s="402"/>
      <c r="G976" s="317" t="s">
        <v>176</v>
      </c>
      <c r="H976" s="316" t="s">
        <v>652</v>
      </c>
    </row>
    <row r="977" spans="2:8" x14ac:dyDescent="0.25">
      <c r="B977" s="424"/>
      <c r="C977" s="402"/>
      <c r="D977" s="412"/>
      <c r="E977" s="414"/>
      <c r="F977" s="402"/>
      <c r="G977" s="317" t="s">
        <v>177</v>
      </c>
      <c r="H977" s="316" t="s">
        <v>656</v>
      </c>
    </row>
    <row r="978" spans="2:8" x14ac:dyDescent="0.25">
      <c r="B978" s="424"/>
      <c r="C978" s="402"/>
      <c r="D978" s="412"/>
      <c r="E978" s="414"/>
      <c r="F978" s="402"/>
      <c r="G978" s="317" t="s">
        <v>178</v>
      </c>
      <c r="H978" s="316" t="s">
        <v>657</v>
      </c>
    </row>
    <row r="979" spans="2:8" x14ac:dyDescent="0.25">
      <c r="B979" s="424"/>
      <c r="C979" s="402"/>
      <c r="D979" s="412"/>
      <c r="E979" s="414"/>
      <c r="F979" s="402"/>
      <c r="G979" s="317" t="s">
        <v>179</v>
      </c>
      <c r="H979" s="316" t="s">
        <v>658</v>
      </c>
    </row>
    <row r="980" spans="2:8" x14ac:dyDescent="0.25">
      <c r="B980" s="424"/>
      <c r="C980" s="402"/>
      <c r="D980" s="412"/>
      <c r="E980" s="414"/>
      <c r="F980" s="402"/>
      <c r="G980" s="317" t="s">
        <v>180</v>
      </c>
      <c r="H980" s="316" t="s">
        <v>659</v>
      </c>
    </row>
    <row r="981" spans="2:8" x14ac:dyDescent="0.25">
      <c r="B981" s="424"/>
      <c r="C981" s="402"/>
      <c r="D981" s="412"/>
      <c r="E981" s="414"/>
      <c r="F981" s="402"/>
      <c r="G981" s="317" t="s">
        <v>181</v>
      </c>
      <c r="H981" s="316" t="s">
        <v>660</v>
      </c>
    </row>
    <row r="982" spans="2:8" x14ac:dyDescent="0.25">
      <c r="B982" s="424"/>
      <c r="C982" s="402"/>
      <c r="D982" s="412"/>
      <c r="E982" s="414"/>
      <c r="F982" s="402"/>
      <c r="G982" s="317" t="s">
        <v>182</v>
      </c>
      <c r="H982" s="316" t="s">
        <v>661</v>
      </c>
    </row>
    <row r="983" spans="2:8" x14ac:dyDescent="0.25">
      <c r="B983" s="424"/>
      <c r="C983" s="402"/>
      <c r="D983" s="412"/>
      <c r="E983" s="414"/>
      <c r="F983" s="402"/>
      <c r="G983" s="317" t="s">
        <v>183</v>
      </c>
      <c r="H983" s="316" t="s">
        <v>662</v>
      </c>
    </row>
    <row r="984" spans="2:8" x14ac:dyDescent="0.25">
      <c r="B984" s="424" t="s">
        <v>667</v>
      </c>
      <c r="C984" s="402">
        <v>2</v>
      </c>
      <c r="D984" s="412" t="s">
        <v>1086</v>
      </c>
      <c r="E984" s="413" t="s">
        <v>1037</v>
      </c>
      <c r="F984" s="402" t="s">
        <v>1049</v>
      </c>
      <c r="G984" s="317" t="s">
        <v>231</v>
      </c>
      <c r="H984" s="316" t="s">
        <v>642</v>
      </c>
    </row>
    <row r="985" spans="2:8" x14ac:dyDescent="0.25">
      <c r="B985" s="424"/>
      <c r="C985" s="402"/>
      <c r="D985" s="412"/>
      <c r="E985" s="414"/>
      <c r="F985" s="402"/>
      <c r="G985" s="317" t="s">
        <v>223</v>
      </c>
      <c r="H985" s="316" t="s">
        <v>643</v>
      </c>
    </row>
    <row r="986" spans="2:8" x14ac:dyDescent="0.25">
      <c r="B986" s="424"/>
      <c r="C986" s="402"/>
      <c r="D986" s="412"/>
      <c r="E986" s="414"/>
      <c r="F986" s="402"/>
      <c r="G986" s="317" t="s">
        <v>224</v>
      </c>
      <c r="H986" s="316" t="s">
        <v>644</v>
      </c>
    </row>
    <row r="987" spans="2:8" x14ac:dyDescent="0.25">
      <c r="B987" s="424"/>
      <c r="C987" s="402"/>
      <c r="D987" s="412"/>
      <c r="E987" s="414"/>
      <c r="F987" s="402"/>
      <c r="G987" s="317" t="s">
        <v>225</v>
      </c>
      <c r="H987" s="316" t="s">
        <v>645</v>
      </c>
    </row>
    <row r="988" spans="2:8" x14ac:dyDescent="0.25">
      <c r="B988" s="424"/>
      <c r="C988" s="402"/>
      <c r="D988" s="412"/>
      <c r="E988" s="414"/>
      <c r="F988" s="402"/>
      <c r="G988" s="317" t="s">
        <v>226</v>
      </c>
      <c r="H988" s="316" t="s">
        <v>646</v>
      </c>
    </row>
    <row r="989" spans="2:8" x14ac:dyDescent="0.25">
      <c r="B989" s="424"/>
      <c r="C989" s="402"/>
      <c r="D989" s="412"/>
      <c r="E989" s="414"/>
      <c r="F989" s="402"/>
      <c r="G989" s="317" t="s">
        <v>227</v>
      </c>
      <c r="H989" s="316" t="s">
        <v>647</v>
      </c>
    </row>
    <row r="990" spans="2:8" x14ac:dyDescent="0.25">
      <c r="B990" s="424"/>
      <c r="C990" s="402"/>
      <c r="D990" s="412"/>
      <c r="E990" s="414"/>
      <c r="F990" s="402"/>
      <c r="G990" s="317" t="s">
        <v>228</v>
      </c>
      <c r="H990" s="316" t="s">
        <v>1047</v>
      </c>
    </row>
    <row r="991" spans="2:8" x14ac:dyDescent="0.25">
      <c r="B991" s="424"/>
      <c r="C991" s="402"/>
      <c r="D991" s="412" t="s">
        <v>1082</v>
      </c>
      <c r="E991" s="413" t="s">
        <v>1037</v>
      </c>
      <c r="F991" s="402" t="s">
        <v>1050</v>
      </c>
      <c r="G991" s="317" t="s">
        <v>76</v>
      </c>
      <c r="H991" s="316" t="s">
        <v>650</v>
      </c>
    </row>
    <row r="992" spans="2:8" x14ac:dyDescent="0.25">
      <c r="B992" s="424"/>
      <c r="C992" s="402"/>
      <c r="D992" s="412"/>
      <c r="E992" s="414"/>
      <c r="F992" s="402"/>
      <c r="G992" s="317" t="s">
        <v>174</v>
      </c>
      <c r="H992" s="316" t="s">
        <v>651</v>
      </c>
    </row>
    <row r="993" spans="2:8" x14ac:dyDescent="0.25">
      <c r="B993" s="424"/>
      <c r="C993" s="402"/>
      <c r="D993" s="412"/>
      <c r="E993" s="414"/>
      <c r="F993" s="402"/>
      <c r="G993" s="317" t="s">
        <v>175</v>
      </c>
      <c r="H993" s="316" t="s">
        <v>652</v>
      </c>
    </row>
    <row r="994" spans="2:8" x14ac:dyDescent="0.25">
      <c r="B994" s="424"/>
      <c r="C994" s="402"/>
      <c r="D994" s="412"/>
      <c r="E994" s="414"/>
      <c r="F994" s="402"/>
      <c r="G994" s="317" t="s">
        <v>176</v>
      </c>
      <c r="H994" s="316" t="s">
        <v>656</v>
      </c>
    </row>
    <row r="995" spans="2:8" x14ac:dyDescent="0.25">
      <c r="B995" s="424"/>
      <c r="C995" s="402"/>
      <c r="D995" s="412"/>
      <c r="E995" s="414"/>
      <c r="F995" s="402"/>
      <c r="G995" s="317" t="s">
        <v>177</v>
      </c>
      <c r="H995" s="316" t="s">
        <v>657</v>
      </c>
    </row>
    <row r="996" spans="2:8" x14ac:dyDescent="0.25">
      <c r="B996" s="424"/>
      <c r="C996" s="402"/>
      <c r="D996" s="412"/>
      <c r="E996" s="414"/>
      <c r="F996" s="402"/>
      <c r="G996" s="317" t="s">
        <v>178</v>
      </c>
      <c r="H996" s="316" t="s">
        <v>658</v>
      </c>
    </row>
    <row r="997" spans="2:8" x14ac:dyDescent="0.25">
      <c r="B997" s="424"/>
      <c r="C997" s="402"/>
      <c r="D997" s="412"/>
      <c r="E997" s="414"/>
      <c r="F997" s="402"/>
      <c r="G997" s="317" t="s">
        <v>179</v>
      </c>
      <c r="H997" s="316" t="s">
        <v>659</v>
      </c>
    </row>
    <row r="998" spans="2:8" x14ac:dyDescent="0.25">
      <c r="B998" s="424"/>
      <c r="C998" s="402"/>
      <c r="D998" s="412"/>
      <c r="E998" s="414"/>
      <c r="F998" s="402"/>
      <c r="G998" s="317" t="s">
        <v>180</v>
      </c>
      <c r="H998" s="316" t="s">
        <v>660</v>
      </c>
    </row>
    <row r="999" spans="2:8" x14ac:dyDescent="0.25">
      <c r="B999" s="424"/>
      <c r="C999" s="402"/>
      <c r="D999" s="412"/>
      <c r="E999" s="414"/>
      <c r="F999" s="402"/>
      <c r="G999" s="317" t="s">
        <v>181</v>
      </c>
      <c r="H999" s="316" t="s">
        <v>661</v>
      </c>
    </row>
    <row r="1000" spans="2:8" x14ac:dyDescent="0.25">
      <c r="B1000" s="424"/>
      <c r="C1000" s="402"/>
      <c r="D1000" s="412"/>
      <c r="E1000" s="414"/>
      <c r="F1000" s="402"/>
      <c r="G1000" s="317" t="s">
        <v>182</v>
      </c>
      <c r="H1000" s="316" t="s">
        <v>662</v>
      </c>
    </row>
    <row r="1001" spans="2:8" x14ac:dyDescent="0.25">
      <c r="B1001" s="424"/>
      <c r="C1001" s="402"/>
      <c r="D1001" s="412"/>
      <c r="E1001" s="414"/>
      <c r="F1001" s="402"/>
      <c r="G1001" s="317" t="s">
        <v>183</v>
      </c>
      <c r="H1001" s="316" t="s">
        <v>1048</v>
      </c>
    </row>
    <row r="1002" spans="2:8" x14ac:dyDescent="0.25">
      <c r="B1002" s="424" t="s">
        <v>1046</v>
      </c>
      <c r="C1002" s="402">
        <v>1</v>
      </c>
      <c r="D1002" s="412" t="s">
        <v>1087</v>
      </c>
      <c r="E1002" s="413" t="s">
        <v>1037</v>
      </c>
      <c r="F1002" s="402" t="s">
        <v>669</v>
      </c>
      <c r="G1002" s="317" t="s">
        <v>259</v>
      </c>
      <c r="H1002" s="316" t="s">
        <v>668</v>
      </c>
    </row>
    <row r="1003" spans="2:8" x14ac:dyDescent="0.25">
      <c r="B1003" s="424"/>
      <c r="C1003" s="402"/>
      <c r="D1003" s="412"/>
      <c r="E1003" s="414"/>
      <c r="F1003" s="402"/>
      <c r="G1003" s="317" t="s">
        <v>260</v>
      </c>
      <c r="H1003" s="316" t="s">
        <v>670</v>
      </c>
    </row>
    <row r="1004" spans="2:8" x14ac:dyDescent="0.25">
      <c r="B1004" s="424"/>
      <c r="C1004" s="402"/>
      <c r="D1004" s="412"/>
      <c r="E1004" s="414"/>
      <c r="F1004" s="402"/>
      <c r="G1004" s="317" t="s">
        <v>261</v>
      </c>
      <c r="H1004" s="316" t="s">
        <v>671</v>
      </c>
    </row>
    <row r="1005" spans="2:8" x14ac:dyDescent="0.25">
      <c r="B1005" s="424"/>
      <c r="C1005" s="402"/>
      <c r="D1005" s="412"/>
      <c r="E1005" s="414"/>
      <c r="F1005" s="402"/>
      <c r="G1005" s="317" t="s">
        <v>262</v>
      </c>
      <c r="H1005" s="316" t="s">
        <v>672</v>
      </c>
    </row>
    <row r="1006" spans="2:8" x14ac:dyDescent="0.25">
      <c r="B1006" s="424"/>
      <c r="C1006" s="402"/>
      <c r="D1006" s="412"/>
      <c r="E1006" s="414"/>
      <c r="F1006" s="402"/>
      <c r="G1006" s="317" t="s">
        <v>263</v>
      </c>
      <c r="H1006" s="316" t="s">
        <v>673</v>
      </c>
    </row>
    <row r="1007" spans="2:8" x14ac:dyDescent="0.25">
      <c r="B1007" s="424"/>
      <c r="C1007" s="402"/>
      <c r="D1007" s="412"/>
      <c r="E1007" s="414"/>
      <c r="F1007" s="402"/>
      <c r="G1007" s="317" t="s">
        <v>264</v>
      </c>
      <c r="H1007" s="316" t="s">
        <v>674</v>
      </c>
    </row>
    <row r="1008" spans="2:8" x14ac:dyDescent="0.25">
      <c r="B1008" s="424"/>
      <c r="C1008" s="402"/>
      <c r="D1008" s="412" t="s">
        <v>1087</v>
      </c>
      <c r="E1008" s="430" t="s">
        <v>1038</v>
      </c>
      <c r="F1008" s="402" t="s">
        <v>675</v>
      </c>
      <c r="G1008" s="317" t="s">
        <v>259</v>
      </c>
      <c r="H1008" s="316" t="s">
        <v>675</v>
      </c>
    </row>
    <row r="1009" spans="2:8" x14ac:dyDescent="0.25">
      <c r="B1009" s="424"/>
      <c r="C1009" s="402"/>
      <c r="D1009" s="412"/>
      <c r="E1009" s="431"/>
      <c r="F1009" s="402"/>
      <c r="G1009" s="317" t="s">
        <v>260</v>
      </c>
      <c r="H1009" s="316" t="s">
        <v>676</v>
      </c>
    </row>
    <row r="1010" spans="2:8" x14ac:dyDescent="0.25">
      <c r="B1010" s="424"/>
      <c r="C1010" s="402"/>
      <c r="D1010" s="412"/>
      <c r="E1010" s="431"/>
      <c r="F1010" s="402"/>
      <c r="G1010" s="317" t="s">
        <v>261</v>
      </c>
      <c r="H1010" s="316" t="s">
        <v>677</v>
      </c>
    </row>
    <row r="1011" spans="2:8" x14ac:dyDescent="0.25">
      <c r="B1011" s="424"/>
      <c r="C1011" s="402"/>
      <c r="D1011" s="412"/>
      <c r="E1011" s="431"/>
      <c r="F1011" s="402"/>
      <c r="G1011" s="317" t="s">
        <v>262</v>
      </c>
      <c r="H1011" s="316" t="s">
        <v>678</v>
      </c>
    </row>
    <row r="1012" spans="2:8" x14ac:dyDescent="0.25">
      <c r="B1012" s="424"/>
      <c r="C1012" s="402"/>
      <c r="D1012" s="412"/>
      <c r="E1012" s="431"/>
      <c r="F1012" s="402"/>
      <c r="G1012" s="317" t="s">
        <v>263</v>
      </c>
      <c r="H1012" s="316" t="s">
        <v>679</v>
      </c>
    </row>
    <row r="1013" spans="2:8" x14ac:dyDescent="0.25">
      <c r="B1013" s="424"/>
      <c r="C1013" s="402"/>
      <c r="D1013" s="412"/>
      <c r="E1013" s="431"/>
      <c r="F1013" s="402"/>
      <c r="G1013" s="317" t="s">
        <v>264</v>
      </c>
      <c r="H1013" s="316" t="s">
        <v>680</v>
      </c>
    </row>
    <row r="1014" spans="2:8" x14ac:dyDescent="0.25">
      <c r="B1014" s="424" t="s">
        <v>683</v>
      </c>
      <c r="C1014" s="402">
        <v>2</v>
      </c>
      <c r="D1014" s="412" t="s">
        <v>1088</v>
      </c>
      <c r="E1014" s="413" t="s">
        <v>1037</v>
      </c>
      <c r="F1014" s="402" t="s">
        <v>523</v>
      </c>
      <c r="G1014" s="317" t="s">
        <v>280</v>
      </c>
      <c r="H1014" s="316" t="s">
        <v>508</v>
      </c>
    </row>
    <row r="1015" spans="2:8" x14ac:dyDescent="0.25">
      <c r="B1015" s="424"/>
      <c r="C1015" s="402"/>
      <c r="D1015" s="412"/>
      <c r="E1015" s="414"/>
      <c r="F1015" s="402"/>
      <c r="G1015" s="317" t="s">
        <v>281</v>
      </c>
      <c r="H1015" s="316" t="s">
        <v>509</v>
      </c>
    </row>
    <row r="1016" spans="2:8" x14ac:dyDescent="0.25">
      <c r="B1016" s="424"/>
      <c r="C1016" s="402"/>
      <c r="D1016" s="412"/>
      <c r="E1016" s="414"/>
      <c r="F1016" s="402"/>
      <c r="G1016" s="317" t="s">
        <v>282</v>
      </c>
      <c r="H1016" s="316" t="s">
        <v>510</v>
      </c>
    </row>
    <row r="1017" spans="2:8" x14ac:dyDescent="0.25">
      <c r="B1017" s="424"/>
      <c r="C1017" s="402"/>
      <c r="D1017" s="412"/>
      <c r="E1017" s="414"/>
      <c r="F1017" s="402"/>
      <c r="G1017" s="317" t="s">
        <v>283</v>
      </c>
      <c r="H1017" s="316" t="s">
        <v>511</v>
      </c>
    </row>
    <row r="1018" spans="2:8" x14ac:dyDescent="0.25">
      <c r="B1018" s="424"/>
      <c r="C1018" s="402"/>
      <c r="D1018" s="412"/>
      <c r="E1018" s="414"/>
      <c r="F1018" s="402"/>
      <c r="G1018" s="317" t="s">
        <v>284</v>
      </c>
      <c r="H1018" s="316" t="s">
        <v>512</v>
      </c>
    </row>
    <row r="1019" spans="2:8" x14ac:dyDescent="0.25">
      <c r="B1019" s="424"/>
      <c r="C1019" s="402"/>
      <c r="D1019" s="412"/>
      <c r="E1019" s="414"/>
      <c r="F1019" s="402"/>
      <c r="G1019" s="317" t="s">
        <v>681</v>
      </c>
      <c r="H1019" s="316" t="s">
        <v>513</v>
      </c>
    </row>
    <row r="1020" spans="2:8" x14ac:dyDescent="0.25">
      <c r="B1020" s="424"/>
      <c r="C1020" s="402"/>
      <c r="D1020" s="412"/>
      <c r="E1020" s="414"/>
      <c r="F1020" s="402"/>
      <c r="G1020" s="317" t="s">
        <v>682</v>
      </c>
      <c r="H1020" s="316" t="s">
        <v>514</v>
      </c>
    </row>
    <row r="1021" spans="2:8" x14ac:dyDescent="0.25">
      <c r="B1021" s="424"/>
      <c r="C1021" s="402"/>
      <c r="D1021" s="412" t="s">
        <v>1087</v>
      </c>
      <c r="E1021" s="413" t="s">
        <v>1037</v>
      </c>
      <c r="F1021" s="402" t="s">
        <v>684</v>
      </c>
      <c r="G1021" s="317" t="s">
        <v>259</v>
      </c>
      <c r="H1021" s="316" t="s">
        <v>684</v>
      </c>
    </row>
    <row r="1022" spans="2:8" x14ac:dyDescent="0.25">
      <c r="B1022" s="424"/>
      <c r="C1022" s="402"/>
      <c r="D1022" s="412"/>
      <c r="E1022" s="414"/>
      <c r="F1022" s="402"/>
      <c r="G1022" s="317" t="s">
        <v>260</v>
      </c>
      <c r="H1022" s="316" t="s">
        <v>685</v>
      </c>
    </row>
    <row r="1023" spans="2:8" x14ac:dyDescent="0.25">
      <c r="B1023" s="424"/>
      <c r="C1023" s="402"/>
      <c r="D1023" s="412"/>
      <c r="E1023" s="414"/>
      <c r="F1023" s="402"/>
      <c r="G1023" s="317" t="s">
        <v>261</v>
      </c>
      <c r="H1023" s="316" t="s">
        <v>686</v>
      </c>
    </row>
    <row r="1024" spans="2:8" x14ac:dyDescent="0.25">
      <c r="B1024" s="424"/>
      <c r="C1024" s="402"/>
      <c r="D1024" s="412"/>
      <c r="E1024" s="414"/>
      <c r="F1024" s="402"/>
      <c r="G1024" s="317" t="s">
        <v>262</v>
      </c>
      <c r="H1024" s="316" t="s">
        <v>687</v>
      </c>
    </row>
    <row r="1025" spans="2:8" x14ac:dyDescent="0.25">
      <c r="B1025" s="424"/>
      <c r="C1025" s="402"/>
      <c r="D1025" s="412"/>
      <c r="E1025" s="414"/>
      <c r="F1025" s="402"/>
      <c r="G1025" s="317" t="s">
        <v>263</v>
      </c>
      <c r="H1025" s="316" t="s">
        <v>688</v>
      </c>
    </row>
    <row r="1026" spans="2:8" x14ac:dyDescent="0.25">
      <c r="B1026" s="424"/>
      <c r="C1026" s="402"/>
      <c r="D1026" s="412"/>
      <c r="E1026" s="414"/>
      <c r="F1026" s="402"/>
      <c r="G1026" s="317" t="s">
        <v>264</v>
      </c>
      <c r="H1026" s="316" t="s">
        <v>689</v>
      </c>
    </row>
    <row r="1027" spans="2:8" x14ac:dyDescent="0.25">
      <c r="B1027" s="424" t="s">
        <v>690</v>
      </c>
      <c r="C1027" s="402">
        <v>2</v>
      </c>
      <c r="D1027" s="412" t="s">
        <v>1088</v>
      </c>
      <c r="E1027" s="413" t="s">
        <v>1037</v>
      </c>
      <c r="F1027" s="402" t="s">
        <v>523</v>
      </c>
      <c r="G1027" s="317" t="s">
        <v>280</v>
      </c>
      <c r="H1027" s="316" t="s">
        <v>508</v>
      </c>
    </row>
    <row r="1028" spans="2:8" x14ac:dyDescent="0.25">
      <c r="B1028" s="424"/>
      <c r="C1028" s="402"/>
      <c r="D1028" s="412"/>
      <c r="E1028" s="414"/>
      <c r="F1028" s="402"/>
      <c r="G1028" s="317" t="s">
        <v>281</v>
      </c>
      <c r="H1028" s="316" t="s">
        <v>509</v>
      </c>
    </row>
    <row r="1029" spans="2:8" x14ac:dyDescent="0.25">
      <c r="B1029" s="424"/>
      <c r="C1029" s="402"/>
      <c r="D1029" s="412"/>
      <c r="E1029" s="414"/>
      <c r="F1029" s="402"/>
      <c r="G1029" s="317" t="s">
        <v>282</v>
      </c>
      <c r="H1029" s="316" t="s">
        <v>510</v>
      </c>
    </row>
    <row r="1030" spans="2:8" x14ac:dyDescent="0.25">
      <c r="B1030" s="424"/>
      <c r="C1030" s="402"/>
      <c r="D1030" s="412"/>
      <c r="E1030" s="414"/>
      <c r="F1030" s="402"/>
      <c r="G1030" s="317" t="s">
        <v>283</v>
      </c>
      <c r="H1030" s="316" t="s">
        <v>511</v>
      </c>
    </row>
    <row r="1031" spans="2:8" x14ac:dyDescent="0.25">
      <c r="B1031" s="424"/>
      <c r="C1031" s="402"/>
      <c r="D1031" s="412"/>
      <c r="E1031" s="414"/>
      <c r="F1031" s="402"/>
      <c r="G1031" s="317" t="s">
        <v>284</v>
      </c>
      <c r="H1031" s="316" t="s">
        <v>512</v>
      </c>
    </row>
    <row r="1032" spans="2:8" x14ac:dyDescent="0.25">
      <c r="B1032" s="424"/>
      <c r="C1032" s="402"/>
      <c r="D1032" s="412"/>
      <c r="E1032" s="414"/>
      <c r="F1032" s="402"/>
      <c r="G1032" s="317" t="s">
        <v>681</v>
      </c>
      <c r="H1032" s="316" t="s">
        <v>513</v>
      </c>
    </row>
    <row r="1033" spans="2:8" x14ac:dyDescent="0.25">
      <c r="B1033" s="424"/>
      <c r="C1033" s="402"/>
      <c r="D1033" s="412"/>
      <c r="E1033" s="414"/>
      <c r="F1033" s="402"/>
      <c r="G1033" s="317" t="s">
        <v>682</v>
      </c>
      <c r="H1033" s="316" t="s">
        <v>514</v>
      </c>
    </row>
    <row r="1034" spans="2:8" x14ac:dyDescent="0.25">
      <c r="B1034" s="424"/>
      <c r="C1034" s="402"/>
      <c r="D1034" s="412" t="s">
        <v>1087</v>
      </c>
      <c r="E1034" s="413" t="s">
        <v>1037</v>
      </c>
      <c r="F1034" s="402" t="s">
        <v>684</v>
      </c>
      <c r="G1034" s="317" t="s">
        <v>259</v>
      </c>
      <c r="H1034" s="316" t="s">
        <v>684</v>
      </c>
    </row>
    <row r="1035" spans="2:8" x14ac:dyDescent="0.25">
      <c r="B1035" s="424"/>
      <c r="C1035" s="402"/>
      <c r="D1035" s="412"/>
      <c r="E1035" s="414"/>
      <c r="F1035" s="402"/>
      <c r="G1035" s="317" t="s">
        <v>260</v>
      </c>
      <c r="H1035" s="316" t="s">
        <v>685</v>
      </c>
    </row>
    <row r="1036" spans="2:8" x14ac:dyDescent="0.25">
      <c r="B1036" s="424"/>
      <c r="C1036" s="402"/>
      <c r="D1036" s="412"/>
      <c r="E1036" s="414"/>
      <c r="F1036" s="402"/>
      <c r="G1036" s="317" t="s">
        <v>261</v>
      </c>
      <c r="H1036" s="316" t="s">
        <v>686</v>
      </c>
    </row>
    <row r="1037" spans="2:8" x14ac:dyDescent="0.25">
      <c r="B1037" s="424"/>
      <c r="C1037" s="402"/>
      <c r="D1037" s="412"/>
      <c r="E1037" s="414"/>
      <c r="F1037" s="402"/>
      <c r="G1037" s="317" t="s">
        <v>262</v>
      </c>
      <c r="H1037" s="316" t="s">
        <v>687</v>
      </c>
    </row>
    <row r="1038" spans="2:8" x14ac:dyDescent="0.25">
      <c r="B1038" s="424"/>
      <c r="C1038" s="402"/>
      <c r="D1038" s="412"/>
      <c r="E1038" s="414"/>
      <c r="F1038" s="402"/>
      <c r="G1038" s="317" t="s">
        <v>263</v>
      </c>
      <c r="H1038" s="316" t="s">
        <v>688</v>
      </c>
    </row>
    <row r="1039" spans="2:8" x14ac:dyDescent="0.25">
      <c r="B1039" s="424"/>
      <c r="C1039" s="402"/>
      <c r="D1039" s="412"/>
      <c r="E1039" s="414"/>
      <c r="F1039" s="402"/>
      <c r="G1039" s="317" t="s">
        <v>264</v>
      </c>
      <c r="H1039" s="316" t="s">
        <v>689</v>
      </c>
    </row>
    <row r="1040" spans="2:8" x14ac:dyDescent="0.25">
      <c r="B1040" s="424" t="s">
        <v>691</v>
      </c>
      <c r="C1040" s="402">
        <v>1</v>
      </c>
      <c r="D1040" s="412" t="s">
        <v>880</v>
      </c>
      <c r="E1040" s="413" t="s">
        <v>1037</v>
      </c>
      <c r="F1040" s="402" t="s">
        <v>523</v>
      </c>
      <c r="G1040" s="317" t="s">
        <v>280</v>
      </c>
      <c r="H1040" s="316" t="s">
        <v>508</v>
      </c>
    </row>
    <row r="1041" spans="2:8" x14ac:dyDescent="0.25">
      <c r="B1041" s="424"/>
      <c r="C1041" s="402"/>
      <c r="D1041" s="412"/>
      <c r="E1041" s="414"/>
      <c r="F1041" s="402"/>
      <c r="G1041" s="317" t="s">
        <v>308</v>
      </c>
      <c r="H1041" s="316" t="s">
        <v>509</v>
      </c>
    </row>
    <row r="1042" spans="2:8" x14ac:dyDescent="0.25">
      <c r="B1042" s="424"/>
      <c r="C1042" s="402"/>
      <c r="D1042" s="412"/>
      <c r="E1042" s="414"/>
      <c r="F1042" s="402"/>
      <c r="G1042" s="317" t="s">
        <v>309</v>
      </c>
      <c r="H1042" s="316" t="s">
        <v>510</v>
      </c>
    </row>
    <row r="1043" spans="2:8" x14ac:dyDescent="0.25">
      <c r="B1043" s="424"/>
      <c r="C1043" s="402"/>
      <c r="D1043" s="412"/>
      <c r="E1043" s="414"/>
      <c r="F1043" s="402"/>
      <c r="G1043" s="317" t="s">
        <v>310</v>
      </c>
      <c r="H1043" s="316" t="s">
        <v>511</v>
      </c>
    </row>
    <row r="1044" spans="2:8" x14ac:dyDescent="0.25">
      <c r="B1044" s="424"/>
      <c r="C1044" s="402"/>
      <c r="D1044" s="412"/>
      <c r="E1044" s="414"/>
      <c r="F1044" s="402"/>
      <c r="G1044" s="317" t="s">
        <v>311</v>
      </c>
      <c r="H1044" s="316" t="s">
        <v>512</v>
      </c>
    </row>
    <row r="1045" spans="2:8" x14ac:dyDescent="0.25">
      <c r="B1045" s="424" t="s">
        <v>692</v>
      </c>
      <c r="C1045" s="402">
        <v>1</v>
      </c>
      <c r="D1045" s="412" t="s">
        <v>880</v>
      </c>
      <c r="E1045" s="413" t="s">
        <v>1037</v>
      </c>
      <c r="F1045" s="402" t="s">
        <v>523</v>
      </c>
      <c r="G1045" s="317" t="s">
        <v>280</v>
      </c>
      <c r="H1045" s="316" t="s">
        <v>508</v>
      </c>
    </row>
    <row r="1046" spans="2:8" x14ac:dyDescent="0.25">
      <c r="B1046" s="424"/>
      <c r="C1046" s="402"/>
      <c r="D1046" s="412"/>
      <c r="E1046" s="414"/>
      <c r="F1046" s="402"/>
      <c r="G1046" s="317" t="s">
        <v>308</v>
      </c>
      <c r="H1046" s="316" t="s">
        <v>509</v>
      </c>
    </row>
    <row r="1047" spans="2:8" x14ac:dyDescent="0.25">
      <c r="B1047" s="424"/>
      <c r="C1047" s="402"/>
      <c r="D1047" s="412"/>
      <c r="E1047" s="414"/>
      <c r="F1047" s="402"/>
      <c r="G1047" s="317" t="s">
        <v>309</v>
      </c>
      <c r="H1047" s="316" t="s">
        <v>510</v>
      </c>
    </row>
    <row r="1048" spans="2:8" x14ac:dyDescent="0.25">
      <c r="B1048" s="424"/>
      <c r="C1048" s="402"/>
      <c r="D1048" s="412"/>
      <c r="E1048" s="414"/>
      <c r="F1048" s="402"/>
      <c r="G1048" s="317" t="s">
        <v>310</v>
      </c>
      <c r="H1048" s="316" t="s">
        <v>511</v>
      </c>
    </row>
    <row r="1049" spans="2:8" x14ac:dyDescent="0.25">
      <c r="B1049" s="424"/>
      <c r="C1049" s="402"/>
      <c r="D1049" s="412"/>
      <c r="E1049" s="414"/>
      <c r="F1049" s="402"/>
      <c r="G1049" s="317" t="s">
        <v>311</v>
      </c>
      <c r="H1049" s="316" t="s">
        <v>512</v>
      </c>
    </row>
    <row r="1050" spans="2:8" x14ac:dyDescent="0.25">
      <c r="B1050" s="424" t="s">
        <v>693</v>
      </c>
      <c r="C1050" s="402">
        <v>1</v>
      </c>
      <c r="D1050" s="412" t="s">
        <v>881</v>
      </c>
      <c r="E1050" s="413" t="s">
        <v>1037</v>
      </c>
      <c r="F1050" s="402" t="s">
        <v>523</v>
      </c>
      <c r="G1050" s="317" t="s">
        <v>319</v>
      </c>
      <c r="H1050" s="316" t="s">
        <v>508</v>
      </c>
    </row>
    <row r="1051" spans="2:8" x14ac:dyDescent="0.25">
      <c r="B1051" s="424"/>
      <c r="C1051" s="402"/>
      <c r="D1051" s="412"/>
      <c r="E1051" s="414"/>
      <c r="F1051" s="402"/>
      <c r="G1051" s="317" t="s">
        <v>308</v>
      </c>
      <c r="H1051" s="316" t="s">
        <v>509</v>
      </c>
    </row>
    <row r="1052" spans="2:8" x14ac:dyDescent="0.25">
      <c r="B1052" s="424"/>
      <c r="C1052" s="402"/>
      <c r="D1052" s="412"/>
      <c r="E1052" s="414"/>
      <c r="F1052" s="402"/>
      <c r="G1052" s="317" t="s">
        <v>309</v>
      </c>
      <c r="H1052" s="316" t="s">
        <v>510</v>
      </c>
    </row>
    <row r="1053" spans="2:8" x14ac:dyDescent="0.25">
      <c r="B1053" s="424"/>
      <c r="C1053" s="402"/>
      <c r="D1053" s="412"/>
      <c r="E1053" s="414"/>
      <c r="F1053" s="402"/>
      <c r="G1053" s="317" t="s">
        <v>310</v>
      </c>
      <c r="H1053" s="316" t="s">
        <v>511</v>
      </c>
    </row>
    <row r="1054" spans="2:8" x14ac:dyDescent="0.25">
      <c r="B1054" s="424"/>
      <c r="C1054" s="402"/>
      <c r="D1054" s="412"/>
      <c r="E1054" s="414"/>
      <c r="F1054" s="402"/>
      <c r="G1054" s="317" t="s">
        <v>311</v>
      </c>
      <c r="H1054" s="316" t="s">
        <v>512</v>
      </c>
    </row>
    <row r="1055" spans="2:8" x14ac:dyDescent="0.25">
      <c r="B1055" s="424" t="s">
        <v>694</v>
      </c>
      <c r="C1055" s="402">
        <v>1</v>
      </c>
      <c r="D1055" s="412" t="s">
        <v>881</v>
      </c>
      <c r="E1055" s="413" t="s">
        <v>1037</v>
      </c>
      <c r="F1055" s="402" t="s">
        <v>523</v>
      </c>
      <c r="G1055" s="317" t="s">
        <v>319</v>
      </c>
      <c r="H1055" s="316" t="s">
        <v>508</v>
      </c>
    </row>
    <row r="1056" spans="2:8" x14ac:dyDescent="0.25">
      <c r="B1056" s="424"/>
      <c r="C1056" s="402"/>
      <c r="D1056" s="412"/>
      <c r="E1056" s="414"/>
      <c r="F1056" s="402"/>
      <c r="G1056" s="317" t="s">
        <v>308</v>
      </c>
      <c r="H1056" s="316" t="s">
        <v>509</v>
      </c>
    </row>
    <row r="1057" spans="2:8" x14ac:dyDescent="0.25">
      <c r="B1057" s="424"/>
      <c r="C1057" s="402"/>
      <c r="D1057" s="412"/>
      <c r="E1057" s="414"/>
      <c r="F1057" s="402"/>
      <c r="G1057" s="317" t="s">
        <v>309</v>
      </c>
      <c r="H1057" s="316" t="s">
        <v>510</v>
      </c>
    </row>
    <row r="1058" spans="2:8" x14ac:dyDescent="0.25">
      <c r="B1058" s="424"/>
      <c r="C1058" s="402"/>
      <c r="D1058" s="412"/>
      <c r="E1058" s="414"/>
      <c r="F1058" s="402"/>
      <c r="G1058" s="317" t="s">
        <v>310</v>
      </c>
      <c r="H1058" s="316" t="s">
        <v>511</v>
      </c>
    </row>
    <row r="1059" spans="2:8" x14ac:dyDescent="0.25">
      <c r="B1059" s="424"/>
      <c r="C1059" s="402"/>
      <c r="D1059" s="412"/>
      <c r="E1059" s="414"/>
      <c r="F1059" s="402"/>
      <c r="G1059" s="317" t="s">
        <v>311</v>
      </c>
      <c r="H1059" s="316" t="s">
        <v>512</v>
      </c>
    </row>
    <row r="1060" spans="2:8" x14ac:dyDescent="0.25">
      <c r="B1060" s="424" t="s">
        <v>695</v>
      </c>
      <c r="C1060" s="402">
        <v>2</v>
      </c>
      <c r="D1060" s="412" t="s">
        <v>1089</v>
      </c>
      <c r="E1060" s="413" t="s">
        <v>1037</v>
      </c>
      <c r="F1060" s="402" t="s">
        <v>607</v>
      </c>
      <c r="G1060" s="317" t="s">
        <v>207</v>
      </c>
      <c r="H1060" s="316" t="s">
        <v>607</v>
      </c>
    </row>
    <row r="1061" spans="2:8" x14ac:dyDescent="0.25">
      <c r="B1061" s="424"/>
      <c r="C1061" s="402"/>
      <c r="D1061" s="412"/>
      <c r="E1061" s="414"/>
      <c r="F1061" s="402"/>
      <c r="G1061" s="317" t="s">
        <v>321</v>
      </c>
      <c r="H1061" s="316" t="s">
        <v>743</v>
      </c>
    </row>
    <row r="1062" spans="2:8" x14ac:dyDescent="0.25">
      <c r="B1062" s="424"/>
      <c r="C1062" s="402"/>
      <c r="D1062" s="412"/>
      <c r="E1062" s="414"/>
      <c r="F1062" s="402"/>
      <c r="G1062" s="317" t="s">
        <v>322</v>
      </c>
      <c r="H1062" s="316" t="s">
        <v>784</v>
      </c>
    </row>
    <row r="1063" spans="2:8" x14ac:dyDescent="0.25">
      <c r="B1063" s="424"/>
      <c r="C1063" s="402"/>
      <c r="D1063" s="412"/>
      <c r="E1063" s="414"/>
      <c r="F1063" s="402"/>
      <c r="G1063" s="317" t="s">
        <v>323</v>
      </c>
      <c r="H1063" s="316" t="s">
        <v>785</v>
      </c>
    </row>
    <row r="1064" spans="2:8" x14ac:dyDescent="0.25">
      <c r="B1064" s="424"/>
      <c r="C1064" s="402"/>
      <c r="D1064" s="412"/>
      <c r="E1064" s="414"/>
      <c r="F1064" s="402"/>
      <c r="G1064" s="317" t="s">
        <v>324</v>
      </c>
      <c r="H1064" s="316" t="s">
        <v>786</v>
      </c>
    </row>
    <row r="1065" spans="2:8" x14ac:dyDescent="0.25">
      <c r="B1065" s="424"/>
      <c r="C1065" s="402"/>
      <c r="D1065" s="412"/>
      <c r="E1065" s="414"/>
      <c r="F1065" s="402"/>
      <c r="G1065" s="317" t="s">
        <v>325</v>
      </c>
      <c r="H1065" s="316" t="s">
        <v>787</v>
      </c>
    </row>
    <row r="1066" spans="2:8" x14ac:dyDescent="0.25">
      <c r="B1066" s="424"/>
      <c r="C1066" s="402"/>
      <c r="D1066" s="412"/>
      <c r="E1066" s="414"/>
      <c r="F1066" s="402"/>
      <c r="G1066" s="317" t="s">
        <v>326</v>
      </c>
      <c r="H1066" s="316" t="s">
        <v>598</v>
      </c>
    </row>
    <row r="1067" spans="2:8" x14ac:dyDescent="0.25">
      <c r="B1067" s="424"/>
      <c r="C1067" s="402"/>
      <c r="D1067" s="412" t="s">
        <v>1082</v>
      </c>
      <c r="E1067" s="413" t="s">
        <v>1037</v>
      </c>
      <c r="F1067" s="402" t="s">
        <v>630</v>
      </c>
      <c r="G1067" s="317" t="s">
        <v>76</v>
      </c>
      <c r="H1067" s="316" t="s">
        <v>630</v>
      </c>
    </row>
    <row r="1068" spans="2:8" x14ac:dyDescent="0.25">
      <c r="B1068" s="424"/>
      <c r="C1068" s="402"/>
      <c r="D1068" s="412"/>
      <c r="E1068" s="414"/>
      <c r="F1068" s="402"/>
      <c r="G1068" s="317" t="s">
        <v>174</v>
      </c>
      <c r="H1068" s="316" t="s">
        <v>631</v>
      </c>
    </row>
    <row r="1069" spans="2:8" x14ac:dyDescent="0.25">
      <c r="B1069" s="424"/>
      <c r="C1069" s="402"/>
      <c r="D1069" s="412"/>
      <c r="E1069" s="414"/>
      <c r="F1069" s="402"/>
      <c r="G1069" s="317" t="s">
        <v>175</v>
      </c>
      <c r="H1069" s="316" t="s">
        <v>632</v>
      </c>
    </row>
    <row r="1070" spans="2:8" x14ac:dyDescent="0.25">
      <c r="B1070" s="424"/>
      <c r="C1070" s="402"/>
      <c r="D1070" s="412"/>
      <c r="E1070" s="414"/>
      <c r="F1070" s="402"/>
      <c r="G1070" s="317" t="s">
        <v>176</v>
      </c>
      <c r="H1070" s="316" t="s">
        <v>701</v>
      </c>
    </row>
    <row r="1071" spans="2:8" x14ac:dyDescent="0.25">
      <c r="B1071" s="424"/>
      <c r="C1071" s="402"/>
      <c r="D1071" s="412"/>
      <c r="E1071" s="414"/>
      <c r="F1071" s="402"/>
      <c r="G1071" s="317" t="s">
        <v>177</v>
      </c>
      <c r="H1071" s="316" t="s">
        <v>702</v>
      </c>
    </row>
    <row r="1072" spans="2:8" x14ac:dyDescent="0.25">
      <c r="B1072" s="424"/>
      <c r="C1072" s="402"/>
      <c r="D1072" s="412"/>
      <c r="E1072" s="414"/>
      <c r="F1072" s="402"/>
      <c r="G1072" s="317" t="s">
        <v>178</v>
      </c>
      <c r="H1072" s="316" t="s">
        <v>703</v>
      </c>
    </row>
    <row r="1073" spans="2:8" x14ac:dyDescent="0.25">
      <c r="B1073" s="424"/>
      <c r="C1073" s="402"/>
      <c r="D1073" s="412"/>
      <c r="E1073" s="414"/>
      <c r="F1073" s="402"/>
      <c r="G1073" s="317" t="s">
        <v>179</v>
      </c>
      <c r="H1073" s="316" t="s">
        <v>633</v>
      </c>
    </row>
    <row r="1074" spans="2:8" x14ac:dyDescent="0.25">
      <c r="B1074" s="424"/>
      <c r="C1074" s="402"/>
      <c r="D1074" s="412"/>
      <c r="E1074" s="414"/>
      <c r="F1074" s="402"/>
      <c r="G1074" s="317" t="s">
        <v>180</v>
      </c>
      <c r="H1074" s="316" t="s">
        <v>634</v>
      </c>
    </row>
    <row r="1075" spans="2:8" x14ac:dyDescent="0.25">
      <c r="B1075" s="424"/>
      <c r="C1075" s="402"/>
      <c r="D1075" s="412"/>
      <c r="E1075" s="414"/>
      <c r="F1075" s="402"/>
      <c r="G1075" s="317" t="s">
        <v>181</v>
      </c>
      <c r="H1075" s="316" t="s">
        <v>635</v>
      </c>
    </row>
    <row r="1076" spans="2:8" x14ac:dyDescent="0.25">
      <c r="B1076" s="424"/>
      <c r="C1076" s="402"/>
      <c r="D1076" s="412"/>
      <c r="E1076" s="414"/>
      <c r="F1076" s="402"/>
      <c r="G1076" s="317" t="s">
        <v>182</v>
      </c>
      <c r="H1076" s="316" t="s">
        <v>636</v>
      </c>
    </row>
    <row r="1077" spans="2:8" x14ac:dyDescent="0.25">
      <c r="B1077" s="424"/>
      <c r="C1077" s="402"/>
      <c r="D1077" s="412"/>
      <c r="E1077" s="414"/>
      <c r="F1077" s="402"/>
      <c r="G1077" s="317" t="s">
        <v>183</v>
      </c>
      <c r="H1077" s="316" t="s">
        <v>637</v>
      </c>
    </row>
    <row r="1078" spans="2:8" x14ac:dyDescent="0.25">
      <c r="B1078" s="424" t="s">
        <v>704</v>
      </c>
      <c r="C1078" s="402">
        <v>2</v>
      </c>
      <c r="D1078" s="412" t="s">
        <v>1089</v>
      </c>
      <c r="E1078" s="413" t="s">
        <v>1037</v>
      </c>
      <c r="F1078" s="402" t="s">
        <v>607</v>
      </c>
      <c r="G1078" s="317" t="s">
        <v>207</v>
      </c>
      <c r="H1078" s="316" t="s">
        <v>607</v>
      </c>
    </row>
    <row r="1079" spans="2:8" x14ac:dyDescent="0.25">
      <c r="B1079" s="424"/>
      <c r="C1079" s="402"/>
      <c r="D1079" s="412"/>
      <c r="E1079" s="414"/>
      <c r="F1079" s="402"/>
      <c r="G1079" s="317" t="s">
        <v>321</v>
      </c>
      <c r="H1079" s="316" t="s">
        <v>743</v>
      </c>
    </row>
    <row r="1080" spans="2:8" x14ac:dyDescent="0.25">
      <c r="B1080" s="424"/>
      <c r="C1080" s="402"/>
      <c r="D1080" s="412"/>
      <c r="E1080" s="414"/>
      <c r="F1080" s="402"/>
      <c r="G1080" s="317" t="s">
        <v>322</v>
      </c>
      <c r="H1080" s="316" t="s">
        <v>784</v>
      </c>
    </row>
    <row r="1081" spans="2:8" x14ac:dyDescent="0.25">
      <c r="B1081" s="424"/>
      <c r="C1081" s="402"/>
      <c r="D1081" s="412"/>
      <c r="E1081" s="414"/>
      <c r="F1081" s="402"/>
      <c r="G1081" s="317" t="s">
        <v>323</v>
      </c>
      <c r="H1081" s="316" t="s">
        <v>785</v>
      </c>
    </row>
    <row r="1082" spans="2:8" x14ac:dyDescent="0.25">
      <c r="B1082" s="424"/>
      <c r="C1082" s="402"/>
      <c r="D1082" s="412"/>
      <c r="E1082" s="414"/>
      <c r="F1082" s="402"/>
      <c r="G1082" s="317" t="s">
        <v>324</v>
      </c>
      <c r="H1082" s="316" t="s">
        <v>786</v>
      </c>
    </row>
    <row r="1083" spans="2:8" x14ac:dyDescent="0.25">
      <c r="B1083" s="424"/>
      <c r="C1083" s="402"/>
      <c r="D1083" s="412"/>
      <c r="E1083" s="414"/>
      <c r="F1083" s="402"/>
      <c r="G1083" s="317" t="s">
        <v>325</v>
      </c>
      <c r="H1083" s="316" t="s">
        <v>787</v>
      </c>
    </row>
    <row r="1084" spans="2:8" x14ac:dyDescent="0.25">
      <c r="B1084" s="424"/>
      <c r="C1084" s="402"/>
      <c r="D1084" s="412"/>
      <c r="E1084" s="414"/>
      <c r="F1084" s="402"/>
      <c r="G1084" s="317" t="s">
        <v>326</v>
      </c>
      <c r="H1084" s="316" t="s">
        <v>598</v>
      </c>
    </row>
    <row r="1085" spans="2:8" x14ac:dyDescent="0.25">
      <c r="B1085" s="424"/>
      <c r="C1085" s="402"/>
      <c r="D1085" s="412" t="s">
        <v>1082</v>
      </c>
      <c r="E1085" s="413" t="s">
        <v>1037</v>
      </c>
      <c r="F1085" s="402" t="s">
        <v>630</v>
      </c>
      <c r="G1085" s="317" t="s">
        <v>76</v>
      </c>
      <c r="H1085" s="316" t="s">
        <v>630</v>
      </c>
    </row>
    <row r="1086" spans="2:8" x14ac:dyDescent="0.25">
      <c r="B1086" s="424"/>
      <c r="C1086" s="402"/>
      <c r="D1086" s="412"/>
      <c r="E1086" s="414"/>
      <c r="F1086" s="402"/>
      <c r="G1086" s="317" t="s">
        <v>174</v>
      </c>
      <c r="H1086" s="316" t="s">
        <v>631</v>
      </c>
    </row>
    <row r="1087" spans="2:8" x14ac:dyDescent="0.25">
      <c r="B1087" s="424"/>
      <c r="C1087" s="402"/>
      <c r="D1087" s="412"/>
      <c r="E1087" s="414"/>
      <c r="F1087" s="402"/>
      <c r="G1087" s="317" t="s">
        <v>175</v>
      </c>
      <c r="H1087" s="316" t="s">
        <v>632</v>
      </c>
    </row>
    <row r="1088" spans="2:8" x14ac:dyDescent="0.25">
      <c r="B1088" s="424"/>
      <c r="C1088" s="402"/>
      <c r="D1088" s="412"/>
      <c r="E1088" s="414"/>
      <c r="F1088" s="402"/>
      <c r="G1088" s="317" t="s">
        <v>176</v>
      </c>
      <c r="H1088" s="316" t="s">
        <v>701</v>
      </c>
    </row>
    <row r="1089" spans="2:8" x14ac:dyDescent="0.25">
      <c r="B1089" s="424"/>
      <c r="C1089" s="402"/>
      <c r="D1089" s="412"/>
      <c r="E1089" s="414"/>
      <c r="F1089" s="402"/>
      <c r="G1089" s="317" t="s">
        <v>177</v>
      </c>
      <c r="H1089" s="316" t="s">
        <v>702</v>
      </c>
    </row>
    <row r="1090" spans="2:8" x14ac:dyDescent="0.25">
      <c r="B1090" s="424"/>
      <c r="C1090" s="402"/>
      <c r="D1090" s="412"/>
      <c r="E1090" s="414"/>
      <c r="F1090" s="402"/>
      <c r="G1090" s="317" t="s">
        <v>178</v>
      </c>
      <c r="H1090" s="316" t="s">
        <v>703</v>
      </c>
    </row>
    <row r="1091" spans="2:8" x14ac:dyDescent="0.25">
      <c r="B1091" s="424"/>
      <c r="C1091" s="402"/>
      <c r="D1091" s="412"/>
      <c r="E1091" s="414"/>
      <c r="F1091" s="402"/>
      <c r="G1091" s="317" t="s">
        <v>179</v>
      </c>
      <c r="H1091" s="316" t="s">
        <v>633</v>
      </c>
    </row>
    <row r="1092" spans="2:8" x14ac:dyDescent="0.25">
      <c r="B1092" s="424"/>
      <c r="C1092" s="402"/>
      <c r="D1092" s="412"/>
      <c r="E1092" s="414"/>
      <c r="F1092" s="402"/>
      <c r="G1092" s="317" t="s">
        <v>180</v>
      </c>
      <c r="H1092" s="316" t="s">
        <v>634</v>
      </c>
    </row>
    <row r="1093" spans="2:8" x14ac:dyDescent="0.25">
      <c r="B1093" s="424"/>
      <c r="C1093" s="402"/>
      <c r="D1093" s="412"/>
      <c r="E1093" s="414"/>
      <c r="F1093" s="402"/>
      <c r="G1093" s="317" t="s">
        <v>181</v>
      </c>
      <c r="H1093" s="316" t="s">
        <v>635</v>
      </c>
    </row>
    <row r="1094" spans="2:8" x14ac:dyDescent="0.25">
      <c r="B1094" s="424"/>
      <c r="C1094" s="402"/>
      <c r="D1094" s="412"/>
      <c r="E1094" s="414"/>
      <c r="F1094" s="402"/>
      <c r="G1094" s="317" t="s">
        <v>182</v>
      </c>
      <c r="H1094" s="316" t="s">
        <v>636</v>
      </c>
    </row>
    <row r="1095" spans="2:8" x14ac:dyDescent="0.25">
      <c r="B1095" s="424"/>
      <c r="C1095" s="402"/>
      <c r="D1095" s="412"/>
      <c r="E1095" s="414"/>
      <c r="F1095" s="402"/>
      <c r="G1095" s="317" t="s">
        <v>183</v>
      </c>
      <c r="H1095" s="316" t="s">
        <v>637</v>
      </c>
    </row>
    <row r="1096" spans="2:8" x14ac:dyDescent="0.25">
      <c r="B1096" s="424" t="s">
        <v>705</v>
      </c>
      <c r="C1096" s="402">
        <v>1</v>
      </c>
      <c r="D1096" s="412" t="s">
        <v>1093</v>
      </c>
      <c r="E1096" s="413" t="s">
        <v>1037</v>
      </c>
      <c r="F1096" s="402" t="s">
        <v>706</v>
      </c>
      <c r="G1096" s="317" t="s">
        <v>207</v>
      </c>
      <c r="H1096" s="316" t="s">
        <v>706</v>
      </c>
    </row>
    <row r="1097" spans="2:8" x14ac:dyDescent="0.25">
      <c r="B1097" s="424"/>
      <c r="C1097" s="402"/>
      <c r="D1097" s="412"/>
      <c r="E1097" s="414"/>
      <c r="F1097" s="402"/>
      <c r="G1097" s="317" t="s">
        <v>345</v>
      </c>
      <c r="H1097" s="316" t="s">
        <v>707</v>
      </c>
    </row>
    <row r="1098" spans="2:8" x14ac:dyDescent="0.25">
      <c r="B1098" s="424"/>
      <c r="C1098" s="402"/>
      <c r="D1098" s="412"/>
      <c r="E1098" s="414"/>
      <c r="F1098" s="402"/>
      <c r="G1098" s="317" t="s">
        <v>346</v>
      </c>
      <c r="H1098" s="316" t="s">
        <v>708</v>
      </c>
    </row>
    <row r="1099" spans="2:8" x14ac:dyDescent="0.25">
      <c r="B1099" s="428" t="s">
        <v>1045</v>
      </c>
      <c r="C1099" s="402">
        <v>1</v>
      </c>
      <c r="D1099" s="412" t="s">
        <v>1090</v>
      </c>
      <c r="E1099" s="413" t="s">
        <v>1037</v>
      </c>
      <c r="F1099" s="402" t="s">
        <v>615</v>
      </c>
      <c r="G1099" s="317" t="s">
        <v>207</v>
      </c>
      <c r="H1099" s="316" t="s">
        <v>709</v>
      </c>
    </row>
    <row r="1100" spans="2:8" x14ac:dyDescent="0.25">
      <c r="B1100" s="428"/>
      <c r="C1100" s="402"/>
      <c r="D1100" s="412"/>
      <c r="E1100" s="414"/>
      <c r="F1100" s="402"/>
      <c r="G1100" s="317" t="s">
        <v>348</v>
      </c>
      <c r="H1100" s="316" t="s">
        <v>696</v>
      </c>
    </row>
    <row r="1101" spans="2:8" x14ac:dyDescent="0.25">
      <c r="B1101" s="428"/>
      <c r="C1101" s="402"/>
      <c r="D1101" s="412"/>
      <c r="E1101" s="414"/>
      <c r="F1101" s="402"/>
      <c r="G1101" s="317" t="s">
        <v>349</v>
      </c>
      <c r="H1101" s="316" t="s">
        <v>697</v>
      </c>
    </row>
    <row r="1102" spans="2:8" x14ac:dyDescent="0.25">
      <c r="B1102" s="428"/>
      <c r="C1102" s="402"/>
      <c r="D1102" s="412"/>
      <c r="E1102" s="414"/>
      <c r="F1102" s="402"/>
      <c r="G1102" s="317" t="s">
        <v>350</v>
      </c>
      <c r="H1102" s="316" t="s">
        <v>698</v>
      </c>
    </row>
    <row r="1103" spans="2:8" x14ac:dyDescent="0.25">
      <c r="B1103" s="428"/>
      <c r="C1103" s="402"/>
      <c r="D1103" s="412"/>
      <c r="E1103" s="414"/>
      <c r="F1103" s="402"/>
      <c r="G1103" s="317" t="s">
        <v>351</v>
      </c>
      <c r="H1103" s="316" t="s">
        <v>699</v>
      </c>
    </row>
    <row r="1104" spans="2:8" x14ac:dyDescent="0.25">
      <c r="B1104" s="428"/>
      <c r="C1104" s="402"/>
      <c r="D1104" s="412"/>
      <c r="E1104" s="414"/>
      <c r="F1104" s="402"/>
      <c r="G1104" s="317" t="s">
        <v>352</v>
      </c>
      <c r="H1104" s="316" t="s">
        <v>700</v>
      </c>
    </row>
    <row r="1105" spans="2:8" x14ac:dyDescent="0.25">
      <c r="B1105" s="428"/>
      <c r="C1105" s="402"/>
      <c r="D1105" s="412"/>
      <c r="E1105" s="414"/>
      <c r="F1105" s="402"/>
      <c r="G1105" s="317" t="s">
        <v>353</v>
      </c>
      <c r="H1105" s="316" t="s">
        <v>504</v>
      </c>
    </row>
    <row r="1106" spans="2:8" x14ac:dyDescent="0.25">
      <c r="B1106" s="428"/>
      <c r="C1106" s="402"/>
      <c r="D1106" s="412"/>
      <c r="E1106" s="414"/>
      <c r="F1106" s="402"/>
      <c r="G1106" s="317" t="s">
        <v>354</v>
      </c>
      <c r="H1106" s="316" t="s">
        <v>506</v>
      </c>
    </row>
    <row r="1107" spans="2:8" x14ac:dyDescent="0.25">
      <c r="B1107" s="428"/>
      <c r="C1107" s="402"/>
      <c r="D1107" s="412"/>
      <c r="E1107" s="414"/>
      <c r="F1107" s="402"/>
      <c r="G1107" s="317" t="s">
        <v>355</v>
      </c>
      <c r="H1107" s="316" t="s">
        <v>507</v>
      </c>
    </row>
    <row r="1108" spans="2:8" x14ac:dyDescent="0.25">
      <c r="B1108" s="424" t="s">
        <v>1044</v>
      </c>
      <c r="C1108" s="402">
        <v>1</v>
      </c>
      <c r="D1108" s="412" t="s">
        <v>1091</v>
      </c>
      <c r="E1108" s="413" t="s">
        <v>1037</v>
      </c>
      <c r="F1108" s="402" t="s">
        <v>615</v>
      </c>
      <c r="G1108" s="317" t="s">
        <v>207</v>
      </c>
      <c r="H1108" s="316" t="s">
        <v>709</v>
      </c>
    </row>
    <row r="1109" spans="2:8" x14ac:dyDescent="0.25">
      <c r="B1109" s="424"/>
      <c r="C1109" s="402"/>
      <c r="D1109" s="412"/>
      <c r="E1109" s="414"/>
      <c r="F1109" s="402"/>
      <c r="G1109" s="317" t="s">
        <v>367</v>
      </c>
      <c r="H1109" s="316" t="s">
        <v>696</v>
      </c>
    </row>
    <row r="1110" spans="2:8" x14ac:dyDescent="0.25">
      <c r="B1110" s="424"/>
      <c r="C1110" s="402"/>
      <c r="D1110" s="412"/>
      <c r="E1110" s="414"/>
      <c r="F1110" s="402"/>
      <c r="G1110" s="317" t="s">
        <v>368</v>
      </c>
      <c r="H1110" s="316" t="s">
        <v>697</v>
      </c>
    </row>
    <row r="1111" spans="2:8" x14ac:dyDescent="0.25">
      <c r="B1111" s="424"/>
      <c r="C1111" s="402"/>
      <c r="D1111" s="412"/>
      <c r="E1111" s="414"/>
      <c r="F1111" s="402"/>
      <c r="G1111" s="317" t="s">
        <v>369</v>
      </c>
      <c r="H1111" s="316" t="s">
        <v>698</v>
      </c>
    </row>
    <row r="1112" spans="2:8" x14ac:dyDescent="0.25">
      <c r="B1112" s="424"/>
      <c r="C1112" s="402"/>
      <c r="D1112" s="412"/>
      <c r="E1112" s="414"/>
      <c r="F1112" s="402"/>
      <c r="G1112" s="317" t="s">
        <v>370</v>
      </c>
      <c r="H1112" s="316" t="s">
        <v>699</v>
      </c>
    </row>
    <row r="1113" spans="2:8" x14ac:dyDescent="0.25">
      <c r="B1113" s="428" t="s">
        <v>1043</v>
      </c>
      <c r="C1113" s="402">
        <v>1</v>
      </c>
      <c r="D1113" s="412" t="s">
        <v>1092</v>
      </c>
      <c r="E1113" s="413" t="s">
        <v>1037</v>
      </c>
      <c r="F1113" s="402" t="s">
        <v>711</v>
      </c>
      <c r="G1113" s="317" t="s">
        <v>378</v>
      </c>
      <c r="H1113" s="316" t="s">
        <v>653</v>
      </c>
    </row>
    <row r="1114" spans="2:8" x14ac:dyDescent="0.25">
      <c r="B1114" s="428"/>
      <c r="C1114" s="402"/>
      <c r="D1114" s="412"/>
      <c r="E1114" s="414"/>
      <c r="F1114" s="402"/>
      <c r="G1114" s="317" t="s">
        <v>379</v>
      </c>
      <c r="H1114" s="316" t="s">
        <v>654</v>
      </c>
    </row>
    <row r="1115" spans="2:8" x14ac:dyDescent="0.25">
      <c r="B1115" s="428"/>
      <c r="C1115" s="402"/>
      <c r="D1115" s="412"/>
      <c r="E1115" s="414"/>
      <c r="F1115" s="402"/>
      <c r="G1115" s="317" t="s">
        <v>380</v>
      </c>
      <c r="H1115" s="316" t="s">
        <v>582</v>
      </c>
    </row>
    <row r="1116" spans="2:8" x14ac:dyDescent="0.25">
      <c r="B1116" s="428"/>
      <c r="C1116" s="402"/>
      <c r="D1116" s="412"/>
      <c r="E1116" s="414"/>
      <c r="F1116" s="402"/>
      <c r="G1116" s="317" t="s">
        <v>381</v>
      </c>
      <c r="H1116" s="316" t="s">
        <v>583</v>
      </c>
    </row>
    <row r="1117" spans="2:8" x14ac:dyDescent="0.25">
      <c r="B1117" s="428"/>
      <c r="C1117" s="402"/>
      <c r="D1117" s="412"/>
      <c r="E1117" s="414"/>
      <c r="F1117" s="402"/>
      <c r="G1117" s="317" t="s">
        <v>382</v>
      </c>
      <c r="H1117" s="316" t="s">
        <v>584</v>
      </c>
    </row>
    <row r="1118" spans="2:8" x14ac:dyDescent="0.25">
      <c r="B1118" s="428"/>
      <c r="C1118" s="402"/>
      <c r="D1118" s="412"/>
      <c r="E1118" s="414"/>
      <c r="F1118" s="402"/>
      <c r="G1118" s="317" t="s">
        <v>383</v>
      </c>
      <c r="H1118" s="316" t="s">
        <v>585</v>
      </c>
    </row>
    <row r="1119" spans="2:8" x14ac:dyDescent="0.25">
      <c r="B1119" s="428"/>
      <c r="C1119" s="402"/>
      <c r="D1119" s="412"/>
      <c r="E1119" s="414"/>
      <c r="F1119" s="402"/>
      <c r="G1119" s="317" t="s">
        <v>384</v>
      </c>
      <c r="H1119" s="316" t="s">
        <v>586</v>
      </c>
    </row>
    <row r="1120" spans="2:8" x14ac:dyDescent="0.25">
      <c r="B1120" s="428"/>
      <c r="C1120" s="402"/>
      <c r="D1120" s="412"/>
      <c r="E1120" s="414"/>
      <c r="F1120" s="402"/>
      <c r="G1120" s="317" t="s">
        <v>385</v>
      </c>
      <c r="H1120" s="316" t="s">
        <v>587</v>
      </c>
    </row>
    <row r="1121" spans="2:8" x14ac:dyDescent="0.25">
      <c r="B1121" s="424" t="s">
        <v>712</v>
      </c>
      <c r="C1121" s="402">
        <v>4</v>
      </c>
      <c r="D1121" s="412" t="s">
        <v>1123</v>
      </c>
      <c r="E1121" s="413" t="s">
        <v>1037</v>
      </c>
      <c r="F1121" s="402" t="s">
        <v>713</v>
      </c>
      <c r="G1121" s="317" t="s">
        <v>188</v>
      </c>
      <c r="H1121" s="316" t="s">
        <v>713</v>
      </c>
    </row>
    <row r="1122" spans="2:8" x14ac:dyDescent="0.25">
      <c r="B1122" s="424"/>
      <c r="C1122" s="402"/>
      <c r="D1122" s="412"/>
      <c r="E1122" s="414"/>
      <c r="F1122" s="402"/>
      <c r="G1122" s="317" t="s">
        <v>391</v>
      </c>
      <c r="H1122" s="316" t="s">
        <v>714</v>
      </c>
    </row>
    <row r="1123" spans="2:8" x14ac:dyDescent="0.25">
      <c r="B1123" s="424"/>
      <c r="C1123" s="402"/>
      <c r="D1123" s="412"/>
      <c r="E1123" s="414"/>
      <c r="F1123" s="402"/>
      <c r="G1123" s="317" t="s">
        <v>392</v>
      </c>
      <c r="H1123" s="316" t="s">
        <v>715</v>
      </c>
    </row>
    <row r="1124" spans="2:8" x14ac:dyDescent="0.25">
      <c r="B1124" s="424"/>
      <c r="C1124" s="402"/>
      <c r="D1124" s="412" t="s">
        <v>1082</v>
      </c>
      <c r="E1124" s="413" t="s">
        <v>1037</v>
      </c>
      <c r="F1124" s="402" t="s">
        <v>716</v>
      </c>
      <c r="G1124" s="317" t="s">
        <v>76</v>
      </c>
      <c r="H1124" s="316" t="s">
        <v>516</v>
      </c>
    </row>
    <row r="1125" spans="2:8" x14ac:dyDescent="0.25">
      <c r="B1125" s="424"/>
      <c r="C1125" s="402"/>
      <c r="D1125" s="412"/>
      <c r="E1125" s="414"/>
      <c r="F1125" s="402"/>
      <c r="G1125" s="317" t="s">
        <v>174</v>
      </c>
      <c r="H1125" s="316" t="s">
        <v>517</v>
      </c>
    </row>
    <row r="1126" spans="2:8" x14ac:dyDescent="0.25">
      <c r="B1126" s="424"/>
      <c r="C1126" s="402"/>
      <c r="D1126" s="412"/>
      <c r="E1126" s="414"/>
      <c r="F1126" s="402"/>
      <c r="G1126" s="317" t="s">
        <v>175</v>
      </c>
      <c r="H1126" s="316" t="s">
        <v>518</v>
      </c>
    </row>
    <row r="1127" spans="2:8" x14ac:dyDescent="0.25">
      <c r="B1127" s="424"/>
      <c r="C1127" s="402"/>
      <c r="D1127" s="412"/>
      <c r="E1127" s="414"/>
      <c r="F1127" s="402"/>
      <c r="G1127" s="317" t="s">
        <v>176</v>
      </c>
      <c r="H1127" s="316" t="s">
        <v>627</v>
      </c>
    </row>
    <row r="1128" spans="2:8" x14ac:dyDescent="0.25">
      <c r="B1128" s="424"/>
      <c r="C1128" s="402"/>
      <c r="D1128" s="412"/>
      <c r="E1128" s="414"/>
      <c r="F1128" s="402"/>
      <c r="G1128" s="317" t="s">
        <v>177</v>
      </c>
      <c r="H1128" s="316" t="s">
        <v>520</v>
      </c>
    </row>
    <row r="1129" spans="2:8" x14ac:dyDescent="0.25">
      <c r="B1129" s="424"/>
      <c r="C1129" s="402"/>
      <c r="D1129" s="412"/>
      <c r="E1129" s="414"/>
      <c r="F1129" s="402"/>
      <c r="G1129" s="317" t="s">
        <v>178</v>
      </c>
      <c r="H1129" s="316" t="s">
        <v>521</v>
      </c>
    </row>
    <row r="1130" spans="2:8" x14ac:dyDescent="0.25">
      <c r="B1130" s="424"/>
      <c r="C1130" s="402"/>
      <c r="D1130" s="412"/>
      <c r="E1130" s="414"/>
      <c r="F1130" s="402"/>
      <c r="G1130" s="317" t="s">
        <v>179</v>
      </c>
      <c r="H1130" s="316" t="s">
        <v>522</v>
      </c>
    </row>
    <row r="1131" spans="2:8" x14ac:dyDescent="0.25">
      <c r="B1131" s="424"/>
      <c r="C1131" s="402"/>
      <c r="D1131" s="412"/>
      <c r="E1131" s="414"/>
      <c r="F1131" s="402"/>
      <c r="G1131" s="317" t="s">
        <v>180</v>
      </c>
      <c r="H1131" s="316" t="s">
        <v>519</v>
      </c>
    </row>
    <row r="1132" spans="2:8" x14ac:dyDescent="0.25">
      <c r="B1132" s="424"/>
      <c r="C1132" s="402"/>
      <c r="D1132" s="412"/>
      <c r="E1132" s="414"/>
      <c r="F1132" s="402"/>
      <c r="G1132" s="317" t="s">
        <v>181</v>
      </c>
      <c r="H1132" s="316" t="s">
        <v>628</v>
      </c>
    </row>
    <row r="1133" spans="2:8" x14ac:dyDescent="0.25">
      <c r="B1133" s="424"/>
      <c r="C1133" s="402"/>
      <c r="D1133" s="412"/>
      <c r="E1133" s="414"/>
      <c r="F1133" s="402"/>
      <c r="G1133" s="317" t="s">
        <v>182</v>
      </c>
      <c r="H1133" s="316" t="s">
        <v>629</v>
      </c>
    </row>
    <row r="1134" spans="2:8" x14ac:dyDescent="0.25">
      <c r="B1134" s="424"/>
      <c r="C1134" s="402"/>
      <c r="D1134" s="412"/>
      <c r="E1134" s="414"/>
      <c r="F1134" s="402"/>
      <c r="G1134" s="317" t="s">
        <v>183</v>
      </c>
      <c r="H1134" s="316" t="s">
        <v>630</v>
      </c>
    </row>
    <row r="1135" spans="2:8" x14ac:dyDescent="0.25">
      <c r="B1135" s="424"/>
      <c r="C1135" s="402"/>
      <c r="D1135" s="412" t="s">
        <v>1054</v>
      </c>
      <c r="E1135" s="413" t="s">
        <v>1037</v>
      </c>
      <c r="F1135" s="402" t="s">
        <v>717</v>
      </c>
      <c r="G1135" s="317" t="s">
        <v>76</v>
      </c>
      <c r="H1135" s="316" t="s">
        <v>717</v>
      </c>
    </row>
    <row r="1136" spans="2:8" x14ac:dyDescent="0.25">
      <c r="B1136" s="424"/>
      <c r="C1136" s="402"/>
      <c r="D1136" s="412"/>
      <c r="E1136" s="414"/>
      <c r="F1136" s="402"/>
      <c r="G1136" s="317" t="s">
        <v>35</v>
      </c>
      <c r="H1136" s="316" t="s">
        <v>718</v>
      </c>
    </row>
    <row r="1137" spans="2:8" x14ac:dyDescent="0.25">
      <c r="B1137" s="424"/>
      <c r="C1137" s="402"/>
      <c r="D1137" s="412"/>
      <c r="E1137" s="414"/>
      <c r="F1137" s="402"/>
      <c r="G1137" s="317" t="s">
        <v>70</v>
      </c>
      <c r="H1137" s="316" t="s">
        <v>719</v>
      </c>
    </row>
    <row r="1138" spans="2:8" x14ac:dyDescent="0.25">
      <c r="B1138" s="424"/>
      <c r="C1138" s="402"/>
      <c r="D1138" s="412"/>
      <c r="E1138" s="414"/>
      <c r="F1138" s="402"/>
      <c r="G1138" s="317" t="s">
        <v>36</v>
      </c>
      <c r="H1138" s="316" t="s">
        <v>720</v>
      </c>
    </row>
    <row r="1139" spans="2:8" x14ac:dyDescent="0.25">
      <c r="B1139" s="424"/>
      <c r="C1139" s="402"/>
      <c r="D1139" s="412"/>
      <c r="E1139" s="414"/>
      <c r="F1139" s="402"/>
      <c r="G1139" s="317" t="s">
        <v>37</v>
      </c>
      <c r="H1139" s="316" t="s">
        <v>721</v>
      </c>
    </row>
    <row r="1140" spans="2:8" x14ac:dyDescent="0.25">
      <c r="B1140" s="424"/>
      <c r="C1140" s="402"/>
      <c r="D1140" s="412"/>
      <c r="E1140" s="414"/>
      <c r="F1140" s="402"/>
      <c r="G1140" s="317" t="s">
        <v>38</v>
      </c>
      <c r="H1140" s="316" t="s">
        <v>722</v>
      </c>
    </row>
    <row r="1141" spans="2:8" x14ac:dyDescent="0.25">
      <c r="B1141" s="424"/>
      <c r="C1141" s="402"/>
      <c r="D1141" s="412"/>
      <c r="E1141" s="414"/>
      <c r="F1141" s="402"/>
      <c r="G1141" s="317" t="s">
        <v>39</v>
      </c>
      <c r="H1141" s="316" t="s">
        <v>723</v>
      </c>
    </row>
    <row r="1142" spans="2:8" x14ac:dyDescent="0.25">
      <c r="B1142" s="424"/>
      <c r="C1142" s="402"/>
      <c r="D1142" s="412"/>
      <c r="E1142" s="414"/>
      <c r="F1142" s="402"/>
      <c r="G1142" s="317" t="s">
        <v>40</v>
      </c>
      <c r="H1142" s="316" t="s">
        <v>724</v>
      </c>
    </row>
    <row r="1143" spans="2:8" x14ac:dyDescent="0.25">
      <c r="B1143" s="424"/>
      <c r="C1143" s="402"/>
      <c r="D1143" s="412"/>
      <c r="E1143" s="414"/>
      <c r="F1143" s="402"/>
      <c r="G1143" s="317" t="s">
        <v>41</v>
      </c>
      <c r="H1143" s="316" t="s">
        <v>725</v>
      </c>
    </row>
    <row r="1144" spans="2:8" x14ac:dyDescent="0.25">
      <c r="B1144" s="424"/>
      <c r="C1144" s="402"/>
      <c r="D1144" s="412"/>
      <c r="E1144" s="414"/>
      <c r="F1144" s="402"/>
      <c r="G1144" s="317" t="s">
        <v>42</v>
      </c>
      <c r="H1144" s="316" t="s">
        <v>726</v>
      </c>
    </row>
    <row r="1145" spans="2:8" x14ac:dyDescent="0.25">
      <c r="B1145" s="424"/>
      <c r="C1145" s="402"/>
      <c r="D1145" s="412"/>
      <c r="E1145" s="414"/>
      <c r="F1145" s="402"/>
      <c r="G1145" s="317" t="s">
        <v>43</v>
      </c>
      <c r="H1145" s="316" t="s">
        <v>727</v>
      </c>
    </row>
    <row r="1146" spans="2:8" x14ac:dyDescent="0.25">
      <c r="B1146" s="424"/>
      <c r="C1146" s="402"/>
      <c r="D1146" s="412"/>
      <c r="E1146" s="414"/>
      <c r="F1146" s="402"/>
      <c r="G1146" s="317" t="s">
        <v>77</v>
      </c>
      <c r="H1146" s="316" t="s">
        <v>728</v>
      </c>
    </row>
    <row r="1147" spans="2:8" x14ac:dyDescent="0.25">
      <c r="B1147" s="424"/>
      <c r="C1147" s="402"/>
      <c r="D1147" s="412"/>
      <c r="E1147" s="414"/>
      <c r="F1147" s="402"/>
      <c r="G1147" s="317" t="s">
        <v>78</v>
      </c>
      <c r="H1147" s="316" t="s">
        <v>729</v>
      </c>
    </row>
    <row r="1148" spans="2:8" x14ac:dyDescent="0.25">
      <c r="B1148" s="424"/>
      <c r="C1148" s="402"/>
      <c r="D1148" s="412"/>
      <c r="E1148" s="414"/>
      <c r="F1148" s="402"/>
      <c r="G1148" s="317" t="s">
        <v>85</v>
      </c>
      <c r="H1148" s="316" t="s">
        <v>730</v>
      </c>
    </row>
    <row r="1149" spans="2:8" x14ac:dyDescent="0.25">
      <c r="B1149" s="424"/>
      <c r="C1149" s="402"/>
      <c r="D1149" s="412"/>
      <c r="E1149" s="414"/>
      <c r="F1149" s="402"/>
      <c r="G1149" s="317" t="s">
        <v>86</v>
      </c>
      <c r="H1149" s="316" t="s">
        <v>731</v>
      </c>
    </row>
    <row r="1150" spans="2:8" x14ac:dyDescent="0.25">
      <c r="B1150" s="424"/>
      <c r="C1150" s="402"/>
      <c r="D1150" s="412" t="s">
        <v>1124</v>
      </c>
      <c r="E1150" s="413" t="s">
        <v>1037</v>
      </c>
      <c r="F1150" s="402" t="s">
        <v>634</v>
      </c>
      <c r="G1150" s="317" t="s">
        <v>205</v>
      </c>
      <c r="H1150" s="316" t="s">
        <v>634</v>
      </c>
    </row>
    <row r="1151" spans="2:8" x14ac:dyDescent="0.25">
      <c r="B1151" s="424"/>
      <c r="C1151" s="402"/>
      <c r="D1151" s="412"/>
      <c r="E1151" s="414"/>
      <c r="F1151" s="402"/>
      <c r="G1151" s="317" t="s">
        <v>206</v>
      </c>
      <c r="H1151" s="316" t="s">
        <v>635</v>
      </c>
    </row>
    <row r="1152" spans="2:8" x14ac:dyDescent="0.25">
      <c r="B1152" s="424"/>
      <c r="C1152" s="402"/>
      <c r="D1152" s="412"/>
      <c r="E1152" s="414"/>
      <c r="F1152" s="402"/>
      <c r="G1152" s="317" t="s">
        <v>207</v>
      </c>
      <c r="H1152" s="316" t="s">
        <v>636</v>
      </c>
    </row>
    <row r="1153" spans="2:8" x14ac:dyDescent="0.25">
      <c r="B1153" s="424"/>
      <c r="C1153" s="402"/>
      <c r="D1153" s="412"/>
      <c r="E1153" s="414"/>
      <c r="F1153" s="402"/>
      <c r="G1153" s="317" t="s">
        <v>349</v>
      </c>
      <c r="H1153" s="316" t="s">
        <v>637</v>
      </c>
    </row>
    <row r="1154" spans="2:8" x14ac:dyDescent="0.25">
      <c r="B1154" s="424"/>
      <c r="C1154" s="402"/>
      <c r="D1154" s="412"/>
      <c r="E1154" s="414"/>
      <c r="F1154" s="402"/>
      <c r="G1154" s="317" t="s">
        <v>209</v>
      </c>
      <c r="H1154" s="316" t="s">
        <v>638</v>
      </c>
    </row>
    <row r="1155" spans="2:8" x14ac:dyDescent="0.25">
      <c r="B1155" s="424"/>
      <c r="C1155" s="402"/>
      <c r="D1155" s="412"/>
      <c r="E1155" s="414"/>
      <c r="F1155" s="402"/>
      <c r="G1155" s="317" t="s">
        <v>210</v>
      </c>
      <c r="H1155" s="316" t="s">
        <v>732</v>
      </c>
    </row>
    <row r="1156" spans="2:8" x14ac:dyDescent="0.25">
      <c r="B1156" s="424" t="s">
        <v>733</v>
      </c>
      <c r="C1156" s="402">
        <v>2</v>
      </c>
      <c r="D1156" s="412" t="s">
        <v>1084</v>
      </c>
      <c r="E1156" s="413" t="s">
        <v>1037</v>
      </c>
      <c r="F1156" s="402" t="s">
        <v>641</v>
      </c>
      <c r="G1156" s="317" t="s">
        <v>143</v>
      </c>
      <c r="H1156" s="316" t="s">
        <v>640</v>
      </c>
    </row>
    <row r="1157" spans="2:8" x14ac:dyDescent="0.25">
      <c r="B1157" s="424"/>
      <c r="C1157" s="402"/>
      <c r="D1157" s="412"/>
      <c r="E1157" s="414"/>
      <c r="F1157" s="402"/>
      <c r="G1157" s="317" t="s">
        <v>223</v>
      </c>
      <c r="H1157" s="316" t="s">
        <v>642</v>
      </c>
    </row>
    <row r="1158" spans="2:8" x14ac:dyDescent="0.25">
      <c r="B1158" s="424"/>
      <c r="C1158" s="402"/>
      <c r="D1158" s="412"/>
      <c r="E1158" s="414"/>
      <c r="F1158" s="402"/>
      <c r="G1158" s="317" t="s">
        <v>224</v>
      </c>
      <c r="H1158" s="316" t="s">
        <v>643</v>
      </c>
    </row>
    <row r="1159" spans="2:8" x14ac:dyDescent="0.25">
      <c r="B1159" s="424"/>
      <c r="C1159" s="402"/>
      <c r="D1159" s="412"/>
      <c r="E1159" s="414"/>
      <c r="F1159" s="402"/>
      <c r="G1159" s="317" t="s">
        <v>225</v>
      </c>
      <c r="H1159" s="316" t="s">
        <v>644</v>
      </c>
    </row>
    <row r="1160" spans="2:8" x14ac:dyDescent="0.25">
      <c r="B1160" s="424"/>
      <c r="C1160" s="402"/>
      <c r="D1160" s="412"/>
      <c r="E1160" s="414"/>
      <c r="F1160" s="402"/>
      <c r="G1160" s="317" t="s">
        <v>226</v>
      </c>
      <c r="H1160" s="316" t="s">
        <v>645</v>
      </c>
    </row>
    <row r="1161" spans="2:8" x14ac:dyDescent="0.25">
      <c r="B1161" s="424"/>
      <c r="C1161" s="402"/>
      <c r="D1161" s="412"/>
      <c r="E1161" s="414"/>
      <c r="F1161" s="402"/>
      <c r="G1161" s="317" t="s">
        <v>227</v>
      </c>
      <c r="H1161" s="316" t="s">
        <v>646</v>
      </c>
    </row>
    <row r="1162" spans="2:8" x14ac:dyDescent="0.25">
      <c r="B1162" s="424"/>
      <c r="C1162" s="402"/>
      <c r="D1162" s="412"/>
      <c r="E1162" s="414"/>
      <c r="F1162" s="402"/>
      <c r="G1162" s="317" t="s">
        <v>228</v>
      </c>
      <c r="H1162" s="316" t="s">
        <v>647</v>
      </c>
    </row>
    <row r="1163" spans="2:8" x14ac:dyDescent="0.25">
      <c r="B1163" s="424"/>
      <c r="C1163" s="402"/>
      <c r="D1163" s="412" t="s">
        <v>1082</v>
      </c>
      <c r="E1163" s="413" t="s">
        <v>1037</v>
      </c>
      <c r="F1163" s="402" t="s">
        <v>649</v>
      </c>
      <c r="G1163" s="317" t="s">
        <v>76</v>
      </c>
      <c r="H1163" s="316" t="s">
        <v>648</v>
      </c>
    </row>
    <row r="1164" spans="2:8" x14ac:dyDescent="0.25">
      <c r="B1164" s="424"/>
      <c r="C1164" s="402"/>
      <c r="D1164" s="412"/>
      <c r="E1164" s="414"/>
      <c r="F1164" s="402"/>
      <c r="G1164" s="317" t="s">
        <v>174</v>
      </c>
      <c r="H1164" s="316" t="s">
        <v>650</v>
      </c>
    </row>
    <row r="1165" spans="2:8" x14ac:dyDescent="0.25">
      <c r="B1165" s="424"/>
      <c r="C1165" s="402"/>
      <c r="D1165" s="412"/>
      <c r="E1165" s="414"/>
      <c r="F1165" s="402"/>
      <c r="G1165" s="317" t="s">
        <v>175</v>
      </c>
      <c r="H1165" s="316" t="s">
        <v>651</v>
      </c>
    </row>
    <row r="1166" spans="2:8" x14ac:dyDescent="0.25">
      <c r="B1166" s="424"/>
      <c r="C1166" s="402"/>
      <c r="D1166" s="412"/>
      <c r="E1166" s="414"/>
      <c r="F1166" s="402"/>
      <c r="G1166" s="317" t="s">
        <v>176</v>
      </c>
      <c r="H1166" s="316" t="s">
        <v>652</v>
      </c>
    </row>
    <row r="1167" spans="2:8" x14ac:dyDescent="0.25">
      <c r="B1167" s="424"/>
      <c r="C1167" s="402"/>
      <c r="D1167" s="412"/>
      <c r="E1167" s="414"/>
      <c r="F1167" s="402"/>
      <c r="G1167" s="317" t="s">
        <v>177</v>
      </c>
      <c r="H1167" s="316" t="s">
        <v>656</v>
      </c>
    </row>
    <row r="1168" spans="2:8" x14ac:dyDescent="0.25">
      <c r="B1168" s="424"/>
      <c r="C1168" s="402"/>
      <c r="D1168" s="412"/>
      <c r="E1168" s="414"/>
      <c r="F1168" s="402"/>
      <c r="G1168" s="317" t="s">
        <v>178</v>
      </c>
      <c r="H1168" s="316" t="s">
        <v>657</v>
      </c>
    </row>
    <row r="1169" spans="2:8" x14ac:dyDescent="0.25">
      <c r="B1169" s="424"/>
      <c r="C1169" s="402"/>
      <c r="D1169" s="412"/>
      <c r="E1169" s="414"/>
      <c r="F1169" s="402"/>
      <c r="G1169" s="317" t="s">
        <v>179</v>
      </c>
      <c r="H1169" s="316" t="s">
        <v>658</v>
      </c>
    </row>
    <row r="1170" spans="2:8" x14ac:dyDescent="0.25">
      <c r="B1170" s="424"/>
      <c r="C1170" s="402"/>
      <c r="D1170" s="412"/>
      <c r="E1170" s="414"/>
      <c r="F1170" s="402"/>
      <c r="G1170" s="317" t="s">
        <v>180</v>
      </c>
      <c r="H1170" s="316" t="s">
        <v>659</v>
      </c>
    </row>
    <row r="1171" spans="2:8" x14ac:dyDescent="0.25">
      <c r="B1171" s="424"/>
      <c r="C1171" s="402"/>
      <c r="D1171" s="412"/>
      <c r="E1171" s="414"/>
      <c r="F1171" s="402"/>
      <c r="G1171" s="317" t="s">
        <v>181</v>
      </c>
      <c r="H1171" s="316" t="s">
        <v>660</v>
      </c>
    </row>
    <row r="1172" spans="2:8" x14ac:dyDescent="0.25">
      <c r="B1172" s="424"/>
      <c r="C1172" s="402"/>
      <c r="D1172" s="412"/>
      <c r="E1172" s="414"/>
      <c r="F1172" s="402"/>
      <c r="G1172" s="317" t="s">
        <v>182</v>
      </c>
      <c r="H1172" s="316" t="s">
        <v>661</v>
      </c>
    </row>
    <row r="1173" spans="2:8" x14ac:dyDescent="0.25">
      <c r="B1173" s="424"/>
      <c r="C1173" s="402"/>
      <c r="D1173" s="412"/>
      <c r="E1173" s="414"/>
      <c r="F1173" s="402"/>
      <c r="G1173" s="317" t="s">
        <v>183</v>
      </c>
      <c r="H1173" s="316" t="s">
        <v>662</v>
      </c>
    </row>
    <row r="1174" spans="2:8" x14ac:dyDescent="0.25">
      <c r="B1174" s="424" t="s">
        <v>734</v>
      </c>
      <c r="C1174" s="402">
        <v>2</v>
      </c>
      <c r="D1174" s="412" t="s">
        <v>1085</v>
      </c>
      <c r="E1174" s="413" t="s">
        <v>1037</v>
      </c>
      <c r="F1174" s="402" t="s">
        <v>641</v>
      </c>
      <c r="G1174" s="317" t="s">
        <v>230</v>
      </c>
      <c r="H1174" s="316" t="s">
        <v>640</v>
      </c>
    </row>
    <row r="1175" spans="2:8" x14ac:dyDescent="0.25">
      <c r="B1175" s="424"/>
      <c r="C1175" s="402"/>
      <c r="D1175" s="412"/>
      <c r="E1175" s="414"/>
      <c r="F1175" s="402"/>
      <c r="G1175" s="317" t="s">
        <v>223</v>
      </c>
      <c r="H1175" s="316" t="s">
        <v>642</v>
      </c>
    </row>
    <row r="1176" spans="2:8" x14ac:dyDescent="0.25">
      <c r="B1176" s="424"/>
      <c r="C1176" s="402"/>
      <c r="D1176" s="412"/>
      <c r="E1176" s="414"/>
      <c r="F1176" s="402"/>
      <c r="G1176" s="317" t="s">
        <v>224</v>
      </c>
      <c r="H1176" s="316" t="s">
        <v>643</v>
      </c>
    </row>
    <row r="1177" spans="2:8" x14ac:dyDescent="0.25">
      <c r="B1177" s="424"/>
      <c r="C1177" s="402"/>
      <c r="D1177" s="412"/>
      <c r="E1177" s="414"/>
      <c r="F1177" s="402"/>
      <c r="G1177" s="317" t="s">
        <v>225</v>
      </c>
      <c r="H1177" s="316" t="s">
        <v>644</v>
      </c>
    </row>
    <row r="1178" spans="2:8" x14ac:dyDescent="0.25">
      <c r="B1178" s="424"/>
      <c r="C1178" s="402"/>
      <c r="D1178" s="412"/>
      <c r="E1178" s="414"/>
      <c r="F1178" s="402"/>
      <c r="G1178" s="317" t="s">
        <v>226</v>
      </c>
      <c r="H1178" s="316" t="s">
        <v>645</v>
      </c>
    </row>
    <row r="1179" spans="2:8" x14ac:dyDescent="0.25">
      <c r="B1179" s="424"/>
      <c r="C1179" s="402"/>
      <c r="D1179" s="412"/>
      <c r="E1179" s="414"/>
      <c r="F1179" s="402"/>
      <c r="G1179" s="317" t="s">
        <v>227</v>
      </c>
      <c r="H1179" s="316" t="s">
        <v>646</v>
      </c>
    </row>
    <row r="1180" spans="2:8" x14ac:dyDescent="0.25">
      <c r="B1180" s="424"/>
      <c r="C1180" s="402"/>
      <c r="D1180" s="412"/>
      <c r="E1180" s="414"/>
      <c r="F1180" s="402"/>
      <c r="G1180" s="317" t="s">
        <v>228</v>
      </c>
      <c r="H1180" s="316" t="s">
        <v>647</v>
      </c>
    </row>
    <row r="1181" spans="2:8" x14ac:dyDescent="0.25">
      <c r="B1181" s="424"/>
      <c r="C1181" s="402"/>
      <c r="D1181" s="412" t="s">
        <v>1082</v>
      </c>
      <c r="E1181" s="413" t="s">
        <v>1037</v>
      </c>
      <c r="F1181" s="402" t="s">
        <v>649</v>
      </c>
      <c r="G1181" s="317" t="s">
        <v>76</v>
      </c>
      <c r="H1181" s="316" t="s">
        <v>648</v>
      </c>
    </row>
    <row r="1182" spans="2:8" x14ac:dyDescent="0.25">
      <c r="B1182" s="424"/>
      <c r="C1182" s="402"/>
      <c r="D1182" s="412"/>
      <c r="E1182" s="414"/>
      <c r="F1182" s="402"/>
      <c r="G1182" s="317" t="s">
        <v>174</v>
      </c>
      <c r="H1182" s="316" t="s">
        <v>650</v>
      </c>
    </row>
    <row r="1183" spans="2:8" x14ac:dyDescent="0.25">
      <c r="B1183" s="424"/>
      <c r="C1183" s="402"/>
      <c r="D1183" s="412"/>
      <c r="E1183" s="414"/>
      <c r="F1183" s="402"/>
      <c r="G1183" s="317" t="s">
        <v>175</v>
      </c>
      <c r="H1183" s="316" t="s">
        <v>651</v>
      </c>
    </row>
    <row r="1184" spans="2:8" x14ac:dyDescent="0.25">
      <c r="B1184" s="424"/>
      <c r="C1184" s="402"/>
      <c r="D1184" s="412"/>
      <c r="E1184" s="414"/>
      <c r="F1184" s="402"/>
      <c r="G1184" s="317" t="s">
        <v>176</v>
      </c>
      <c r="H1184" s="316" t="s">
        <v>652</v>
      </c>
    </row>
    <row r="1185" spans="2:8" x14ac:dyDescent="0.25">
      <c r="B1185" s="424"/>
      <c r="C1185" s="402"/>
      <c r="D1185" s="412"/>
      <c r="E1185" s="414"/>
      <c r="F1185" s="402"/>
      <c r="G1185" s="317" t="s">
        <v>177</v>
      </c>
      <c r="H1185" s="316" t="s">
        <v>656</v>
      </c>
    </row>
    <row r="1186" spans="2:8" x14ac:dyDescent="0.25">
      <c r="B1186" s="424"/>
      <c r="C1186" s="402"/>
      <c r="D1186" s="412"/>
      <c r="E1186" s="414"/>
      <c r="F1186" s="402"/>
      <c r="G1186" s="317" t="s">
        <v>178</v>
      </c>
      <c r="H1186" s="316" t="s">
        <v>657</v>
      </c>
    </row>
    <row r="1187" spans="2:8" x14ac:dyDescent="0.25">
      <c r="B1187" s="424"/>
      <c r="C1187" s="402"/>
      <c r="D1187" s="412"/>
      <c r="E1187" s="414"/>
      <c r="F1187" s="402"/>
      <c r="G1187" s="317" t="s">
        <v>179</v>
      </c>
      <c r="H1187" s="316" t="s">
        <v>658</v>
      </c>
    </row>
    <row r="1188" spans="2:8" x14ac:dyDescent="0.25">
      <c r="B1188" s="424"/>
      <c r="C1188" s="402"/>
      <c r="D1188" s="412"/>
      <c r="E1188" s="414"/>
      <c r="F1188" s="402"/>
      <c r="G1188" s="317" t="s">
        <v>180</v>
      </c>
      <c r="H1188" s="316" t="s">
        <v>659</v>
      </c>
    </row>
    <row r="1189" spans="2:8" x14ac:dyDescent="0.25">
      <c r="B1189" s="424"/>
      <c r="C1189" s="402"/>
      <c r="D1189" s="412"/>
      <c r="E1189" s="414"/>
      <c r="F1189" s="402"/>
      <c r="G1189" s="317" t="s">
        <v>181</v>
      </c>
      <c r="H1189" s="316" t="s">
        <v>660</v>
      </c>
    </row>
    <row r="1190" spans="2:8" x14ac:dyDescent="0.25">
      <c r="B1190" s="424"/>
      <c r="C1190" s="402"/>
      <c r="D1190" s="412"/>
      <c r="E1190" s="414"/>
      <c r="F1190" s="402"/>
      <c r="G1190" s="317" t="s">
        <v>182</v>
      </c>
      <c r="H1190" s="316" t="s">
        <v>661</v>
      </c>
    </row>
    <row r="1191" spans="2:8" x14ac:dyDescent="0.25">
      <c r="B1191" s="424"/>
      <c r="C1191" s="402"/>
      <c r="D1191" s="412"/>
      <c r="E1191" s="414"/>
      <c r="F1191" s="402"/>
      <c r="G1191" s="317" t="s">
        <v>183</v>
      </c>
      <c r="H1191" s="316" t="s">
        <v>662</v>
      </c>
    </row>
    <row r="1192" spans="2:8" x14ac:dyDescent="0.25">
      <c r="B1192" s="424" t="s">
        <v>735</v>
      </c>
      <c r="C1192" s="402">
        <v>2</v>
      </c>
      <c r="D1192" s="412" t="s">
        <v>1086</v>
      </c>
      <c r="E1192" s="413" t="s">
        <v>1037</v>
      </c>
      <c r="F1192" s="402" t="s">
        <v>641</v>
      </c>
      <c r="G1192" s="317" t="s">
        <v>231</v>
      </c>
      <c r="H1192" s="316" t="s">
        <v>640</v>
      </c>
    </row>
    <row r="1193" spans="2:8" x14ac:dyDescent="0.25">
      <c r="B1193" s="424"/>
      <c r="C1193" s="402"/>
      <c r="D1193" s="412"/>
      <c r="E1193" s="414"/>
      <c r="F1193" s="402"/>
      <c r="G1193" s="317" t="s">
        <v>223</v>
      </c>
      <c r="H1193" s="316" t="s">
        <v>642</v>
      </c>
    </row>
    <row r="1194" spans="2:8" x14ac:dyDescent="0.25">
      <c r="B1194" s="424"/>
      <c r="C1194" s="402"/>
      <c r="D1194" s="412"/>
      <c r="E1194" s="414"/>
      <c r="F1194" s="402"/>
      <c r="G1194" s="317" t="s">
        <v>224</v>
      </c>
      <c r="H1194" s="316" t="s">
        <v>643</v>
      </c>
    </row>
    <row r="1195" spans="2:8" x14ac:dyDescent="0.25">
      <c r="B1195" s="424"/>
      <c r="C1195" s="402"/>
      <c r="D1195" s="412"/>
      <c r="E1195" s="414"/>
      <c r="F1195" s="402"/>
      <c r="G1195" s="317" t="s">
        <v>225</v>
      </c>
      <c r="H1195" s="316" t="s">
        <v>644</v>
      </c>
    </row>
    <row r="1196" spans="2:8" x14ac:dyDescent="0.25">
      <c r="B1196" s="424"/>
      <c r="C1196" s="402"/>
      <c r="D1196" s="412"/>
      <c r="E1196" s="414"/>
      <c r="F1196" s="402"/>
      <c r="G1196" s="317" t="s">
        <v>226</v>
      </c>
      <c r="H1196" s="316" t="s">
        <v>645</v>
      </c>
    </row>
    <row r="1197" spans="2:8" x14ac:dyDescent="0.25">
      <c r="B1197" s="424"/>
      <c r="C1197" s="402"/>
      <c r="D1197" s="412"/>
      <c r="E1197" s="414"/>
      <c r="F1197" s="402"/>
      <c r="G1197" s="317" t="s">
        <v>227</v>
      </c>
      <c r="H1197" s="316" t="s">
        <v>646</v>
      </c>
    </row>
    <row r="1198" spans="2:8" x14ac:dyDescent="0.25">
      <c r="B1198" s="424"/>
      <c r="C1198" s="402"/>
      <c r="D1198" s="412"/>
      <c r="E1198" s="414"/>
      <c r="F1198" s="402"/>
      <c r="G1198" s="317" t="s">
        <v>228</v>
      </c>
      <c r="H1198" s="316" t="s">
        <v>647</v>
      </c>
    </row>
    <row r="1199" spans="2:8" x14ac:dyDescent="0.25">
      <c r="B1199" s="424"/>
      <c r="C1199" s="402"/>
      <c r="D1199" s="412" t="s">
        <v>1082</v>
      </c>
      <c r="E1199" s="413" t="s">
        <v>1037</v>
      </c>
      <c r="F1199" s="402" t="s">
        <v>649</v>
      </c>
      <c r="G1199" s="317" t="s">
        <v>76</v>
      </c>
      <c r="H1199" s="316" t="s">
        <v>648</v>
      </c>
    </row>
    <row r="1200" spans="2:8" x14ac:dyDescent="0.25">
      <c r="B1200" s="424"/>
      <c r="C1200" s="402"/>
      <c r="D1200" s="412"/>
      <c r="E1200" s="414"/>
      <c r="F1200" s="402"/>
      <c r="G1200" s="317" t="s">
        <v>174</v>
      </c>
      <c r="H1200" s="316" t="s">
        <v>650</v>
      </c>
    </row>
    <row r="1201" spans="2:8" x14ac:dyDescent="0.25">
      <c r="B1201" s="424"/>
      <c r="C1201" s="402"/>
      <c r="D1201" s="412"/>
      <c r="E1201" s="414"/>
      <c r="F1201" s="402"/>
      <c r="G1201" s="317" t="s">
        <v>175</v>
      </c>
      <c r="H1201" s="316" t="s">
        <v>651</v>
      </c>
    </row>
    <row r="1202" spans="2:8" x14ac:dyDescent="0.25">
      <c r="B1202" s="424"/>
      <c r="C1202" s="402"/>
      <c r="D1202" s="412"/>
      <c r="E1202" s="414"/>
      <c r="F1202" s="402"/>
      <c r="G1202" s="317" t="s">
        <v>176</v>
      </c>
      <c r="H1202" s="316" t="s">
        <v>652</v>
      </c>
    </row>
    <row r="1203" spans="2:8" x14ac:dyDescent="0.25">
      <c r="B1203" s="424"/>
      <c r="C1203" s="402"/>
      <c r="D1203" s="412"/>
      <c r="E1203" s="414"/>
      <c r="F1203" s="402"/>
      <c r="G1203" s="317" t="s">
        <v>177</v>
      </c>
      <c r="H1203" s="316" t="s">
        <v>656</v>
      </c>
    </row>
    <row r="1204" spans="2:8" x14ac:dyDescent="0.25">
      <c r="B1204" s="424"/>
      <c r="C1204" s="402"/>
      <c r="D1204" s="412"/>
      <c r="E1204" s="414"/>
      <c r="F1204" s="402"/>
      <c r="G1204" s="317" t="s">
        <v>178</v>
      </c>
      <c r="H1204" s="316" t="s">
        <v>657</v>
      </c>
    </row>
    <row r="1205" spans="2:8" x14ac:dyDescent="0.25">
      <c r="B1205" s="424"/>
      <c r="C1205" s="402"/>
      <c r="D1205" s="412"/>
      <c r="E1205" s="414"/>
      <c r="F1205" s="402"/>
      <c r="G1205" s="317" t="s">
        <v>179</v>
      </c>
      <c r="H1205" s="316" t="s">
        <v>658</v>
      </c>
    </row>
    <row r="1206" spans="2:8" x14ac:dyDescent="0.25">
      <c r="B1206" s="424"/>
      <c r="C1206" s="402"/>
      <c r="D1206" s="412"/>
      <c r="E1206" s="414"/>
      <c r="F1206" s="402"/>
      <c r="G1206" s="317" t="s">
        <v>180</v>
      </c>
      <c r="H1206" s="316" t="s">
        <v>659</v>
      </c>
    </row>
    <row r="1207" spans="2:8" x14ac:dyDescent="0.25">
      <c r="B1207" s="424"/>
      <c r="C1207" s="402"/>
      <c r="D1207" s="412"/>
      <c r="E1207" s="414"/>
      <c r="F1207" s="402"/>
      <c r="G1207" s="317" t="s">
        <v>181</v>
      </c>
      <c r="H1207" s="316" t="s">
        <v>660</v>
      </c>
    </row>
    <row r="1208" spans="2:8" x14ac:dyDescent="0.25">
      <c r="B1208" s="424"/>
      <c r="C1208" s="402"/>
      <c r="D1208" s="412"/>
      <c r="E1208" s="414"/>
      <c r="F1208" s="402"/>
      <c r="G1208" s="317" t="s">
        <v>182</v>
      </c>
      <c r="H1208" s="316" t="s">
        <v>661</v>
      </c>
    </row>
    <row r="1209" spans="2:8" x14ac:dyDescent="0.25">
      <c r="B1209" s="424"/>
      <c r="C1209" s="402"/>
      <c r="D1209" s="412"/>
      <c r="E1209" s="414"/>
      <c r="F1209" s="402"/>
      <c r="G1209" s="317" t="s">
        <v>183</v>
      </c>
      <c r="H1209" s="316" t="s">
        <v>662</v>
      </c>
    </row>
    <row r="1210" spans="2:8" x14ac:dyDescent="0.25">
      <c r="B1210" s="424" t="s">
        <v>736</v>
      </c>
      <c r="C1210" s="402">
        <v>1</v>
      </c>
      <c r="D1210" s="412" t="s">
        <v>1125</v>
      </c>
      <c r="E1210" s="414" t="s">
        <v>1039</v>
      </c>
      <c r="F1210" s="402" t="s">
        <v>523</v>
      </c>
      <c r="G1210" s="317" t="s">
        <v>280</v>
      </c>
      <c r="H1210" s="316" t="s">
        <v>523</v>
      </c>
    </row>
    <row r="1211" spans="2:8" x14ac:dyDescent="0.25">
      <c r="B1211" s="424"/>
      <c r="C1211" s="402"/>
      <c r="D1211" s="412"/>
      <c r="E1211" s="414"/>
      <c r="F1211" s="402"/>
      <c r="G1211" s="317" t="s">
        <v>400</v>
      </c>
      <c r="H1211" s="316" t="s">
        <v>737</v>
      </c>
    </row>
    <row r="1212" spans="2:8" x14ac:dyDescent="0.25">
      <c r="B1212" s="424"/>
      <c r="C1212" s="402"/>
      <c r="D1212" s="412"/>
      <c r="E1212" s="414"/>
      <c r="F1212" s="402"/>
      <c r="G1212" s="317" t="s">
        <v>401</v>
      </c>
      <c r="H1212" s="316" t="s">
        <v>713</v>
      </c>
    </row>
    <row r="1213" spans="2:8" x14ac:dyDescent="0.25">
      <c r="B1213" s="424"/>
      <c r="C1213" s="402"/>
      <c r="D1213" s="412"/>
      <c r="E1213" s="414"/>
      <c r="F1213" s="402"/>
      <c r="G1213" s="317" t="s">
        <v>402</v>
      </c>
      <c r="H1213" s="316" t="s">
        <v>714</v>
      </c>
    </row>
    <row r="1214" spans="2:8" x14ac:dyDescent="0.25">
      <c r="B1214" s="424"/>
      <c r="C1214" s="402"/>
      <c r="D1214" s="412"/>
      <c r="E1214" s="414"/>
      <c r="F1214" s="402"/>
      <c r="G1214" s="317" t="s">
        <v>403</v>
      </c>
      <c r="H1214" s="316" t="s">
        <v>715</v>
      </c>
    </row>
    <row r="1215" spans="2:8" x14ac:dyDescent="0.25">
      <c r="B1215" s="424" t="s">
        <v>738</v>
      </c>
      <c r="C1215" s="402">
        <v>1</v>
      </c>
      <c r="D1215" s="412" t="s">
        <v>1125</v>
      </c>
      <c r="E1215" s="414" t="s">
        <v>1039</v>
      </c>
      <c r="F1215" s="402" t="s">
        <v>523</v>
      </c>
      <c r="G1215" s="317" t="s">
        <v>280</v>
      </c>
      <c r="H1215" s="316" t="s">
        <v>523</v>
      </c>
    </row>
    <row r="1216" spans="2:8" x14ac:dyDescent="0.25">
      <c r="B1216" s="424"/>
      <c r="C1216" s="402"/>
      <c r="D1216" s="412"/>
      <c r="E1216" s="414"/>
      <c r="F1216" s="402"/>
      <c r="G1216" s="317" t="s">
        <v>400</v>
      </c>
      <c r="H1216" s="316" t="s">
        <v>737</v>
      </c>
    </row>
    <row r="1217" spans="2:8" x14ac:dyDescent="0.25">
      <c r="B1217" s="424"/>
      <c r="C1217" s="402"/>
      <c r="D1217" s="412"/>
      <c r="E1217" s="414"/>
      <c r="F1217" s="402"/>
      <c r="G1217" s="317" t="s">
        <v>401</v>
      </c>
      <c r="H1217" s="316" t="s">
        <v>713</v>
      </c>
    </row>
    <row r="1218" spans="2:8" x14ac:dyDescent="0.25">
      <c r="B1218" s="424"/>
      <c r="C1218" s="402"/>
      <c r="D1218" s="412"/>
      <c r="E1218" s="414"/>
      <c r="F1218" s="402"/>
      <c r="G1218" s="317" t="s">
        <v>402</v>
      </c>
      <c r="H1218" s="316" t="s">
        <v>714</v>
      </c>
    </row>
    <row r="1219" spans="2:8" x14ac:dyDescent="0.25">
      <c r="B1219" s="424"/>
      <c r="C1219" s="402"/>
      <c r="D1219" s="412"/>
      <c r="E1219" s="414"/>
      <c r="F1219" s="402"/>
      <c r="G1219" s="317" t="s">
        <v>403</v>
      </c>
      <c r="H1219" s="316" t="s">
        <v>715</v>
      </c>
    </row>
    <row r="1220" spans="2:8" x14ac:dyDescent="0.25">
      <c r="B1220" s="424" t="s">
        <v>739</v>
      </c>
      <c r="C1220" s="402">
        <v>1</v>
      </c>
      <c r="D1220" s="412" t="s">
        <v>1126</v>
      </c>
      <c r="E1220" s="414" t="s">
        <v>1039</v>
      </c>
      <c r="F1220" s="402" t="s">
        <v>523</v>
      </c>
      <c r="G1220" s="317" t="s">
        <v>319</v>
      </c>
      <c r="H1220" s="316" t="s">
        <v>523</v>
      </c>
    </row>
    <row r="1221" spans="2:8" x14ac:dyDescent="0.25">
      <c r="B1221" s="424"/>
      <c r="C1221" s="402"/>
      <c r="D1221" s="412"/>
      <c r="E1221" s="414"/>
      <c r="F1221" s="402"/>
      <c r="G1221" s="317" t="s">
        <v>400</v>
      </c>
      <c r="H1221" s="316" t="s">
        <v>737</v>
      </c>
    </row>
    <row r="1222" spans="2:8" x14ac:dyDescent="0.25">
      <c r="B1222" s="424"/>
      <c r="C1222" s="402"/>
      <c r="D1222" s="412"/>
      <c r="E1222" s="414"/>
      <c r="F1222" s="402"/>
      <c r="G1222" s="317" t="s">
        <v>401</v>
      </c>
      <c r="H1222" s="316" t="s">
        <v>713</v>
      </c>
    </row>
    <row r="1223" spans="2:8" x14ac:dyDescent="0.25">
      <c r="B1223" s="424"/>
      <c r="C1223" s="402"/>
      <c r="D1223" s="412"/>
      <c r="E1223" s="414"/>
      <c r="F1223" s="402"/>
      <c r="G1223" s="317" t="s">
        <v>402</v>
      </c>
      <c r="H1223" s="316" t="s">
        <v>714</v>
      </c>
    </row>
    <row r="1224" spans="2:8" x14ac:dyDescent="0.25">
      <c r="B1224" s="424"/>
      <c r="C1224" s="402"/>
      <c r="D1224" s="412"/>
      <c r="E1224" s="414"/>
      <c r="F1224" s="402"/>
      <c r="G1224" s="317" t="s">
        <v>403</v>
      </c>
      <c r="H1224" s="316" t="s">
        <v>715</v>
      </c>
    </row>
    <row r="1225" spans="2:8" x14ac:dyDescent="0.25">
      <c r="B1225" s="424" t="s">
        <v>740</v>
      </c>
      <c r="C1225" s="402">
        <v>1</v>
      </c>
      <c r="D1225" s="412" t="s">
        <v>1126</v>
      </c>
      <c r="E1225" s="414" t="s">
        <v>1039</v>
      </c>
      <c r="F1225" s="402" t="s">
        <v>523</v>
      </c>
      <c r="G1225" s="317" t="s">
        <v>319</v>
      </c>
      <c r="H1225" s="316" t="s">
        <v>523</v>
      </c>
    </row>
    <row r="1226" spans="2:8" x14ac:dyDescent="0.25">
      <c r="B1226" s="424"/>
      <c r="C1226" s="402"/>
      <c r="D1226" s="412"/>
      <c r="E1226" s="414"/>
      <c r="F1226" s="402"/>
      <c r="G1226" s="317" t="s">
        <v>400</v>
      </c>
      <c r="H1226" s="316" t="s">
        <v>737</v>
      </c>
    </row>
    <row r="1227" spans="2:8" x14ac:dyDescent="0.25">
      <c r="B1227" s="424"/>
      <c r="C1227" s="402"/>
      <c r="D1227" s="412"/>
      <c r="E1227" s="414"/>
      <c r="F1227" s="402"/>
      <c r="G1227" s="317" t="s">
        <v>401</v>
      </c>
      <c r="H1227" s="316" t="s">
        <v>713</v>
      </c>
    </row>
    <row r="1228" spans="2:8" x14ac:dyDescent="0.25">
      <c r="B1228" s="424"/>
      <c r="C1228" s="402"/>
      <c r="D1228" s="412"/>
      <c r="E1228" s="414"/>
      <c r="F1228" s="402"/>
      <c r="G1228" s="317" t="s">
        <v>402</v>
      </c>
      <c r="H1228" s="316" t="s">
        <v>714</v>
      </c>
    </row>
    <row r="1229" spans="2:8" x14ac:dyDescent="0.25">
      <c r="B1229" s="424"/>
      <c r="C1229" s="402"/>
      <c r="D1229" s="412"/>
      <c r="E1229" s="414"/>
      <c r="F1229" s="402"/>
      <c r="G1229" s="317" t="s">
        <v>403</v>
      </c>
      <c r="H1229" s="316" t="s">
        <v>715</v>
      </c>
    </row>
    <row r="1230" spans="2:8" x14ac:dyDescent="0.25">
      <c r="B1230" s="424" t="s">
        <v>741</v>
      </c>
      <c r="C1230" s="402">
        <v>1</v>
      </c>
      <c r="D1230" s="412" t="s">
        <v>1127</v>
      </c>
      <c r="E1230" s="414" t="s">
        <v>1039</v>
      </c>
      <c r="F1230" s="402" t="s">
        <v>523</v>
      </c>
      <c r="G1230" s="317" t="s">
        <v>280</v>
      </c>
      <c r="H1230" s="316" t="s">
        <v>523</v>
      </c>
    </row>
    <row r="1231" spans="2:8" x14ac:dyDescent="0.25">
      <c r="B1231" s="424"/>
      <c r="C1231" s="402"/>
      <c r="D1231" s="412"/>
      <c r="E1231" s="414"/>
      <c r="F1231" s="402"/>
      <c r="G1231" s="317" t="s">
        <v>417</v>
      </c>
      <c r="H1231" s="316" t="s">
        <v>737</v>
      </c>
    </row>
    <row r="1232" spans="2:8" x14ac:dyDescent="0.25">
      <c r="B1232" s="424"/>
      <c r="C1232" s="402"/>
      <c r="D1232" s="412"/>
      <c r="E1232" s="414"/>
      <c r="F1232" s="402"/>
      <c r="G1232" s="317" t="s">
        <v>418</v>
      </c>
      <c r="H1232" s="316" t="s">
        <v>713</v>
      </c>
    </row>
    <row r="1233" spans="2:8" x14ac:dyDescent="0.25">
      <c r="B1233" s="424"/>
      <c r="C1233" s="402"/>
      <c r="D1233" s="412"/>
      <c r="E1233" s="414"/>
      <c r="F1233" s="402"/>
      <c r="G1233" s="317" t="s">
        <v>419</v>
      </c>
      <c r="H1233" s="316" t="s">
        <v>714</v>
      </c>
    </row>
    <row r="1234" spans="2:8" x14ac:dyDescent="0.25">
      <c r="B1234" s="424"/>
      <c r="C1234" s="402"/>
      <c r="D1234" s="412"/>
      <c r="E1234" s="414"/>
      <c r="F1234" s="402"/>
      <c r="G1234" s="317" t="s">
        <v>420</v>
      </c>
      <c r="H1234" s="316" t="s">
        <v>715</v>
      </c>
    </row>
    <row r="1235" spans="2:8" x14ac:dyDescent="0.25">
      <c r="B1235" s="424" t="s">
        <v>742</v>
      </c>
      <c r="C1235" s="402">
        <v>1</v>
      </c>
      <c r="D1235" s="412" t="s">
        <v>1127</v>
      </c>
      <c r="E1235" s="414" t="s">
        <v>1039</v>
      </c>
      <c r="F1235" s="402" t="s">
        <v>523</v>
      </c>
      <c r="G1235" s="317" t="s">
        <v>280</v>
      </c>
      <c r="H1235" s="316" t="s">
        <v>523</v>
      </c>
    </row>
    <row r="1236" spans="2:8" x14ac:dyDescent="0.25">
      <c r="B1236" s="424"/>
      <c r="C1236" s="402"/>
      <c r="D1236" s="412"/>
      <c r="E1236" s="414"/>
      <c r="F1236" s="402"/>
      <c r="G1236" s="317" t="s">
        <v>417</v>
      </c>
      <c r="H1236" s="316" t="s">
        <v>737</v>
      </c>
    </row>
    <row r="1237" spans="2:8" x14ac:dyDescent="0.25">
      <c r="B1237" s="424"/>
      <c r="C1237" s="402"/>
      <c r="D1237" s="412"/>
      <c r="E1237" s="414"/>
      <c r="F1237" s="402"/>
      <c r="G1237" s="317" t="s">
        <v>418</v>
      </c>
      <c r="H1237" s="316" t="s">
        <v>713</v>
      </c>
    </row>
    <row r="1238" spans="2:8" x14ac:dyDescent="0.25">
      <c r="B1238" s="424"/>
      <c r="C1238" s="402"/>
      <c r="D1238" s="412"/>
      <c r="E1238" s="414"/>
      <c r="F1238" s="402"/>
      <c r="G1238" s="317" t="s">
        <v>419</v>
      </c>
      <c r="H1238" s="316" t="s">
        <v>714</v>
      </c>
    </row>
    <row r="1239" spans="2:8" x14ac:dyDescent="0.25">
      <c r="B1239" s="424"/>
      <c r="C1239" s="402"/>
      <c r="D1239" s="412"/>
      <c r="E1239" s="414"/>
      <c r="F1239" s="402"/>
      <c r="G1239" s="317" t="s">
        <v>420</v>
      </c>
      <c r="H1239" s="316" t="s">
        <v>715</v>
      </c>
    </row>
    <row r="1240" spans="2:8" x14ac:dyDescent="0.25">
      <c r="B1240" s="424" t="s">
        <v>744</v>
      </c>
      <c r="C1240" s="402">
        <v>3</v>
      </c>
      <c r="D1240" s="412" t="s">
        <v>1128</v>
      </c>
      <c r="E1240" s="414" t="s">
        <v>1039</v>
      </c>
      <c r="F1240" s="402" t="s">
        <v>745</v>
      </c>
      <c r="G1240" s="317" t="s">
        <v>447</v>
      </c>
      <c r="H1240" s="316" t="s">
        <v>643</v>
      </c>
    </row>
    <row r="1241" spans="2:8" x14ac:dyDescent="0.25">
      <c r="B1241" s="424"/>
      <c r="C1241" s="402"/>
      <c r="D1241" s="412"/>
      <c r="E1241" s="414"/>
      <c r="F1241" s="402"/>
      <c r="G1241" s="317" t="s">
        <v>264</v>
      </c>
      <c r="H1241" s="316" t="s">
        <v>644</v>
      </c>
    </row>
    <row r="1242" spans="2:8" x14ac:dyDescent="0.25">
      <c r="B1242" s="424"/>
      <c r="C1242" s="402"/>
      <c r="D1242" s="412"/>
      <c r="E1242" s="414"/>
      <c r="F1242" s="402"/>
      <c r="G1242" s="317" t="s">
        <v>448</v>
      </c>
      <c r="H1242" s="316" t="s">
        <v>645</v>
      </c>
    </row>
    <row r="1243" spans="2:8" x14ac:dyDescent="0.25">
      <c r="B1243" s="424"/>
      <c r="C1243" s="402"/>
      <c r="D1243" s="412"/>
      <c r="E1243" s="414"/>
      <c r="F1243" s="402"/>
      <c r="G1243" s="317" t="s">
        <v>449</v>
      </c>
      <c r="H1243" s="316" t="s">
        <v>646</v>
      </c>
    </row>
    <row r="1244" spans="2:8" x14ac:dyDescent="0.25">
      <c r="B1244" s="424"/>
      <c r="C1244" s="402"/>
      <c r="D1244" s="412"/>
      <c r="E1244" s="414"/>
      <c r="F1244" s="402"/>
      <c r="G1244" s="317" t="s">
        <v>450</v>
      </c>
      <c r="H1244" s="316" t="s">
        <v>647</v>
      </c>
    </row>
    <row r="1245" spans="2:8" x14ac:dyDescent="0.25">
      <c r="B1245" s="424"/>
      <c r="C1245" s="402"/>
      <c r="D1245" s="412"/>
      <c r="E1245" s="414"/>
      <c r="F1245" s="402"/>
      <c r="G1245" s="317" t="s">
        <v>451</v>
      </c>
      <c r="H1245" s="316" t="s">
        <v>746</v>
      </c>
    </row>
    <row r="1246" spans="2:8" x14ac:dyDescent="0.25">
      <c r="B1246" s="424"/>
      <c r="C1246" s="402"/>
      <c r="D1246" s="412"/>
      <c r="E1246" s="414"/>
      <c r="F1246" s="402"/>
      <c r="G1246" s="317" t="s">
        <v>452</v>
      </c>
      <c r="H1246" s="316" t="s">
        <v>747</v>
      </c>
    </row>
    <row r="1247" spans="2:8" x14ac:dyDescent="0.25">
      <c r="B1247" s="424"/>
      <c r="C1247" s="402"/>
      <c r="D1247" s="412" t="s">
        <v>1129</v>
      </c>
      <c r="E1247" s="414" t="s">
        <v>1039</v>
      </c>
      <c r="F1247" s="402" t="s">
        <v>748</v>
      </c>
      <c r="G1247" s="317" t="s">
        <v>447</v>
      </c>
      <c r="H1247" s="316" t="s">
        <v>748</v>
      </c>
    </row>
    <row r="1248" spans="2:8" x14ac:dyDescent="0.25">
      <c r="B1248" s="424"/>
      <c r="C1248" s="402"/>
      <c r="D1248" s="412"/>
      <c r="E1248" s="414"/>
      <c r="F1248" s="402"/>
      <c r="G1248" s="317" t="s">
        <v>264</v>
      </c>
      <c r="H1248" s="316" t="s">
        <v>749</v>
      </c>
    </row>
    <row r="1249" spans="2:8" x14ac:dyDescent="0.25">
      <c r="B1249" s="424"/>
      <c r="C1249" s="402"/>
      <c r="D1249" s="412"/>
      <c r="E1249" s="414"/>
      <c r="F1249" s="402"/>
      <c r="G1249" s="317" t="s">
        <v>448</v>
      </c>
      <c r="H1249" s="316" t="s">
        <v>750</v>
      </c>
    </row>
    <row r="1250" spans="2:8" x14ac:dyDescent="0.25">
      <c r="B1250" s="424"/>
      <c r="C1250" s="402"/>
      <c r="D1250" s="412"/>
      <c r="E1250" s="414"/>
      <c r="F1250" s="402"/>
      <c r="G1250" s="317" t="s">
        <v>449</v>
      </c>
      <c r="H1250" s="316" t="s">
        <v>751</v>
      </c>
    </row>
    <row r="1251" spans="2:8" x14ac:dyDescent="0.25">
      <c r="B1251" s="424"/>
      <c r="C1251" s="402"/>
      <c r="D1251" s="412"/>
      <c r="E1251" s="414"/>
      <c r="F1251" s="402"/>
      <c r="G1251" s="317" t="s">
        <v>450</v>
      </c>
      <c r="H1251" s="316" t="s">
        <v>752</v>
      </c>
    </row>
    <row r="1252" spans="2:8" x14ac:dyDescent="0.25">
      <c r="B1252" s="424"/>
      <c r="C1252" s="402"/>
      <c r="D1252" s="412"/>
      <c r="E1252" s="414"/>
      <c r="F1252" s="402"/>
      <c r="G1252" s="317" t="s">
        <v>451</v>
      </c>
      <c r="H1252" s="316" t="s">
        <v>753</v>
      </c>
    </row>
    <row r="1253" spans="2:8" x14ac:dyDescent="0.25">
      <c r="B1253" s="424"/>
      <c r="C1253" s="402"/>
      <c r="D1253" s="412"/>
      <c r="E1253" s="414"/>
      <c r="F1253" s="402"/>
      <c r="G1253" s="317" t="s">
        <v>452</v>
      </c>
      <c r="H1253" s="316" t="s">
        <v>754</v>
      </c>
    </row>
    <row r="1254" spans="2:8" x14ac:dyDescent="0.25">
      <c r="B1254" s="424"/>
      <c r="C1254" s="402"/>
      <c r="D1254" s="412" t="s">
        <v>1130</v>
      </c>
      <c r="E1254" s="414" t="s">
        <v>1039</v>
      </c>
      <c r="F1254" s="402" t="s">
        <v>755</v>
      </c>
      <c r="G1254" s="317" t="s">
        <v>447</v>
      </c>
      <c r="H1254" s="316" t="s">
        <v>755</v>
      </c>
    </row>
    <row r="1255" spans="2:8" x14ac:dyDescent="0.25">
      <c r="B1255" s="424"/>
      <c r="C1255" s="402"/>
      <c r="D1255" s="412"/>
      <c r="E1255" s="414"/>
      <c r="F1255" s="402"/>
      <c r="G1255" s="317" t="s">
        <v>263</v>
      </c>
      <c r="H1255" s="316" t="s">
        <v>756</v>
      </c>
    </row>
    <row r="1256" spans="2:8" x14ac:dyDescent="0.25">
      <c r="B1256" s="424" t="s">
        <v>757</v>
      </c>
      <c r="C1256" s="402">
        <v>1</v>
      </c>
      <c r="D1256" s="412" t="s">
        <v>1131</v>
      </c>
      <c r="E1256" s="414" t="s">
        <v>1039</v>
      </c>
      <c r="F1256" s="402" t="s">
        <v>758</v>
      </c>
      <c r="G1256" s="317" t="s">
        <v>207</v>
      </c>
      <c r="H1256" s="316" t="s">
        <v>758</v>
      </c>
    </row>
    <row r="1257" spans="2:8" x14ac:dyDescent="0.25">
      <c r="B1257" s="424"/>
      <c r="C1257" s="402"/>
      <c r="D1257" s="412"/>
      <c r="E1257" s="414"/>
      <c r="F1257" s="402"/>
      <c r="G1257" s="317" t="s">
        <v>788</v>
      </c>
      <c r="H1257" s="316" t="s">
        <v>591</v>
      </c>
    </row>
    <row r="1258" spans="2:8" x14ac:dyDescent="0.25">
      <c r="B1258" s="424"/>
      <c r="C1258" s="402"/>
      <c r="D1258" s="412"/>
      <c r="E1258" s="414"/>
      <c r="F1258" s="402"/>
      <c r="G1258" s="317" t="s">
        <v>464</v>
      </c>
      <c r="H1258" s="316" t="s">
        <v>605</v>
      </c>
    </row>
    <row r="1259" spans="2:8" x14ac:dyDescent="0.25">
      <c r="B1259" s="424"/>
      <c r="C1259" s="402"/>
      <c r="D1259" s="412"/>
      <c r="E1259" s="414"/>
      <c r="F1259" s="402"/>
      <c r="G1259" s="317" t="s">
        <v>86</v>
      </c>
      <c r="H1259" s="316" t="s">
        <v>606</v>
      </c>
    </row>
    <row r="1260" spans="2:8" ht="21" x14ac:dyDescent="0.25">
      <c r="B1260" s="425" t="s">
        <v>1035</v>
      </c>
      <c r="C1260" s="435">
        <v>3</v>
      </c>
      <c r="D1260" s="432" t="s">
        <v>1132</v>
      </c>
      <c r="E1260" s="328" t="s">
        <v>1041</v>
      </c>
      <c r="F1260" s="327" t="s">
        <v>875</v>
      </c>
      <c r="G1260" s="326" t="s">
        <v>895</v>
      </c>
      <c r="H1260" s="327" t="s">
        <v>875</v>
      </c>
    </row>
    <row r="1261" spans="2:8" ht="21" x14ac:dyDescent="0.25">
      <c r="B1261" s="426"/>
      <c r="C1261" s="436"/>
      <c r="D1261" s="433"/>
      <c r="E1261" s="329" t="s">
        <v>1040</v>
      </c>
      <c r="F1261" s="327" t="s">
        <v>615</v>
      </c>
      <c r="G1261" s="326" t="s">
        <v>895</v>
      </c>
      <c r="H1261" s="327" t="s">
        <v>615</v>
      </c>
    </row>
    <row r="1262" spans="2:8" ht="21" x14ac:dyDescent="0.25">
      <c r="B1262" s="426"/>
      <c r="C1262" s="436"/>
      <c r="D1262" s="432" t="s">
        <v>1133</v>
      </c>
      <c r="E1262" s="328" t="s">
        <v>1041</v>
      </c>
      <c r="F1262" s="327" t="s">
        <v>669</v>
      </c>
      <c r="G1262" s="326" t="s">
        <v>896</v>
      </c>
      <c r="H1262" s="327" t="s">
        <v>669</v>
      </c>
    </row>
    <row r="1263" spans="2:8" ht="21" x14ac:dyDescent="0.25">
      <c r="B1263" s="426"/>
      <c r="C1263" s="436"/>
      <c r="D1263" s="433"/>
      <c r="E1263" s="329" t="s">
        <v>1040</v>
      </c>
      <c r="F1263" s="327" t="s">
        <v>616</v>
      </c>
      <c r="G1263" s="326" t="s">
        <v>896</v>
      </c>
      <c r="H1263" s="327" t="s">
        <v>616</v>
      </c>
    </row>
    <row r="1264" spans="2:8" ht="21" x14ac:dyDescent="0.25">
      <c r="B1264" s="426"/>
      <c r="C1264" s="436"/>
      <c r="D1264" s="432" t="s">
        <v>1134</v>
      </c>
      <c r="E1264" s="328" t="s">
        <v>1041</v>
      </c>
      <c r="F1264" s="327" t="s">
        <v>876</v>
      </c>
      <c r="G1264" s="326" t="s">
        <v>894</v>
      </c>
      <c r="H1264" s="327" t="s">
        <v>876</v>
      </c>
    </row>
    <row r="1265" spans="2:8" ht="21" x14ac:dyDescent="0.25">
      <c r="B1265" s="427"/>
      <c r="C1265" s="434"/>
      <c r="D1265" s="434"/>
      <c r="E1265" s="329" t="s">
        <v>1040</v>
      </c>
      <c r="F1265" s="327" t="s">
        <v>617</v>
      </c>
      <c r="G1265" s="326" t="s">
        <v>894</v>
      </c>
      <c r="H1265" s="327" t="s">
        <v>617</v>
      </c>
    </row>
  </sheetData>
  <mergeCells count="503">
    <mergeCell ref="D1260:D1261"/>
    <mergeCell ref="D1262:D1263"/>
    <mergeCell ref="D1264:D1265"/>
    <mergeCell ref="C1260:C1265"/>
    <mergeCell ref="B1260:B1265"/>
    <mergeCell ref="B1256:B1259"/>
    <mergeCell ref="C1256:C1259"/>
    <mergeCell ref="D1256:D1259"/>
    <mergeCell ref="E1256:E1259"/>
    <mergeCell ref="F1256:F1259"/>
    <mergeCell ref="B1235:B1239"/>
    <mergeCell ref="C1235:C1239"/>
    <mergeCell ref="D1235:D1239"/>
    <mergeCell ref="E1235:E1239"/>
    <mergeCell ref="F1235:F1239"/>
    <mergeCell ref="B1240:B1255"/>
    <mergeCell ref="C1240:C1255"/>
    <mergeCell ref="D1240:D1246"/>
    <mergeCell ref="E1240:E1246"/>
    <mergeCell ref="F1240:F1246"/>
    <mergeCell ref="D1247:D1253"/>
    <mergeCell ref="E1247:E1253"/>
    <mergeCell ref="F1247:F1253"/>
    <mergeCell ref="D1254:D1255"/>
    <mergeCell ref="E1254:E1255"/>
    <mergeCell ref="F1254:F1255"/>
    <mergeCell ref="B1225:B1229"/>
    <mergeCell ref="C1225:C1229"/>
    <mergeCell ref="D1225:D1229"/>
    <mergeCell ref="E1225:E1229"/>
    <mergeCell ref="F1225:F1229"/>
    <mergeCell ref="B1230:B1234"/>
    <mergeCell ref="C1230:C1234"/>
    <mergeCell ref="D1230:D1234"/>
    <mergeCell ref="E1230:E1234"/>
    <mergeCell ref="F1230:F1234"/>
    <mergeCell ref="E1199:E1209"/>
    <mergeCell ref="F1199:F1209"/>
    <mergeCell ref="B1215:B1219"/>
    <mergeCell ref="C1215:C1219"/>
    <mergeCell ref="D1215:D1219"/>
    <mergeCell ref="E1215:E1219"/>
    <mergeCell ref="F1215:F1219"/>
    <mergeCell ref="B1220:B1224"/>
    <mergeCell ref="C1220:C1224"/>
    <mergeCell ref="D1220:D1224"/>
    <mergeCell ref="E1220:E1224"/>
    <mergeCell ref="F1220:F1224"/>
    <mergeCell ref="B1099:B1107"/>
    <mergeCell ref="C1099:C1107"/>
    <mergeCell ref="B1210:B1214"/>
    <mergeCell ref="C1210:C1214"/>
    <mergeCell ref="D1210:D1214"/>
    <mergeCell ref="E1210:E1214"/>
    <mergeCell ref="F1210:F1214"/>
    <mergeCell ref="B1108:B1112"/>
    <mergeCell ref="C1108:C1112"/>
    <mergeCell ref="D1108:D1112"/>
    <mergeCell ref="E1108:E1112"/>
    <mergeCell ref="F1108:F1112"/>
    <mergeCell ref="B1113:B1120"/>
    <mergeCell ref="C1113:C1120"/>
    <mergeCell ref="D1113:D1120"/>
    <mergeCell ref="E1113:E1120"/>
    <mergeCell ref="F1113:F1120"/>
    <mergeCell ref="F1135:F1149"/>
    <mergeCell ref="B1192:B1209"/>
    <mergeCell ref="C1192:C1209"/>
    <mergeCell ref="D1192:D1198"/>
    <mergeCell ref="E1192:E1198"/>
    <mergeCell ref="F1192:F1198"/>
    <mergeCell ref="D1199:D1209"/>
    <mergeCell ref="C1050:C1054"/>
    <mergeCell ref="D1050:D1054"/>
    <mergeCell ref="E1050:E1054"/>
    <mergeCell ref="F1050:F1054"/>
    <mergeCell ref="B1045:B1049"/>
    <mergeCell ref="C1096:C1098"/>
    <mergeCell ref="D1096:D1098"/>
    <mergeCell ref="E1096:E1098"/>
    <mergeCell ref="B1096:B1098"/>
    <mergeCell ref="F1096:F1098"/>
    <mergeCell ref="D1078:D1084"/>
    <mergeCell ref="E1078:E1084"/>
    <mergeCell ref="F1078:F1084"/>
    <mergeCell ref="B1014:B1026"/>
    <mergeCell ref="C1014:C1026"/>
    <mergeCell ref="D1014:D1020"/>
    <mergeCell ref="E1014:E1020"/>
    <mergeCell ref="F1014:F1020"/>
    <mergeCell ref="D1021:D1026"/>
    <mergeCell ref="E1021:E1026"/>
    <mergeCell ref="F1021:F1026"/>
    <mergeCell ref="B1002:B1013"/>
    <mergeCell ref="C1002:C1013"/>
    <mergeCell ref="D1002:D1007"/>
    <mergeCell ref="E1002:E1007"/>
    <mergeCell ref="F1002:F1007"/>
    <mergeCell ref="B984:B1001"/>
    <mergeCell ref="C984:C1001"/>
    <mergeCell ref="D984:D990"/>
    <mergeCell ref="E984:E990"/>
    <mergeCell ref="F984:F990"/>
    <mergeCell ref="D991:D1001"/>
    <mergeCell ref="E991:E1001"/>
    <mergeCell ref="F991:F1001"/>
    <mergeCell ref="D1008:D1013"/>
    <mergeCell ref="E1008:E1013"/>
    <mergeCell ref="F1008:F1013"/>
    <mergeCell ref="B966:B983"/>
    <mergeCell ref="C966:C983"/>
    <mergeCell ref="D966:D972"/>
    <mergeCell ref="E966:E972"/>
    <mergeCell ref="F966:F972"/>
    <mergeCell ref="D973:D983"/>
    <mergeCell ref="E973:E983"/>
    <mergeCell ref="F973:F983"/>
    <mergeCell ref="D877:D887"/>
    <mergeCell ref="E877:E887"/>
    <mergeCell ref="F877:F887"/>
    <mergeCell ref="B948:B965"/>
    <mergeCell ref="C948:C965"/>
    <mergeCell ref="D948:D954"/>
    <mergeCell ref="E948:E954"/>
    <mergeCell ref="F948:F954"/>
    <mergeCell ref="D955:D965"/>
    <mergeCell ref="E955:E965"/>
    <mergeCell ref="F955:F965"/>
    <mergeCell ref="D888:D893"/>
    <mergeCell ref="E888:E893"/>
    <mergeCell ref="F888:F893"/>
    <mergeCell ref="B894:B911"/>
    <mergeCell ref="C894:C911"/>
    <mergeCell ref="D894:D900"/>
    <mergeCell ref="E894:E900"/>
    <mergeCell ref="F894:F900"/>
    <mergeCell ref="D901:D911"/>
    <mergeCell ref="E901:E911"/>
    <mergeCell ref="F901:F911"/>
    <mergeCell ref="B873:B893"/>
    <mergeCell ref="C873:C893"/>
    <mergeCell ref="D873:D876"/>
    <mergeCell ref="E873:E876"/>
    <mergeCell ref="F873:F876"/>
    <mergeCell ref="B861:B866"/>
    <mergeCell ref="C861:C866"/>
    <mergeCell ref="D861:D863"/>
    <mergeCell ref="E861:E863"/>
    <mergeCell ref="F861:F863"/>
    <mergeCell ref="D864:D866"/>
    <mergeCell ref="E864:E866"/>
    <mergeCell ref="F864:F866"/>
    <mergeCell ref="B855:B860"/>
    <mergeCell ref="C855:C860"/>
    <mergeCell ref="D855:D857"/>
    <mergeCell ref="E855:E857"/>
    <mergeCell ref="F855:F857"/>
    <mergeCell ref="D858:D860"/>
    <mergeCell ref="E858:E860"/>
    <mergeCell ref="F858:F860"/>
    <mergeCell ref="B849:B851"/>
    <mergeCell ref="C849:C851"/>
    <mergeCell ref="D849:D851"/>
    <mergeCell ref="E849:E851"/>
    <mergeCell ref="F849:F851"/>
    <mergeCell ref="B852:B854"/>
    <mergeCell ref="C852:C854"/>
    <mergeCell ref="D852:D854"/>
    <mergeCell ref="E852:E854"/>
    <mergeCell ref="F852:F854"/>
    <mergeCell ref="C796:C804"/>
    <mergeCell ref="D796:D804"/>
    <mergeCell ref="B781:B795"/>
    <mergeCell ref="C781:C795"/>
    <mergeCell ref="D781:D795"/>
    <mergeCell ref="E781:E795"/>
    <mergeCell ref="B827:B837"/>
    <mergeCell ref="C827:C837"/>
    <mergeCell ref="D827:D837"/>
    <mergeCell ref="K4:L4"/>
    <mergeCell ref="F103:F111"/>
    <mergeCell ref="E103:E111"/>
    <mergeCell ref="D103:D111"/>
    <mergeCell ref="F187:F201"/>
    <mergeCell ref="D532:D546"/>
    <mergeCell ref="E532:E546"/>
    <mergeCell ref="F532:F546"/>
    <mergeCell ref="D517:D531"/>
    <mergeCell ref="E63:E69"/>
    <mergeCell ref="F63:F69"/>
    <mergeCell ref="E5:E33"/>
    <mergeCell ref="F5:F33"/>
    <mergeCell ref="D5:D62"/>
    <mergeCell ref="E34:E62"/>
    <mergeCell ref="F34:F62"/>
    <mergeCell ref="F142:F156"/>
    <mergeCell ref="F1150:F1155"/>
    <mergeCell ref="E1174:E1180"/>
    <mergeCell ref="F1174:F1180"/>
    <mergeCell ref="D1181:D1191"/>
    <mergeCell ref="E1181:E1191"/>
    <mergeCell ref="F1181:F1191"/>
    <mergeCell ref="D1174:D1180"/>
    <mergeCell ref="D1156:D1162"/>
    <mergeCell ref="E1156:E1162"/>
    <mergeCell ref="F1156:F1162"/>
    <mergeCell ref="D1150:D1155"/>
    <mergeCell ref="E1150:E1155"/>
    <mergeCell ref="D1163:D1173"/>
    <mergeCell ref="E1163:E1173"/>
    <mergeCell ref="F1163:F1173"/>
    <mergeCell ref="B667:B681"/>
    <mergeCell ref="C682:C696"/>
    <mergeCell ref="D682:D696"/>
    <mergeCell ref="B1121:B1155"/>
    <mergeCell ref="C1121:C1155"/>
    <mergeCell ref="D1121:D1123"/>
    <mergeCell ref="D1124:D1134"/>
    <mergeCell ref="D1135:D1149"/>
    <mergeCell ref="C667:C681"/>
    <mergeCell ref="D667:D681"/>
    <mergeCell ref="B682:B696"/>
    <mergeCell ref="B697:B711"/>
    <mergeCell ref="C712:C726"/>
    <mergeCell ref="D712:D726"/>
    <mergeCell ref="B727:B741"/>
    <mergeCell ref="B712:B726"/>
    <mergeCell ref="C727:C741"/>
    <mergeCell ref="D727:D741"/>
    <mergeCell ref="C742:C756"/>
    <mergeCell ref="D742:D756"/>
    <mergeCell ref="B742:B756"/>
    <mergeCell ref="B805:B815"/>
    <mergeCell ref="C805:C815"/>
    <mergeCell ref="B796:B804"/>
    <mergeCell ref="E1121:E1123"/>
    <mergeCell ref="F1121:F1123"/>
    <mergeCell ref="E1124:E1134"/>
    <mergeCell ref="B1174:B1191"/>
    <mergeCell ref="C1174:C1191"/>
    <mergeCell ref="B1156:B1173"/>
    <mergeCell ref="C1156:C1173"/>
    <mergeCell ref="E1135:E1149"/>
    <mergeCell ref="B1055:B1059"/>
    <mergeCell ref="C1055:C1059"/>
    <mergeCell ref="D1055:D1059"/>
    <mergeCell ref="E1055:E1059"/>
    <mergeCell ref="F1055:F1059"/>
    <mergeCell ref="B1060:B1077"/>
    <mergeCell ref="C1060:C1077"/>
    <mergeCell ref="D1060:D1066"/>
    <mergeCell ref="E1060:E1066"/>
    <mergeCell ref="F1060:F1066"/>
    <mergeCell ref="D1067:D1077"/>
    <mergeCell ref="E1067:E1077"/>
    <mergeCell ref="F1067:F1077"/>
    <mergeCell ref="F1124:F1134"/>
    <mergeCell ref="B1078:B1095"/>
    <mergeCell ref="C1078:C1095"/>
    <mergeCell ref="D1099:D1107"/>
    <mergeCell ref="E1099:E1107"/>
    <mergeCell ref="D1034:D1039"/>
    <mergeCell ref="E1034:E1039"/>
    <mergeCell ref="F1034:F1039"/>
    <mergeCell ref="D1040:D1044"/>
    <mergeCell ref="E1040:E1044"/>
    <mergeCell ref="F1040:F1044"/>
    <mergeCell ref="B1027:B1039"/>
    <mergeCell ref="C1027:C1039"/>
    <mergeCell ref="D1027:D1033"/>
    <mergeCell ref="E1027:E1033"/>
    <mergeCell ref="F1027:F1033"/>
    <mergeCell ref="B1040:B1044"/>
    <mergeCell ref="C1040:C1044"/>
    <mergeCell ref="D1085:D1095"/>
    <mergeCell ref="E1085:E1095"/>
    <mergeCell ref="F1085:F1095"/>
    <mergeCell ref="F1099:F1107"/>
    <mergeCell ref="C1045:C1049"/>
    <mergeCell ref="D1045:D1049"/>
    <mergeCell ref="E1045:E1049"/>
    <mergeCell ref="F1045:F1049"/>
    <mergeCell ref="B1050:B1054"/>
    <mergeCell ref="B930:B947"/>
    <mergeCell ref="C930:C947"/>
    <mergeCell ref="D930:D936"/>
    <mergeCell ref="E930:E936"/>
    <mergeCell ref="F930:F936"/>
    <mergeCell ref="D937:D947"/>
    <mergeCell ref="E937:E947"/>
    <mergeCell ref="F937:F947"/>
    <mergeCell ref="B912:B929"/>
    <mergeCell ref="C912:C929"/>
    <mergeCell ref="D912:D918"/>
    <mergeCell ref="E912:E918"/>
    <mergeCell ref="F912:F918"/>
    <mergeCell ref="D919:D929"/>
    <mergeCell ref="E919:E929"/>
    <mergeCell ref="F919:F929"/>
    <mergeCell ref="B112:B126"/>
    <mergeCell ref="E112:E126"/>
    <mergeCell ref="D112:D126"/>
    <mergeCell ref="B867:B872"/>
    <mergeCell ref="C867:C872"/>
    <mergeCell ref="D867:D869"/>
    <mergeCell ref="E867:E869"/>
    <mergeCell ref="F867:F869"/>
    <mergeCell ref="D870:D872"/>
    <mergeCell ref="E870:E872"/>
    <mergeCell ref="F870:F872"/>
    <mergeCell ref="E667:E681"/>
    <mergeCell ref="F667:F681"/>
    <mergeCell ref="D547:D561"/>
    <mergeCell ref="E547:E561"/>
    <mergeCell ref="F547:F561"/>
    <mergeCell ref="E712:E726"/>
    <mergeCell ref="D127:D141"/>
    <mergeCell ref="E127:E141"/>
    <mergeCell ref="F127:F141"/>
    <mergeCell ref="C112:C126"/>
    <mergeCell ref="F112:F126"/>
    <mergeCell ref="B127:B141"/>
    <mergeCell ref="C127:C141"/>
    <mergeCell ref="B157:B171"/>
    <mergeCell ref="C157:C171"/>
    <mergeCell ref="D157:D171"/>
    <mergeCell ref="E157:E171"/>
    <mergeCell ref="B142:B156"/>
    <mergeCell ref="C142:C156"/>
    <mergeCell ref="D142:D156"/>
    <mergeCell ref="E142:E156"/>
    <mergeCell ref="F157:F171"/>
    <mergeCell ref="B172:B186"/>
    <mergeCell ref="C172:C186"/>
    <mergeCell ref="D172:D186"/>
    <mergeCell ref="E172:E186"/>
    <mergeCell ref="F202:F216"/>
    <mergeCell ref="F172:F186"/>
    <mergeCell ref="C202:C246"/>
    <mergeCell ref="B187:B201"/>
    <mergeCell ref="C187:C201"/>
    <mergeCell ref="D187:D201"/>
    <mergeCell ref="E187:E201"/>
    <mergeCell ref="B202:B246"/>
    <mergeCell ref="B247:B291"/>
    <mergeCell ref="C247:C291"/>
    <mergeCell ref="D232:D246"/>
    <mergeCell ref="E232:E246"/>
    <mergeCell ref="F232:F246"/>
    <mergeCell ref="E202:E216"/>
    <mergeCell ref="D202:D216"/>
    <mergeCell ref="D217:D231"/>
    <mergeCell ref="E217:E231"/>
    <mergeCell ref="F217:F231"/>
    <mergeCell ref="D247:D261"/>
    <mergeCell ref="E247:E261"/>
    <mergeCell ref="F247:F261"/>
    <mergeCell ref="D262:D276"/>
    <mergeCell ref="E262:E276"/>
    <mergeCell ref="F262:F276"/>
    <mergeCell ref="D277:D291"/>
    <mergeCell ref="E277:E291"/>
    <mergeCell ref="F277:F291"/>
    <mergeCell ref="B292:B336"/>
    <mergeCell ref="C292:C336"/>
    <mergeCell ref="D292:D306"/>
    <mergeCell ref="E292:E306"/>
    <mergeCell ref="F292:F306"/>
    <mergeCell ref="D307:D321"/>
    <mergeCell ref="E307:E321"/>
    <mergeCell ref="F307:F321"/>
    <mergeCell ref="D322:D336"/>
    <mergeCell ref="E322:E336"/>
    <mergeCell ref="F322:F336"/>
    <mergeCell ref="B337:B381"/>
    <mergeCell ref="C337:C381"/>
    <mergeCell ref="D337:D351"/>
    <mergeCell ref="E337:E351"/>
    <mergeCell ref="F337:F351"/>
    <mergeCell ref="D352:D366"/>
    <mergeCell ref="E352:E366"/>
    <mergeCell ref="F352:F366"/>
    <mergeCell ref="D367:D381"/>
    <mergeCell ref="E367:E381"/>
    <mergeCell ref="F367:F381"/>
    <mergeCell ref="B382:B426"/>
    <mergeCell ref="C382:C426"/>
    <mergeCell ref="D382:D396"/>
    <mergeCell ref="E382:E396"/>
    <mergeCell ref="F382:F396"/>
    <mergeCell ref="D397:D411"/>
    <mergeCell ref="E397:E411"/>
    <mergeCell ref="F397:F411"/>
    <mergeCell ref="D412:D426"/>
    <mergeCell ref="E412:E426"/>
    <mergeCell ref="F412:F426"/>
    <mergeCell ref="B427:B471"/>
    <mergeCell ref="C427:C471"/>
    <mergeCell ref="D427:D441"/>
    <mergeCell ref="E427:E441"/>
    <mergeCell ref="F427:F441"/>
    <mergeCell ref="D442:D456"/>
    <mergeCell ref="E442:E456"/>
    <mergeCell ref="F442:F456"/>
    <mergeCell ref="D457:D471"/>
    <mergeCell ref="E457:E471"/>
    <mergeCell ref="F457:F471"/>
    <mergeCell ref="B472:B516"/>
    <mergeCell ref="C472:C516"/>
    <mergeCell ref="D472:D486"/>
    <mergeCell ref="D502:D516"/>
    <mergeCell ref="E502:E516"/>
    <mergeCell ref="F502:F516"/>
    <mergeCell ref="E472:E486"/>
    <mergeCell ref="F472:F486"/>
    <mergeCell ref="D487:D501"/>
    <mergeCell ref="E487:E501"/>
    <mergeCell ref="F487:F501"/>
    <mergeCell ref="B562:B606"/>
    <mergeCell ref="C562:C606"/>
    <mergeCell ref="D562:D576"/>
    <mergeCell ref="B517:B561"/>
    <mergeCell ref="C517:C561"/>
    <mergeCell ref="E517:E531"/>
    <mergeCell ref="F517:F531"/>
    <mergeCell ref="E562:E576"/>
    <mergeCell ref="F562:F576"/>
    <mergeCell ref="D577:D591"/>
    <mergeCell ref="E577:E591"/>
    <mergeCell ref="F577:F591"/>
    <mergeCell ref="C652:C666"/>
    <mergeCell ref="B652:B666"/>
    <mergeCell ref="F637:F651"/>
    <mergeCell ref="E607:E621"/>
    <mergeCell ref="F607:F621"/>
    <mergeCell ref="E652:E666"/>
    <mergeCell ref="F652:F666"/>
    <mergeCell ref="D637:D651"/>
    <mergeCell ref="E637:E651"/>
    <mergeCell ref="D622:D636"/>
    <mergeCell ref="E622:E636"/>
    <mergeCell ref="F622:F636"/>
    <mergeCell ref="D607:D621"/>
    <mergeCell ref="B607:B651"/>
    <mergeCell ref="C607:C651"/>
    <mergeCell ref="B838:B848"/>
    <mergeCell ref="B816:B826"/>
    <mergeCell ref="C816:C826"/>
    <mergeCell ref="D816:D826"/>
    <mergeCell ref="E816:E826"/>
    <mergeCell ref="F816:F826"/>
    <mergeCell ref="C838:C848"/>
    <mergeCell ref="D805:D815"/>
    <mergeCell ref="E805:E815"/>
    <mergeCell ref="F805:F815"/>
    <mergeCell ref="D838:D848"/>
    <mergeCell ref="E838:E848"/>
    <mergeCell ref="F838:F848"/>
    <mergeCell ref="C5:C94"/>
    <mergeCell ref="B5:B94"/>
    <mergeCell ref="F95:F102"/>
    <mergeCell ref="E95:E102"/>
    <mergeCell ref="D95:D102"/>
    <mergeCell ref="C95:C111"/>
    <mergeCell ref="B95:B111"/>
    <mergeCell ref="E827:E837"/>
    <mergeCell ref="F827:F837"/>
    <mergeCell ref="E796:E804"/>
    <mergeCell ref="F796:F804"/>
    <mergeCell ref="C697:C711"/>
    <mergeCell ref="D697:D711"/>
    <mergeCell ref="E697:E711"/>
    <mergeCell ref="F697:F711"/>
    <mergeCell ref="E682:E696"/>
    <mergeCell ref="F682:F696"/>
    <mergeCell ref="E766:E780"/>
    <mergeCell ref="B766:B780"/>
    <mergeCell ref="E757:E765"/>
    <mergeCell ref="B757:B765"/>
    <mergeCell ref="C757:C765"/>
    <mergeCell ref="D757:D765"/>
    <mergeCell ref="C766:C780"/>
    <mergeCell ref="F781:F795"/>
    <mergeCell ref="F70:F76"/>
    <mergeCell ref="E70:E76"/>
    <mergeCell ref="D63:D76"/>
    <mergeCell ref="E77:E85"/>
    <mergeCell ref="F77:F85"/>
    <mergeCell ref="F86:F94"/>
    <mergeCell ref="E86:E94"/>
    <mergeCell ref="D77:D94"/>
    <mergeCell ref="D766:D780"/>
    <mergeCell ref="F712:F726"/>
    <mergeCell ref="F727:F741"/>
    <mergeCell ref="F742:F756"/>
    <mergeCell ref="F766:F780"/>
    <mergeCell ref="F757:F765"/>
    <mergeCell ref="D652:D666"/>
    <mergeCell ref="D592:D606"/>
    <mergeCell ref="E592:E606"/>
    <mergeCell ref="F592:F606"/>
    <mergeCell ref="E727:E741"/>
    <mergeCell ref="E742:E756"/>
  </mergeCells>
  <phoneticPr fontId="13" type="noConversion"/>
  <hyperlinks>
    <hyperlink ref="B112:B126" location="'{sub_num}'!A1" display="{sub_num}" xr:uid="{AD4AC95A-C795-43A4-8254-C2783EB6F0E5}"/>
    <hyperlink ref="B127:B141" location="'{sub_num_add}'!A1" display="{sub_num_add}" xr:uid="{B976C19A-94B4-4F87-9BE9-98BBE668D937}"/>
    <hyperlink ref="B142:B156" location="'{web_num}'!A1" display="{web_num}" xr:uid="{92946E0F-3D76-4E81-81C2-54E0ABE94F94}"/>
    <hyperlink ref="B157:B171" location="'{web_mom}'!A1" display="{web_mom}" xr:uid="{7D7689CC-773E-4C35-9417-C4CE52510BF0}"/>
    <hyperlink ref="B172:B186" location="'{app_num}'!A1" display="{app_num}" xr:uid="{8682DC30-F6FF-4885-B843-4E9DFD25AB12}"/>
    <hyperlink ref="B187:B201" location="'{app_mom}'!A1" display="{app_mom}" xr:uid="{7C3B2545-96FF-47F0-94A3-16C871F1831B}"/>
    <hyperlink ref="B202:B246" location="'{lost_tt}'!A1" display="{lost_tt}" xr:uid="{391CA397-3B92-4085-8C14-C654D4F9F82D}"/>
    <hyperlink ref="B247:B291" location="'{lost_web}'!A1" display="{lost_web}" xr:uid="{A49639C4-0946-4C11-9D54-1DADB17184E7}"/>
    <hyperlink ref="B292:B336" location="'{lost_app}'!A1" display="{lost_app}" xr:uid="{CE0DC2FB-59C4-455E-8F4F-0B3C85E1F00B}"/>
    <hyperlink ref="B337:B381" location="'{lost_web_year}'!A1" display="{lost_web_year}" xr:uid="{A8BE8617-B8DB-4B49-B3FA-3836FB22CDD7}"/>
    <hyperlink ref="B382:B426" location="'{lost_web_season}'!A1" display="{lost_web_season}" xr:uid="{7230CF73-F3A9-4F4B-93EB-0FF9F4E922DA}"/>
    <hyperlink ref="B427:B471" location="'{lost_web_month}'!A1" display="{lost_web_month}" xr:uid="{AF32C588-B82B-41C7-A9A8-DFDBB4CA4A8F}"/>
    <hyperlink ref="B472:B516" location="'{lost_app_year}'!A1" display="{lost_app_year}" xr:uid="{5A799B6C-7F36-4B50-A00E-A0072F54C14C}"/>
    <hyperlink ref="B517:B561" location="'{lost_app_season}'!A1" display="{lost_app_season}" xr:uid="{0B37CFDD-8AD5-4668-B40E-15A0373ACBC4}"/>
    <hyperlink ref="B562:B606" location="'{lost_app_month}'!A1" display="{lost_app_month}" xr:uid="{F8E854A3-EA0C-4B62-9A5F-7D18BC4B5165}"/>
    <hyperlink ref="B607:B651" location="'{lost_compare}'!A1" display="{lost_compare}" xr:uid="{8A5C8625-1771-434D-B944-AC5C4814B847}"/>
    <hyperlink ref="B652:B666" location="'{new_sub_num}'!A1" display="{new_sub_num}" xr:uid="{41AD671B-A2E7-4597-BF96-7C4BE3A06780}"/>
    <hyperlink ref="B667:B681" location="'{new_sub_mom}'!A1" display="{new_sub_mom}" xr:uid="{C2863C76-BC9B-46D5-91D7-B2780EB453C9}"/>
    <hyperlink ref="B682:B696" location="'{new_sub_num_webapp}'!A1" display="{new_sub_num_webapp}" xr:uid="{11EA4C2C-42D8-4945-8F63-B12CA7CE5423}"/>
    <hyperlink ref="B697:B711" location="'{new_sub_web_proj}'!A1" display="{new_sub_web_proj}" xr:uid="{B97A2B8E-281F-48FF-97A8-062D5691D68D}"/>
    <hyperlink ref="B712:B726" location="'{new_sub_app_proj}'!A1" display="{new_sub_app_proj}" xr:uid="{F09F07C5-9157-4A5A-826A-10B6CA8B1F08}"/>
    <hyperlink ref="B727:B741" location="'{web_new_sub_num}'!A1" display="{web_new_sub_num}" xr:uid="{E4C399F7-7971-4734-829E-E4A00FD68FDB}"/>
    <hyperlink ref="B742:B756" location="'{web_new_sub_mom}'!A1" display="{web_new_sub_mom}" xr:uid="{1A149E15-B35B-45B3-A438-2B249C234274}"/>
    <hyperlink ref="B757:B765" location="'{web_new_sub_comp}'!A1" display="{web_new_sub_comp}" xr:uid="{00036774-E9A4-4F1E-B4AC-6F99A9187C14}"/>
    <hyperlink ref="B766:B780" location="'{app_new_sub_num}'!A1" display="{app_new_sub_num}" xr:uid="{DC8A8959-6E36-422F-820D-60C898BEC43C}"/>
    <hyperlink ref="B781:B795" location="'{app_new_sub_mom}'!A1" display="{app_new_sub_mom}" xr:uid="{DFADBBCE-58ED-40A7-8A27-4384D7E0120A}"/>
    <hyperlink ref="B796:B804" location="'{app_new_sub_comp}'!A1" display="{app_new_sub_comp}" xr:uid="{80030A02-A3CC-4251-A2A4-E2121A5430D9}"/>
    <hyperlink ref="B805:B815" location="'{web_view_percent}'!A1" display="{web_view_percent}" xr:uid="{44344564-F597-49A9-AF47-50B03BA9270C}"/>
    <hyperlink ref="B816:B826" location="'{web_view_platform}'!A1" display="{web_view_platform}" xr:uid="{C1CE3058-4E02-495E-8C0E-C2502EE620A3}"/>
    <hyperlink ref="B827:B837" location="'{app_view_percent}'!A1" display="{app_view_percent}" xr:uid="{DA2EC9B6-FB17-4B0D-A7DB-6AE125AAB291}"/>
    <hyperlink ref="B838:B848" location="'{app_view_platform}'!A1" display="{app_view_platform}" xr:uid="{91F70BCF-5F35-4E31-AE54-D858E428B80B}"/>
    <hyperlink ref="B849:B851" location="'{not_view_proj_tt}'!A1" display="{not_view_proj_tt}" xr:uid="{59262802-1D74-4C13-A934-F3682EA51214}"/>
    <hyperlink ref="B852:B854" location="'{not_view_proj_proj}'!A1" display="{not_view_proj_proj}" xr:uid="{ABD565CF-1742-4257-8E1E-BB3D8C058AEA}"/>
    <hyperlink ref="B855:B860" location="'{not_view_due_tt}'!A1" display="{not_view_due_tt}" xr:uid="{72DBE7F4-BEF0-4E62-BB47-4156FAA7716D}"/>
    <hyperlink ref="B861:B866" location="'{not_view_due_year}'!A1" display="{not_view_due_year}" xr:uid="{A5F108AC-48AE-4E20-BFB5-AA7CF8C0E36D}"/>
    <hyperlink ref="B873:B893" location="'{web_preview}'!A1" display="{web_preview}" xr:uid="{0C668CB6-0578-4E5D-91F2-7F9F1038C34D}"/>
    <hyperlink ref="B894:B911" location="'{web_tri_month_r}'!A1" display="{web_tri_month_r}" xr:uid="{9F29BEC8-FA11-4938-BA73-BEE053322EEE}"/>
    <hyperlink ref="B912:B929" location="'{web_tri_month_f}'!A1" display="{web_tri_month_f}" xr:uid="{A97C29ED-FF83-4D28-A4BC-EA14ABF046B9}"/>
    <hyperlink ref="B930:B947" location="'{web_tri_month_v}'!A1" display="{web_tri_month_v}" xr:uid="{E3BA43D2-5F59-45D8-B252-9412DD862049}"/>
    <hyperlink ref="B948:B965" location="'{r_level}'!A1" display="{r_level}" xr:uid="{7FB49E95-A149-432C-BC1B-8864BE1C841E}"/>
    <hyperlink ref="B966:B983" location="'{f_level}'!A1" display="{f_level}" xr:uid="{08DDA021-6624-4319-B0ED-CCF920D6872C}"/>
    <hyperlink ref="B984:B1001" location="'{v_level}'!A1" display="{v_level}" xr:uid="{FC649366-4754-4119-89F2-CA6A048F4435}"/>
    <hyperlink ref="B1002:B1013" location="sub_rfv_result!A1" display="sub_rfv_result" xr:uid="{612C7B7E-9399-4C86-930D-D44F9DC46857}"/>
    <hyperlink ref="B1014:B1026" location="'{rfv_channel_num}'!A1" display="{rfv_channel_num}" xr:uid="{B56ECCDB-4D51-458E-81B9-06BD57EF93DA}"/>
    <hyperlink ref="B1027:B1039" location="'{rfv_channel_pv}'!A1" display="{rfv_channel_pv}" xr:uid="{7012F9F0-3ED6-4CDE-8950-69371C936BB9}"/>
    <hyperlink ref="B1040:B1044" location="'{new_channel_num}'!A1" display="{new_channel_num}" xr:uid="{84F4A9F0-86B5-4C84-A287-2E10CF080020}"/>
    <hyperlink ref="B1045:B1049" location="'{new_channel_pv}'!A1" display="{new_channel_pv}" xr:uid="{3C0CBBFA-7F49-4151-A192-B431F10BBEA5}"/>
    <hyperlink ref="B1050:B1054" location="'{new_cate_num}'!A1" display="{new_cate_num}" xr:uid="{21657A75-64D3-4C53-8A30-28CC5671571C}"/>
    <hyperlink ref="B1055:B1059" location="'{new_cate_pv}'!A1" display="{new_cate_pv}" xr:uid="{6D91A9AF-F373-437A-B434-FE4F2F8D54AB}"/>
    <hyperlink ref="B1060:B1077" location="'{channel_tri_month_num}'!A1" display="{channel_tri_month_num}" xr:uid="{1C3C9086-F9BA-4F56-887A-8269EF60CBB4}"/>
    <hyperlink ref="B1078:B1095" location="'{channel_tri_month_pv}'!A1" display="{channel_tri_month_pv}" xr:uid="{5ABAEC25-BB47-45F4-8501-8C996F433536}"/>
    <hyperlink ref="B1096:B1098" location="'{article_supply}'!A1" display="{article_supply}" xr:uid="{8A049EE4-F3A6-43AA-9BEE-A113E2AD1E44}"/>
    <hyperlink ref="B1108:B1112" location="pay_article_top_bottom!A1" display="pay_article_top_bottom" xr:uid="{7DB3E02A-ECBD-4477-B7BD-80C315F241F9}"/>
    <hyperlink ref="B1121:B1155" location="'{app_view}'!A1" display="{app_view}" xr:uid="{72114984-4830-4453-B00B-F8CEF6AB7418}"/>
    <hyperlink ref="B1156:B1173" location="'{app_tri_month_r}'!A1" display="{app_tri_month_r}" xr:uid="{9EB6DEAB-E7B5-4F34-B614-F8A7B3D2CD26}"/>
    <hyperlink ref="B1174:B1191" location="'{app_tri_month_f}'!A1" display="{app_tri_month_f}" xr:uid="{00B534E9-E53C-4267-B9B5-5204DB863B10}"/>
    <hyperlink ref="B1192:B1209" location="'{app_tri_month_v}'!A1" display="{app_tri_month_v}" xr:uid="{34CF1120-1684-4F59-83A6-9F6C74D04EE1}"/>
    <hyperlink ref="B1210:B1214" location="'{sub_mm_channel_num}'!A1" display="{sub_mm_channel_num}" xr:uid="{E7309204-409D-499A-9815-1FB781F48F88}"/>
    <hyperlink ref="B1215:B1219" location="'{sub_mm_channel_pv}'!A1" display="{sub_mm_channel_pv}" xr:uid="{3D7BCA82-F646-4C8A-9915-A60CE82A5E3E}"/>
    <hyperlink ref="B1220:B1224" location="'{sub_mm_cate_num}'!A1" display="{sub_mm_cate_num}" xr:uid="{E1CDF8DD-6AF3-4636-93DC-B452AE49DF83}"/>
    <hyperlink ref="B1225:B1229" location="'{sub_mm_cate_pv}'!A1" display="{sub_mm_cate_pv}" xr:uid="{E36F1CB2-74DC-4B68-9BB8-23B1B8A6E598}"/>
    <hyperlink ref="B1230:B1234" location="'{h_l_channel_num}'!A1" display="{h_l_channel_num}" xr:uid="{18D6977D-9CFB-4DCE-9CA5-4C4417D37DBB}"/>
    <hyperlink ref="B1235:B1239" location="'{h_l_channel_pv}'!A1" display="{h_l_channel_pv}" xr:uid="{EF7A0289-1D8D-482F-9A61-2CE5F49F0DDE}"/>
    <hyperlink ref="B1240:B1255" location="'{word_count}'!A1" display="{word_count}" xr:uid="{7EFA0F12-B9A8-46D8-825D-E2C5FCFCB3A3}"/>
    <hyperlink ref="B1256:B1259" location="'{low_view_article}'!A1" display="{low_view_article}" xr:uid="{CDD49ADC-6630-4EF2-B737-43E9EDC3814B}"/>
    <hyperlink ref="B867:B872" location="last_mm_trans!A1" display="{last_mm_trans}" xr:uid="{B926335C-3FF2-41C4-AFA6-2E61538BCCD9}"/>
    <hyperlink ref="B1099:B1107" location="pay_article_pv!A1" display="pay_article_pv" xr:uid="{7ED469BE-A6A6-4DAC-AC65-6131F6BA7E6C}"/>
    <hyperlink ref="B1113:B1120" location="pay_article_rfv!A1" display="pay_article_rfv" xr:uid="{84101499-D4CF-41A5-B151-B8ACA62E0204}"/>
    <hyperlink ref="B5:B74" location="'{preview}'!A1" display="{preview}" xr:uid="{B83B04BA-079A-41F4-BA61-0271435BF846}"/>
    <hyperlink ref="B1260" location="'{keyword search}'!A1" display="{keyword search}" xr:uid="{4805AD3F-4278-47BA-A4AD-C4E1042C8544}"/>
    <hyperlink ref="B5:B94" location="preview!A1" display="preview" xr:uid="{EA0B3BFF-E480-4E80-87E2-1A8A20178F8B}"/>
    <hyperlink ref="B95:B111" location="sub_num_preview!A1" display="sub_num_preview" xr:uid="{57448C95-C143-4B11-B923-2C1B3CF856B8}"/>
    <hyperlink ref="B1260:B1265" location="'keyword search'!A1" display="keyword search" xr:uid="{A7C6D506-6411-4F77-AC48-396102F6EB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E93B-249D-473C-BC0B-AAD0ED833994}">
  <dimension ref="A1:X58"/>
  <sheetViews>
    <sheetView zoomScale="70" zoomScaleNormal="70" workbookViewId="0">
      <selection activeCell="C15" sqref="C15"/>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B1" s="21" t="s">
        <v>22</v>
      </c>
      <c r="C1" s="21" t="s">
        <v>24</v>
      </c>
      <c r="D1" s="21" t="s">
        <v>59</v>
      </c>
      <c r="E1" s="21" t="s">
        <v>60</v>
      </c>
    </row>
    <row r="2" spans="1:24" x14ac:dyDescent="0.25">
      <c r="A2" t="str">
        <f>MONTH(J6)&amp;"月"</f>
        <v>3月</v>
      </c>
      <c r="B2" s="45">
        <f>L46/L26</f>
        <v>0.26483233018056751</v>
      </c>
      <c r="C2" s="45">
        <f>L46/L6</f>
        <v>4.3416972089089373E-2</v>
      </c>
      <c r="D2" s="16">
        <f>N46</f>
        <v>169</v>
      </c>
      <c r="E2" s="16">
        <f>M46</f>
        <v>139</v>
      </c>
      <c r="J2" s="452" t="s">
        <v>1055</v>
      </c>
      <c r="K2" s="453"/>
      <c r="L2" s="453"/>
      <c r="M2" s="453"/>
      <c r="N2" s="453"/>
      <c r="O2" s="453"/>
      <c r="P2" s="453"/>
      <c r="Q2" s="453"/>
      <c r="R2" s="453"/>
      <c r="S2" s="453"/>
      <c r="T2" s="453"/>
      <c r="U2" s="453"/>
      <c r="V2" s="453"/>
      <c r="W2" s="453"/>
      <c r="X2" s="454"/>
    </row>
    <row r="3" spans="1:24" x14ac:dyDescent="0.25">
      <c r="A3" t="str">
        <f t="shared" ref="A3:A13" si="0">MONTH(J7)&amp;"月"</f>
        <v>4月</v>
      </c>
      <c r="B3" s="45">
        <f>L47/L27</f>
        <v>0.22072936660268713</v>
      </c>
      <c r="C3" s="45">
        <f t="shared" ref="C3:C14" si="1">L47/L7</f>
        <v>3.1416473159404455E-2</v>
      </c>
      <c r="D3" s="16">
        <f t="shared" ref="D3:D14" si="2">N47</f>
        <v>113</v>
      </c>
      <c r="E3" s="16">
        <f t="shared" ref="E3:E14" si="3">M47</f>
        <v>117</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45">
        <f t="shared" ref="B4:B14" si="4">L48/L28</f>
        <v>0.25</v>
      </c>
      <c r="C4" s="45">
        <f t="shared" si="1"/>
        <v>3.4022681787858569E-2</v>
      </c>
      <c r="D4" s="16">
        <f t="shared" si="2"/>
        <v>128</v>
      </c>
      <c r="E4" s="16">
        <f t="shared" si="3"/>
        <v>127</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45">
        <f t="shared" si="4"/>
        <v>0.27504911591355602</v>
      </c>
      <c r="C5" s="45">
        <f>L49/L9</f>
        <v>3.6740585225036086E-2</v>
      </c>
      <c r="D5" s="16">
        <f t="shared" si="2"/>
        <v>133</v>
      </c>
      <c r="E5" s="16">
        <f t="shared" si="3"/>
        <v>147</v>
      </c>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MONTH(J10)&amp;"月"</f>
        <v>7月</v>
      </c>
      <c r="B6" s="45">
        <f t="shared" si="4"/>
        <v>0.2743521000893655</v>
      </c>
      <c r="C6" s="45">
        <f t="shared" si="1"/>
        <v>3.9823582825269169E-2</v>
      </c>
      <c r="D6" s="16">
        <f t="shared" si="2"/>
        <v>144</v>
      </c>
      <c r="E6" s="16">
        <f t="shared" si="3"/>
        <v>163</v>
      </c>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45">
        <f t="shared" si="4"/>
        <v>0.25566037735849056</v>
      </c>
      <c r="C7" s="45">
        <f t="shared" si="1"/>
        <v>3.4779260780287473E-2</v>
      </c>
      <c r="D7" s="16">
        <f t="shared" si="2"/>
        <v>91</v>
      </c>
      <c r="E7" s="16">
        <f t="shared" si="3"/>
        <v>180</v>
      </c>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45">
        <f>L52/L32</f>
        <v>0.24217118997912318</v>
      </c>
      <c r="C8" s="45">
        <f t="shared" si="1"/>
        <v>2.9576746557878633E-2</v>
      </c>
      <c r="D8" s="16">
        <f t="shared" si="2"/>
        <v>97</v>
      </c>
      <c r="E8" s="16">
        <f t="shared" si="3"/>
        <v>135</v>
      </c>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45">
        <f t="shared" si="4"/>
        <v>0.21746575342465754</v>
      </c>
      <c r="C9" s="45">
        <f t="shared" si="1"/>
        <v>3.2539072508326931E-2</v>
      </c>
      <c r="D9" s="16">
        <f t="shared" si="2"/>
        <v>114</v>
      </c>
      <c r="E9" s="16">
        <f t="shared" si="3"/>
        <v>140</v>
      </c>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45">
        <f t="shared" si="4"/>
        <v>0.25481481481481483</v>
      </c>
      <c r="C10" s="45">
        <f t="shared" si="1"/>
        <v>4.4369921320779056E-2</v>
      </c>
      <c r="D10" s="16">
        <f t="shared" si="2"/>
        <v>168</v>
      </c>
      <c r="E10" s="16">
        <f t="shared" si="3"/>
        <v>176</v>
      </c>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45">
        <f t="shared" si="4"/>
        <v>0.25139275766016711</v>
      </c>
      <c r="C11" s="45">
        <f t="shared" si="1"/>
        <v>4.6347413018359228E-2</v>
      </c>
      <c r="D11" s="16">
        <f t="shared" si="2"/>
        <v>171</v>
      </c>
      <c r="E11" s="16">
        <f t="shared" si="3"/>
        <v>190</v>
      </c>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45">
        <f t="shared" si="4"/>
        <v>0.27303754266211605</v>
      </c>
      <c r="C12" s="45">
        <f t="shared" si="1"/>
        <v>5.159958720330237E-2</v>
      </c>
      <c r="D12" s="16">
        <f t="shared" si="2"/>
        <v>237</v>
      </c>
      <c r="E12" s="16">
        <f t="shared" si="3"/>
        <v>163</v>
      </c>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45">
        <f t="shared" si="4"/>
        <v>0.27135298563869992</v>
      </c>
      <c r="C13" s="45">
        <f t="shared" si="1"/>
        <v>4.7380229642338657E-2</v>
      </c>
      <c r="D13" s="16">
        <f t="shared" si="2"/>
        <v>184</v>
      </c>
      <c r="E13" s="16">
        <f t="shared" si="3"/>
        <v>175</v>
      </c>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MONTH(J18)&amp;"月"</f>
        <v>3月</v>
      </c>
      <c r="B14" s="45">
        <f t="shared" si="4"/>
        <v>0.2664179104477612</v>
      </c>
      <c r="C14" s="45">
        <f t="shared" si="1"/>
        <v>4.6955149283177691E-2</v>
      </c>
      <c r="D14" s="16">
        <f t="shared" si="2"/>
        <v>176</v>
      </c>
      <c r="E14" s="16">
        <f t="shared" si="3"/>
        <v>181</v>
      </c>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A48" s="300" t="s">
        <v>858</v>
      </c>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8" location="目錄!A1" display="目錄" xr:uid="{359169E2-3BB2-46BD-AC0E-4758255F43B8}"/>
  </hyperlink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6D1D-597C-4890-A77F-3649603E8B90}">
  <dimension ref="A1:X58"/>
  <sheetViews>
    <sheetView zoomScale="70" zoomScaleNormal="70" workbookViewId="0">
      <selection activeCell="P38" sqref="P38"/>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68" t="s">
        <v>53</v>
      </c>
      <c r="B1" s="1" t="s">
        <v>61</v>
      </c>
      <c r="C1" s="1" t="s">
        <v>24</v>
      </c>
      <c r="D1" s="1" t="s">
        <v>22</v>
      </c>
      <c r="E1" s="21"/>
    </row>
    <row r="2" spans="1:24" x14ac:dyDescent="0.25">
      <c r="A2" t="str">
        <f>MONTH(J6)&amp;"月"</f>
        <v>3月</v>
      </c>
      <c r="B2" s="16">
        <f>N46</f>
        <v>169</v>
      </c>
      <c r="C2" s="45">
        <f>N46/N6</f>
        <v>4.7498594716132658E-2</v>
      </c>
      <c r="D2" s="45">
        <f>N46/N26</f>
        <v>0.31471135940409684</v>
      </c>
      <c r="E2" s="16"/>
      <c r="J2" s="452" t="s">
        <v>1056</v>
      </c>
      <c r="K2" s="453"/>
      <c r="L2" s="453"/>
      <c r="M2" s="453"/>
      <c r="N2" s="453"/>
      <c r="O2" s="453"/>
      <c r="P2" s="453"/>
      <c r="Q2" s="453"/>
      <c r="R2" s="453"/>
      <c r="S2" s="453"/>
      <c r="T2" s="453"/>
      <c r="U2" s="453"/>
      <c r="V2" s="453"/>
      <c r="W2" s="453"/>
      <c r="X2" s="454"/>
    </row>
    <row r="3" spans="1:24" x14ac:dyDescent="0.25">
      <c r="A3" t="str">
        <f t="shared" ref="A3:A14" si="0">MONTH(J7)&amp;"月"</f>
        <v>4月</v>
      </c>
      <c r="B3" s="16">
        <f t="shared" ref="B3:B14" si="1">N47</f>
        <v>113</v>
      </c>
      <c r="C3" s="45">
        <f t="shared" ref="C3:C14" si="2">N47/N7</f>
        <v>3.0916552667578659E-2</v>
      </c>
      <c r="D3" s="45">
        <f t="shared" ref="D3:D14" si="3">N47/N27</f>
        <v>0.25</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128</v>
      </c>
      <c r="C4" s="45">
        <f t="shared" si="2"/>
        <v>3.4445640473627553E-2</v>
      </c>
      <c r="D4" s="45">
        <f t="shared" si="3"/>
        <v>0.30769230769230771</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133</v>
      </c>
      <c r="C5" s="45">
        <f t="shared" si="2"/>
        <v>3.5714285714285712E-2</v>
      </c>
      <c r="D5" s="45">
        <f t="shared" si="3"/>
        <v>0.31894484412470026</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144</v>
      </c>
      <c r="C6" s="45">
        <f t="shared" si="2"/>
        <v>3.8492381716118684E-2</v>
      </c>
      <c r="D6" s="45">
        <f t="shared" si="3"/>
        <v>0.30703624733475482</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91</v>
      </c>
      <c r="C7" s="45">
        <f t="shared" si="2"/>
        <v>2.4253731343283583E-2</v>
      </c>
      <c r="D7" s="45">
        <f t="shared" si="3"/>
        <v>0.22979797979797981</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97</v>
      </c>
      <c r="C8" s="45">
        <f t="shared" si="2"/>
        <v>2.5702172760996289E-2</v>
      </c>
      <c r="D8" s="45">
        <f t="shared" si="3"/>
        <v>0.27019498607242337</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114</v>
      </c>
      <c r="C9" s="45">
        <f t="shared" si="2"/>
        <v>3.035143769968051E-2</v>
      </c>
      <c r="D9" s="45">
        <f t="shared" si="3"/>
        <v>0.27207637231503579</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168</v>
      </c>
      <c r="C10" s="45">
        <f t="shared" si="2"/>
        <v>4.5405405405405407E-2</v>
      </c>
      <c r="D10" s="45">
        <f t="shared" si="3"/>
        <v>0.32</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171</v>
      </c>
      <c r="C11" s="45">
        <f t="shared" si="2"/>
        <v>4.5346062052505964E-2</v>
      </c>
      <c r="D11" s="45">
        <f t="shared" si="3"/>
        <v>0.29584775086505188</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237</v>
      </c>
      <c r="C12" s="45">
        <f t="shared" si="2"/>
        <v>6.3352044907778668E-2</v>
      </c>
      <c r="D12" s="45">
        <f t="shared" si="3"/>
        <v>0.32825484764542934</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184</v>
      </c>
      <c r="C13" s="45">
        <f t="shared" si="2"/>
        <v>5.1253481894150417E-2</v>
      </c>
      <c r="D13" s="45">
        <f t="shared" si="3"/>
        <v>0.31833910034602075</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176</v>
      </c>
      <c r="C14" s="45">
        <f t="shared" si="2"/>
        <v>4.9327354260089683E-2</v>
      </c>
      <c r="D14" s="45">
        <f t="shared" si="3"/>
        <v>0.29982964224872233</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9B67EA65-0D28-42CE-B507-795655B98C3E}"/>
  </hyperlinks>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FD64-00E0-46A6-9267-C3ED7D520A8F}">
  <dimension ref="A1:X58"/>
  <sheetViews>
    <sheetView topLeftCell="D1" zoomScale="70" zoomScaleNormal="70" workbookViewId="0">
      <selection activeCell="O53" sqref="O53"/>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61</v>
      </c>
      <c r="C1" t="s">
        <v>24</v>
      </c>
      <c r="D1" t="s">
        <v>22</v>
      </c>
      <c r="E1" s="21"/>
    </row>
    <row r="2" spans="1:24" x14ac:dyDescent="0.25">
      <c r="A2" t="str">
        <f>MONTH(J6)&amp;"月"</f>
        <v>3月</v>
      </c>
      <c r="B2" s="16">
        <f>M46</f>
        <v>139</v>
      </c>
      <c r="C2" s="45">
        <f>M46/M6</f>
        <v>3.9309954751131221E-2</v>
      </c>
      <c r="D2" s="45">
        <f>M46/M26</f>
        <v>0.22204472843450479</v>
      </c>
      <c r="E2" s="16"/>
      <c r="J2" s="452" t="s">
        <v>1056</v>
      </c>
      <c r="K2" s="453"/>
      <c r="L2" s="453"/>
      <c r="M2" s="453"/>
      <c r="N2" s="453"/>
      <c r="O2" s="453"/>
      <c r="P2" s="453"/>
      <c r="Q2" s="453"/>
      <c r="R2" s="453"/>
      <c r="S2" s="453"/>
      <c r="T2" s="453"/>
      <c r="U2" s="453"/>
      <c r="V2" s="453"/>
      <c r="W2" s="453"/>
      <c r="X2" s="454"/>
    </row>
    <row r="3" spans="1:24" x14ac:dyDescent="0.25">
      <c r="A3" t="str">
        <f t="shared" ref="A3:A14" si="0">MONTH(J7)&amp;"月"</f>
        <v>4月</v>
      </c>
      <c r="B3" s="16">
        <f t="shared" ref="B3:B14" si="1">M47</f>
        <v>117</v>
      </c>
      <c r="C3" s="45">
        <f t="shared" ref="C3:C14" si="2">M47/M7</f>
        <v>3.1914893617021274E-2</v>
      </c>
      <c r="D3" s="45">
        <f t="shared" ref="D3:D14" si="3">M47/M27</f>
        <v>0.19830508474576272</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127</v>
      </c>
      <c r="C4" s="45">
        <f t="shared" si="2"/>
        <v>3.3606774278909762E-2</v>
      </c>
      <c r="D4" s="45">
        <f t="shared" si="3"/>
        <v>0.21026490066225165</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147</v>
      </c>
      <c r="C5" s="45">
        <f t="shared" si="2"/>
        <v>3.7721324095458045E-2</v>
      </c>
      <c r="D5" s="45">
        <f t="shared" si="3"/>
        <v>0.24459234608985025</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163</v>
      </c>
      <c r="C6" s="45">
        <f t="shared" si="2"/>
        <v>4.1078629032258063E-2</v>
      </c>
      <c r="D6" s="45">
        <f t="shared" si="3"/>
        <v>0.25076923076923074</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180</v>
      </c>
      <c r="C7" s="45">
        <f t="shared" si="2"/>
        <v>4.4554455445544552E-2</v>
      </c>
      <c r="D7" s="45">
        <f t="shared" si="3"/>
        <v>0.27108433734939757</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135</v>
      </c>
      <c r="C8" s="45">
        <f t="shared" si="2"/>
        <v>3.3169533169533166E-2</v>
      </c>
      <c r="D8" s="45">
        <f t="shared" si="3"/>
        <v>0.22537562604340566</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140</v>
      </c>
      <c r="C9" s="45">
        <f t="shared" si="2"/>
        <v>3.4567901234567898E-2</v>
      </c>
      <c r="D9" s="45">
        <f t="shared" si="3"/>
        <v>0.18691588785046728</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176</v>
      </c>
      <c r="C10" s="45">
        <f t="shared" si="2"/>
        <v>4.3424623735504563E-2</v>
      </c>
      <c r="D10" s="45">
        <f t="shared" si="3"/>
        <v>0.21333333333333335</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190</v>
      </c>
      <c r="C11" s="45">
        <f t="shared" si="2"/>
        <v>4.7287207565953213E-2</v>
      </c>
      <c r="D11" s="45">
        <f t="shared" si="3"/>
        <v>0.22144522144522144</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163</v>
      </c>
      <c r="C12" s="45">
        <f t="shared" si="2"/>
        <v>4.0638244826726504E-2</v>
      </c>
      <c r="D12" s="45">
        <f t="shared" si="3"/>
        <v>0.21938088829071331</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175</v>
      </c>
      <c r="C13" s="45">
        <f t="shared" si="2"/>
        <v>4.3892651116127411E-2</v>
      </c>
      <c r="D13" s="45">
        <f t="shared" si="3"/>
        <v>0.2348993288590604</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181</v>
      </c>
      <c r="C14" s="45">
        <f t="shared" si="2"/>
        <v>4.4857496902106567E-2</v>
      </c>
      <c r="D14" s="45">
        <f t="shared" si="3"/>
        <v>0.2403718459495352</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EB00DE03-0CF6-4CAA-9CEF-8D6E3F50F8FE}"/>
  </hyperlinks>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F925-393C-4DF7-B253-2EC2C78DE64E}">
  <dimension ref="A1:X68"/>
  <sheetViews>
    <sheetView topLeftCell="A14" zoomScale="70" zoomScaleNormal="70" workbookViewId="0">
      <selection activeCell="E65" sqref="E65"/>
    </sheetView>
  </sheetViews>
  <sheetFormatPr defaultColWidth="8.6640625" defaultRowHeight="15.75" x14ac:dyDescent="0.25"/>
  <cols>
    <col min="1" max="1" width="17.6640625"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 t="shared" ref="A2:A14" si="0">MONTH(J6)&amp;"月"</f>
        <v>3月</v>
      </c>
      <c r="B2" s="16">
        <f>T46</f>
        <v>143</v>
      </c>
      <c r="C2" s="46">
        <f>T46/T6</f>
        <v>4.3959422071933603E-2</v>
      </c>
      <c r="D2" s="46">
        <f>IFERROR(T46/T26,0)</f>
        <v>0.37532808398950129</v>
      </c>
      <c r="E2" s="16"/>
      <c r="J2" s="452" t="s">
        <v>1056</v>
      </c>
      <c r="K2" s="453"/>
      <c r="L2" s="453"/>
      <c r="M2" s="453"/>
      <c r="N2" s="453"/>
      <c r="O2" s="453"/>
      <c r="P2" s="453"/>
      <c r="Q2" s="453"/>
      <c r="R2" s="453"/>
      <c r="S2" s="453"/>
      <c r="T2" s="453"/>
      <c r="U2" s="453"/>
      <c r="V2" s="453"/>
      <c r="W2" s="453"/>
      <c r="X2" s="454"/>
    </row>
    <row r="3" spans="1:24" x14ac:dyDescent="0.25">
      <c r="A3" t="str">
        <f t="shared" si="0"/>
        <v>4月</v>
      </c>
      <c r="B3" s="16">
        <f t="shared" ref="B3:B14" si="1">T47</f>
        <v>69</v>
      </c>
      <c r="C3" s="46">
        <f t="shared" ref="C3:C14" si="2">T47/T7</f>
        <v>2.1375464684014869E-2</v>
      </c>
      <c r="D3" s="46">
        <f t="shared" ref="D3:D14" si="3">IFERROR(T47/T27,0)</f>
        <v>0.40828402366863903</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87</v>
      </c>
      <c r="C4" s="46">
        <f t="shared" si="2"/>
        <v>2.6371627765989693E-2</v>
      </c>
      <c r="D4" s="46">
        <f t="shared" si="3"/>
        <v>0.5</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93</v>
      </c>
      <c r="C5" s="46">
        <f t="shared" si="2"/>
        <v>2.8012048192771085E-2</v>
      </c>
      <c r="D5" s="46">
        <f t="shared" si="3"/>
        <v>0.5636363636363636</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101</v>
      </c>
      <c r="C6" s="46">
        <f t="shared" si="2"/>
        <v>3.0131264916467781E-2</v>
      </c>
      <c r="D6" s="46">
        <f>IFERROR(T50/T30,0)</f>
        <v>0.46543778801843316</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61</v>
      </c>
      <c r="C7" s="46">
        <f>T51/T11</f>
        <v>1.8068720379146919E-2</v>
      </c>
      <c r="D7" s="46">
        <f t="shared" si="3"/>
        <v>0.35260115606936415</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65</v>
      </c>
      <c r="C8" s="46">
        <f t="shared" si="2"/>
        <v>1.9106407995296885E-2</v>
      </c>
      <c r="D8" s="46">
        <f t="shared" si="3"/>
        <v>0.49618320610687022</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81</v>
      </c>
      <c r="C9" s="46">
        <f t="shared" si="2"/>
        <v>2.3858615611192929E-2</v>
      </c>
      <c r="D9" s="46">
        <f t="shared" si="3"/>
        <v>0.41116751269035534</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140</v>
      </c>
      <c r="C10" s="46">
        <f>T54/T14</f>
        <v>4.1841004184100417E-2</v>
      </c>
      <c r="D10" s="46">
        <f t="shared" si="3"/>
        <v>0.4375</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146</v>
      </c>
      <c r="C11" s="46">
        <f t="shared" si="2"/>
        <v>4.2615294804436661E-2</v>
      </c>
      <c r="D11" s="46">
        <f t="shared" si="3"/>
        <v>0.39247311827956988</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123</v>
      </c>
      <c r="C12" s="46">
        <f t="shared" si="2"/>
        <v>3.6509349955476403E-2</v>
      </c>
      <c r="D12" s="46">
        <f t="shared" si="3"/>
        <v>0.26004228329809725</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147</v>
      </c>
      <c r="C13" s="46">
        <f t="shared" si="2"/>
        <v>4.5496750232126279E-2</v>
      </c>
      <c r="D13" s="46">
        <f t="shared" si="3"/>
        <v>0.40607734806629836</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150</v>
      </c>
      <c r="C14" s="46">
        <f t="shared" si="2"/>
        <v>4.6598322460391424E-2</v>
      </c>
      <c r="D14" s="46">
        <f t="shared" si="3"/>
        <v>0.40540540540540543</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A48" s="300" t="s">
        <v>858</v>
      </c>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24" x14ac:dyDescent="0.25">
      <c r="A52" t="s">
        <v>2758</v>
      </c>
      <c r="B52" t="s">
        <v>2759</v>
      </c>
      <c r="C52" t="s">
        <v>263</v>
      </c>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24" x14ac:dyDescent="0.25">
      <c r="A53" t="s">
        <v>2760</v>
      </c>
      <c r="B53">
        <v>0</v>
      </c>
      <c r="C53">
        <v>2</v>
      </c>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24" x14ac:dyDescent="0.25">
      <c r="A54" t="s">
        <v>2760</v>
      </c>
      <c r="B54">
        <v>1</v>
      </c>
      <c r="C54">
        <v>31</v>
      </c>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24" x14ac:dyDescent="0.25">
      <c r="A55" t="s">
        <v>2761</v>
      </c>
      <c r="B55">
        <v>1</v>
      </c>
      <c r="C55">
        <v>3</v>
      </c>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24" x14ac:dyDescent="0.25">
      <c r="A56" t="s">
        <v>56</v>
      </c>
      <c r="B56">
        <v>0</v>
      </c>
      <c r="C56">
        <v>14</v>
      </c>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24" x14ac:dyDescent="0.25">
      <c r="A57" t="s">
        <v>56</v>
      </c>
      <c r="B57">
        <v>1</v>
      </c>
      <c r="C57">
        <v>33</v>
      </c>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24" ht="16.5" thickBot="1" x14ac:dyDescent="0.3">
      <c r="A58" t="s">
        <v>2762</v>
      </c>
      <c r="B58">
        <v>0</v>
      </c>
      <c r="C58">
        <v>3</v>
      </c>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row r="59" spans="1:24" x14ac:dyDescent="0.25">
      <c r="A59" t="s">
        <v>2762</v>
      </c>
      <c r="B59">
        <v>1</v>
      </c>
      <c r="C59">
        <v>5</v>
      </c>
    </row>
    <row r="60" spans="1:24" x14ac:dyDescent="0.25">
      <c r="A60" t="s">
        <v>2763</v>
      </c>
      <c r="B60">
        <v>0</v>
      </c>
      <c r="C60">
        <v>1</v>
      </c>
    </row>
    <row r="61" spans="1:24" x14ac:dyDescent="0.25">
      <c r="A61" t="s">
        <v>2763</v>
      </c>
      <c r="B61">
        <v>1</v>
      </c>
      <c r="C61">
        <v>8</v>
      </c>
    </row>
    <row r="62" spans="1:24" x14ac:dyDescent="0.25">
      <c r="A62" t="s">
        <v>2764</v>
      </c>
      <c r="B62">
        <v>0</v>
      </c>
      <c r="C62">
        <v>11</v>
      </c>
    </row>
    <row r="63" spans="1:24" x14ac:dyDescent="0.25">
      <c r="A63" t="s">
        <v>2764</v>
      </c>
      <c r="B63">
        <v>1</v>
      </c>
      <c r="C63">
        <v>39</v>
      </c>
    </row>
    <row r="64" spans="1:24" x14ac:dyDescent="0.25">
      <c r="C64">
        <f>SUM(C53:C63)</f>
        <v>150</v>
      </c>
    </row>
    <row r="66" spans="1:3" x14ac:dyDescent="0.25">
      <c r="B66" t="s">
        <v>2774</v>
      </c>
      <c r="C66" t="s">
        <v>2773</v>
      </c>
    </row>
    <row r="67" spans="1:3" x14ac:dyDescent="0.25">
      <c r="A67" t="s">
        <v>2770</v>
      </c>
      <c r="B67">
        <f>SUM(C53:C57)+SUM(C62:C63)</f>
        <v>133</v>
      </c>
      <c r="C67" s="10">
        <f>B67/SUM(B67:B69)</f>
        <v>0.88666666666666671</v>
      </c>
    </row>
    <row r="68" spans="1:3" x14ac:dyDescent="0.25">
      <c r="A68" t="s">
        <v>2771</v>
      </c>
      <c r="B68">
        <f>SUM(C58:C61)</f>
        <v>17</v>
      </c>
      <c r="C68" s="10">
        <f>B68/SUM(B67:B69)</f>
        <v>0.11333333333333333</v>
      </c>
    </row>
  </sheetData>
  <mergeCells count="3">
    <mergeCell ref="J2:X2"/>
    <mergeCell ref="J22:X22"/>
    <mergeCell ref="J42:X42"/>
  </mergeCells>
  <phoneticPr fontId="13" type="noConversion"/>
  <hyperlinks>
    <hyperlink ref="A48" location="目錄!A1" display="目錄" xr:uid="{46CF4C9F-6727-4EB0-9F5A-B538DD28B535}"/>
  </hyperlinks>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69A6-2E76-4346-8551-EAFA2948BF98}">
  <dimension ref="A1:X58"/>
  <sheetViews>
    <sheetView zoomScale="70" zoomScaleNormal="70" workbookViewId="0">
      <selection activeCell="J45" sqref="J45:X58"/>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 t="shared" ref="A2:A14" si="0">MONTH(J6)&amp;"月"</f>
        <v>3月</v>
      </c>
      <c r="B2" s="16">
        <f>S46</f>
        <v>13</v>
      </c>
      <c r="C2" s="46">
        <f>S46/S6</f>
        <v>6.1032863849765258E-2</v>
      </c>
      <c r="D2" s="46">
        <f>IFERROR(S46/S26,0)</f>
        <v>0.20967741935483872</v>
      </c>
      <c r="E2" s="16"/>
      <c r="J2" s="452" t="s">
        <v>1056</v>
      </c>
      <c r="K2" s="453"/>
      <c r="L2" s="453"/>
      <c r="M2" s="453"/>
      <c r="N2" s="453"/>
      <c r="O2" s="453"/>
      <c r="P2" s="453"/>
      <c r="Q2" s="453"/>
      <c r="R2" s="453"/>
      <c r="S2" s="453"/>
      <c r="T2" s="453"/>
      <c r="U2" s="453"/>
      <c r="V2" s="453"/>
      <c r="W2" s="453"/>
      <c r="X2" s="454"/>
    </row>
    <row r="3" spans="1:24" x14ac:dyDescent="0.25">
      <c r="A3" t="str">
        <f t="shared" si="0"/>
        <v>4月</v>
      </c>
      <c r="B3" s="16">
        <f t="shared" ref="B3:B14" si="1">S47</f>
        <v>19</v>
      </c>
      <c r="C3" s="46">
        <f t="shared" ref="C3:C14" si="2">S47/S7</f>
        <v>8.5585585585585586E-2</v>
      </c>
      <c r="D3" s="46">
        <f t="shared" ref="D3:D13" si="3">IFERROR(S47/S27,0)</f>
        <v>0.23749999999999999</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20</v>
      </c>
      <c r="C4" s="46">
        <f t="shared" si="2"/>
        <v>8.771929824561403E-2</v>
      </c>
      <c r="D4" s="46">
        <f t="shared" si="3"/>
        <v>0.33333333333333331</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17</v>
      </c>
      <c r="C5" s="46">
        <f t="shared" si="2"/>
        <v>7.623318385650224E-2</v>
      </c>
      <c r="D5" s="46">
        <f t="shared" si="3"/>
        <v>0.23943661971830985</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20</v>
      </c>
      <c r="C6" s="46">
        <f t="shared" si="2"/>
        <v>9.0090090090090086E-2</v>
      </c>
      <c r="D6" s="46">
        <f t="shared" si="3"/>
        <v>0.24096385542168675</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15</v>
      </c>
      <c r="C7" s="46">
        <f t="shared" si="2"/>
        <v>6.9767441860465115E-2</v>
      </c>
      <c r="D7" s="46">
        <f>IFERROR(S51/S31,0)</f>
        <v>0.23809523809523808</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14</v>
      </c>
      <c r="C8" s="46">
        <f>S52/S12</f>
        <v>6.5727699530516437E-2</v>
      </c>
      <c r="D8" s="46">
        <f t="shared" si="3"/>
        <v>0.19718309859154928</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19</v>
      </c>
      <c r="C9" s="46">
        <f t="shared" si="2"/>
        <v>9.0909090909090912E-2</v>
      </c>
      <c r="D9" s="46">
        <f t="shared" si="3"/>
        <v>0.26760563380281688</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14</v>
      </c>
      <c r="C10" s="46">
        <f t="shared" si="2"/>
        <v>6.7632850241545889E-2</v>
      </c>
      <c r="D10" s="46">
        <f t="shared" si="3"/>
        <v>0.23333333333333334</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12</v>
      </c>
      <c r="C11" s="46">
        <f t="shared" si="2"/>
        <v>5.9113300492610835E-2</v>
      </c>
      <c r="D11" s="46">
        <f t="shared" si="3"/>
        <v>0.17647058823529413</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20</v>
      </c>
      <c r="C12" s="46">
        <f t="shared" si="2"/>
        <v>0.10471204188481675</v>
      </c>
      <c r="D12" s="46">
        <f t="shared" si="3"/>
        <v>0.27777777777777779</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17</v>
      </c>
      <c r="C13" s="46">
        <f t="shared" si="2"/>
        <v>9.9415204678362568E-2</v>
      </c>
      <c r="D13" s="46">
        <f t="shared" si="3"/>
        <v>0.30909090909090908</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6</v>
      </c>
      <c r="C14" s="46">
        <f t="shared" si="2"/>
        <v>3.9473684210526314E-2</v>
      </c>
      <c r="D14" s="46">
        <f>IFERROR(S58/S38,0)</f>
        <v>0.10909090909090909</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E52AF247-A190-4D41-AEC0-0AD4E32ABC5E}"/>
  </hyperlinks>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1F89B-71D5-4927-A859-3CD80845BA5C}">
  <dimension ref="A1:X58"/>
  <sheetViews>
    <sheetView topLeftCell="A4" zoomScale="70" zoomScaleNormal="70" workbookViewId="0">
      <selection activeCell="E50" sqref="E50"/>
    </sheetView>
  </sheetViews>
  <sheetFormatPr defaultColWidth="8.6640625" defaultRowHeight="15.75" x14ac:dyDescent="0.25"/>
  <cols>
    <col min="1" max="1" width="16.44140625"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 t="shared" ref="A2:A14" si="0">MONTH(J6)&amp;"月"</f>
        <v>3月</v>
      </c>
      <c r="B2" s="16">
        <f>R46</f>
        <v>12</v>
      </c>
      <c r="C2" s="46">
        <f>R46/R6</f>
        <v>0.13043478260869565</v>
      </c>
      <c r="D2" s="46">
        <f>R46/R26</f>
        <v>0.1276595744680851</v>
      </c>
      <c r="E2" s="16"/>
      <c r="J2" s="452" t="s">
        <v>1056</v>
      </c>
      <c r="K2" s="453"/>
      <c r="L2" s="453"/>
      <c r="M2" s="453"/>
      <c r="N2" s="453"/>
      <c r="O2" s="453"/>
      <c r="P2" s="453"/>
      <c r="Q2" s="453"/>
      <c r="R2" s="453"/>
      <c r="S2" s="453"/>
      <c r="T2" s="453"/>
      <c r="U2" s="453"/>
      <c r="V2" s="453"/>
      <c r="W2" s="453"/>
      <c r="X2" s="454"/>
    </row>
    <row r="3" spans="1:24" x14ac:dyDescent="0.25">
      <c r="A3" t="str">
        <f t="shared" si="0"/>
        <v>4月</v>
      </c>
      <c r="B3" s="16">
        <f t="shared" ref="B3:B14" si="1">R47</f>
        <v>25</v>
      </c>
      <c r="C3" s="46">
        <f t="shared" ref="C3:C14" si="2">R47/R7</f>
        <v>0.12195121951219512</v>
      </c>
      <c r="D3" s="46">
        <f t="shared" ref="D3:D14" si="3">R47/R27</f>
        <v>0.12315270935960591</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21</v>
      </c>
      <c r="C4" s="46">
        <f t="shared" si="2"/>
        <v>0.1111111111111111</v>
      </c>
      <c r="D4" s="46">
        <f t="shared" si="3"/>
        <v>0.11538461538461539</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23</v>
      </c>
      <c r="C5" s="46">
        <f t="shared" si="2"/>
        <v>0.1270718232044199</v>
      </c>
      <c r="D5" s="46">
        <f t="shared" si="3"/>
        <v>0.1270718232044199</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23</v>
      </c>
      <c r="C6" s="46">
        <f t="shared" si="2"/>
        <v>0.1377245508982036</v>
      </c>
      <c r="D6" s="46">
        <f t="shared" si="3"/>
        <v>0.13609467455621302</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15</v>
      </c>
      <c r="C7" s="46">
        <f t="shared" si="2"/>
        <v>9.3167701863354033E-2</v>
      </c>
      <c r="D7" s="46">
        <f t="shared" si="3"/>
        <v>9.375E-2</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16</v>
      </c>
      <c r="C8" s="46">
        <f t="shared" si="2"/>
        <v>0.10062893081761007</v>
      </c>
      <c r="D8" s="46">
        <f t="shared" si="3"/>
        <v>0.10191082802547771</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14</v>
      </c>
      <c r="C9" s="46">
        <f t="shared" si="2"/>
        <v>9.2105263157894732E-2</v>
      </c>
      <c r="D9" s="46">
        <f t="shared" si="3"/>
        <v>9.2715231788079472E-2</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14</v>
      </c>
      <c r="C10" s="46">
        <f t="shared" si="2"/>
        <v>9.5238095238095233E-2</v>
      </c>
      <c r="D10" s="46">
        <f t="shared" si="3"/>
        <v>9.6551724137931033E-2</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13</v>
      </c>
      <c r="C11" s="46">
        <f t="shared" si="2"/>
        <v>9.154929577464789E-2</v>
      </c>
      <c r="D11" s="46">
        <f t="shared" si="3"/>
        <v>9.420289855072464E-2</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12</v>
      </c>
      <c r="C12" s="46">
        <f t="shared" si="2"/>
        <v>6.6298342541436461E-2</v>
      </c>
      <c r="D12" s="46">
        <f t="shared" si="3"/>
        <v>6.7796610169491525E-2</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18</v>
      </c>
      <c r="C13" s="46">
        <f t="shared" si="2"/>
        <v>9.5744680851063829E-2</v>
      </c>
      <c r="D13" s="46">
        <f t="shared" si="3"/>
        <v>0.11180124223602485</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20</v>
      </c>
      <c r="C14" s="46">
        <f t="shared" si="2"/>
        <v>0.10152284263959391</v>
      </c>
      <c r="D14" s="46">
        <f t="shared" si="3"/>
        <v>0.12345679012345678</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24" x14ac:dyDescent="0.25">
      <c r="A50" t="s">
        <v>2758</v>
      </c>
      <c r="B50" t="s">
        <v>2759</v>
      </c>
      <c r="C50" t="s">
        <v>263</v>
      </c>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24" x14ac:dyDescent="0.25">
      <c r="A51" t="s">
        <v>2765</v>
      </c>
      <c r="B51">
        <v>0</v>
      </c>
      <c r="C51">
        <v>7</v>
      </c>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24" x14ac:dyDescent="0.25">
      <c r="A52" t="s">
        <v>2765</v>
      </c>
      <c r="B52">
        <v>1</v>
      </c>
      <c r="C52">
        <v>11</v>
      </c>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24" x14ac:dyDescent="0.25">
      <c r="A53" t="s">
        <v>2766</v>
      </c>
      <c r="B53">
        <v>1</v>
      </c>
      <c r="C53">
        <v>2</v>
      </c>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8A2BDC00-6105-461C-9720-E8C2016CAE00}"/>
  </hyperlinks>
  <pageMargins left="0.7" right="0.7" top="0.75" bottom="0.75" header="0.3" footer="0.3"/>
  <pageSetup paperSize="9"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379F-C6BF-450B-903B-3AA8BF4DDB76}">
  <dimension ref="A1:X68"/>
  <sheetViews>
    <sheetView topLeftCell="A16" zoomScale="70" zoomScaleNormal="70" workbookViewId="0">
      <selection activeCell="A65" sqref="A65:C67"/>
    </sheetView>
  </sheetViews>
  <sheetFormatPr defaultColWidth="8.6640625" defaultRowHeight="15.75" x14ac:dyDescent="0.25"/>
  <cols>
    <col min="1" max="1" width="20.6640625"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MONTH(J6)&amp;"月"</f>
        <v>3月</v>
      </c>
      <c r="B2" s="16">
        <f>Q46</f>
        <v>78</v>
      </c>
      <c r="C2" s="46">
        <f>Q46/Q6</f>
        <v>2.7027027027027029E-2</v>
      </c>
      <c r="D2" s="46">
        <f>IFERROR(Q46/Q26,0)</f>
        <v>0.38235294117647056</v>
      </c>
      <c r="E2" s="16"/>
      <c r="J2" s="452" t="s">
        <v>1056</v>
      </c>
      <c r="K2" s="453"/>
      <c r="L2" s="453"/>
      <c r="M2" s="453"/>
      <c r="N2" s="453"/>
      <c r="O2" s="453"/>
      <c r="P2" s="453"/>
      <c r="Q2" s="453"/>
      <c r="R2" s="453"/>
      <c r="S2" s="453"/>
      <c r="T2" s="453"/>
      <c r="U2" s="453"/>
      <c r="V2" s="453"/>
      <c r="W2" s="453"/>
      <c r="X2" s="454"/>
    </row>
    <row r="3" spans="1:24" x14ac:dyDescent="0.25">
      <c r="A3" t="str">
        <f t="shared" ref="A3:A14" si="0">MONTH(J7)&amp;"月"</f>
        <v>4月</v>
      </c>
      <c r="B3" s="16">
        <f t="shared" ref="B3:B14" si="1">Q47</f>
        <v>57</v>
      </c>
      <c r="C3" s="46">
        <f t="shared" ref="C3:C14" si="2">Q47/Q7</f>
        <v>1.9012675116744496E-2</v>
      </c>
      <c r="D3" s="46">
        <f t="shared" ref="D3:D14" si="3">IFERROR(Q47/Q27,0)</f>
        <v>0.37748344370860926</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58</v>
      </c>
      <c r="C4" s="46">
        <f t="shared" si="2"/>
        <v>1.8739903069466882E-2</v>
      </c>
      <c r="D4" s="46">
        <f t="shared" si="3"/>
        <v>0.36708860759493672</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61</v>
      </c>
      <c r="C5" s="46">
        <f t="shared" si="2"/>
        <v>1.9032761310452419E-2</v>
      </c>
      <c r="D5" s="46">
        <f t="shared" si="3"/>
        <v>0.41496598639455784</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81</v>
      </c>
      <c r="C6" s="46">
        <f t="shared" si="2"/>
        <v>2.4763069397737696E-2</v>
      </c>
      <c r="D6" s="46">
        <f t="shared" si="3"/>
        <v>0.46551724137931033</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95</v>
      </c>
      <c r="C7" s="46">
        <f t="shared" si="2"/>
        <v>2.8383627128772036E-2</v>
      </c>
      <c r="D7" s="46">
        <f t="shared" si="3"/>
        <v>0.50264550264550267</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57</v>
      </c>
      <c r="C8" s="46">
        <f t="shared" si="2"/>
        <v>1.6893894487255482E-2</v>
      </c>
      <c r="D8" s="46">
        <f t="shared" si="3"/>
        <v>0.41605839416058393</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78</v>
      </c>
      <c r="C9" s="46">
        <f t="shared" si="2"/>
        <v>2.3056458764410287E-2</v>
      </c>
      <c r="D9" s="46">
        <f t="shared" si="3"/>
        <v>0.27464788732394368</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121</v>
      </c>
      <c r="C10" s="46">
        <f t="shared" si="2"/>
        <v>3.5483870967741936E-2</v>
      </c>
      <c r="D10" s="46">
        <f t="shared" si="3"/>
        <v>0.30478589420654911</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128</v>
      </c>
      <c r="C11" s="46">
        <f t="shared" si="2"/>
        <v>3.7903464613562331E-2</v>
      </c>
      <c r="D11" s="46">
        <f t="shared" si="3"/>
        <v>0.30046948356807512</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109</v>
      </c>
      <c r="C12" s="46">
        <f t="shared" si="2"/>
        <v>3.2344213649851634E-2</v>
      </c>
      <c r="D12" s="46">
        <f t="shared" si="3"/>
        <v>0.39068100358422941</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112</v>
      </c>
      <c r="C13" s="46">
        <f t="shared" si="2"/>
        <v>3.3343256921702889E-2</v>
      </c>
      <c r="D13" s="46">
        <f t="shared" si="3"/>
        <v>0.36363636363636365</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117</v>
      </c>
      <c r="C14" s="46">
        <f t="shared" si="2"/>
        <v>3.4220532319391636E-2</v>
      </c>
      <c r="D14" s="46">
        <f t="shared" si="3"/>
        <v>0.37380191693290737</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0:24" x14ac:dyDescent="0.25">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0: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0:24" x14ac:dyDescent="0.25">
      <c r="T19" s="10"/>
    </row>
    <row r="20" spans="10:24" x14ac:dyDescent="0.25">
      <c r="T20" s="10"/>
    </row>
    <row r="21" spans="10:24" ht="16.5" thickBot="1" x14ac:dyDescent="0.3">
      <c r="T21" s="10"/>
    </row>
    <row r="22" spans="10:24" x14ac:dyDescent="0.25">
      <c r="J22" s="452" t="s">
        <v>1057</v>
      </c>
      <c r="K22" s="453"/>
      <c r="L22" s="453"/>
      <c r="M22" s="453"/>
      <c r="N22" s="453"/>
      <c r="O22" s="453"/>
      <c r="P22" s="453"/>
      <c r="Q22" s="453"/>
      <c r="R22" s="453"/>
      <c r="S22" s="453"/>
      <c r="T22" s="453"/>
      <c r="U22" s="453"/>
      <c r="V22" s="453"/>
      <c r="W22" s="453"/>
      <c r="X22" s="454"/>
    </row>
    <row r="23" spans="10: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0: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0: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0: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0: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0: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0: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0: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0: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0: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0: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0: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0: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0: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0: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0: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0:24" x14ac:dyDescent="0.25">
      <c r="T39" s="10"/>
    </row>
    <row r="40" spans="10:24" x14ac:dyDescent="0.25">
      <c r="T40" s="10"/>
    </row>
    <row r="41" spans="10:24" ht="16.5" thickBot="1" x14ac:dyDescent="0.3">
      <c r="T41" s="10"/>
    </row>
    <row r="42" spans="10:24" x14ac:dyDescent="0.25">
      <c r="J42" s="452" t="s">
        <v>1099</v>
      </c>
      <c r="K42" s="453"/>
      <c r="L42" s="453"/>
      <c r="M42" s="453"/>
      <c r="N42" s="453"/>
      <c r="O42" s="453"/>
      <c r="P42" s="453"/>
      <c r="Q42" s="453"/>
      <c r="R42" s="453"/>
      <c r="S42" s="453"/>
      <c r="T42" s="453"/>
      <c r="U42" s="453"/>
      <c r="V42" s="453"/>
      <c r="W42" s="453"/>
      <c r="X42" s="454"/>
    </row>
    <row r="43" spans="10: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0: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0:24" x14ac:dyDescent="0.25">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0: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0: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0: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24" x14ac:dyDescent="0.25">
      <c r="A50" s="300" t="s">
        <v>858</v>
      </c>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24" x14ac:dyDescent="0.25">
      <c r="A54" t="s">
        <v>2758</v>
      </c>
      <c r="B54" t="s">
        <v>2759</v>
      </c>
      <c r="C54" t="s">
        <v>263</v>
      </c>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24" x14ac:dyDescent="0.25">
      <c r="A55" t="s">
        <v>2767</v>
      </c>
      <c r="B55">
        <v>0</v>
      </c>
      <c r="C55">
        <v>6</v>
      </c>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24" x14ac:dyDescent="0.25">
      <c r="A56" t="s">
        <v>2767</v>
      </c>
      <c r="B56">
        <v>1</v>
      </c>
      <c r="C56">
        <v>13</v>
      </c>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24" x14ac:dyDescent="0.25">
      <c r="A57" t="s">
        <v>2762</v>
      </c>
      <c r="B57">
        <v>0</v>
      </c>
      <c r="C57">
        <v>1</v>
      </c>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24" ht="16.5" thickBot="1" x14ac:dyDescent="0.3">
      <c r="A58" t="s">
        <v>2762</v>
      </c>
      <c r="B58">
        <v>1</v>
      </c>
      <c r="C58">
        <v>1</v>
      </c>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row r="59" spans="1:24" x14ac:dyDescent="0.25">
      <c r="A59" t="s">
        <v>2768</v>
      </c>
      <c r="B59">
        <v>0</v>
      </c>
      <c r="C59">
        <v>26</v>
      </c>
    </row>
    <row r="60" spans="1:24" x14ac:dyDescent="0.25">
      <c r="A60" t="s">
        <v>2768</v>
      </c>
      <c r="B60">
        <v>1</v>
      </c>
      <c r="C60">
        <v>61</v>
      </c>
    </row>
    <row r="61" spans="1:24" x14ac:dyDescent="0.25">
      <c r="A61" t="s">
        <v>2763</v>
      </c>
      <c r="B61">
        <v>0</v>
      </c>
      <c r="C61">
        <v>3</v>
      </c>
    </row>
    <row r="62" spans="1:24" x14ac:dyDescent="0.25">
      <c r="A62" t="s">
        <v>2763</v>
      </c>
      <c r="B62">
        <v>1</v>
      </c>
      <c r="C62">
        <v>6</v>
      </c>
    </row>
    <row r="63" spans="1:24" x14ac:dyDescent="0.25">
      <c r="C63">
        <f>SUM(C55:C62)</f>
        <v>117</v>
      </c>
    </row>
    <row r="65" spans="1:3" x14ac:dyDescent="0.25">
      <c r="B65" t="s">
        <v>2774</v>
      </c>
      <c r="C65" t="s">
        <v>2773</v>
      </c>
    </row>
    <row r="66" spans="1:3" x14ac:dyDescent="0.25">
      <c r="A66" t="s">
        <v>2770</v>
      </c>
      <c r="B66">
        <f>C55+C56+C59+C60</f>
        <v>106</v>
      </c>
      <c r="C66" s="10">
        <f>B66/C63</f>
        <v>0.90598290598290598</v>
      </c>
    </row>
    <row r="67" spans="1:3" x14ac:dyDescent="0.25">
      <c r="A67" t="s">
        <v>2771</v>
      </c>
      <c r="B67">
        <f>C57+C58+C61+C62</f>
        <v>11</v>
      </c>
      <c r="C67" s="10">
        <f>B67/C63</f>
        <v>9.4017094017094016E-2</v>
      </c>
    </row>
    <row r="68" spans="1:3" x14ac:dyDescent="0.25">
      <c r="A68" t="s">
        <v>2772</v>
      </c>
    </row>
  </sheetData>
  <mergeCells count="3">
    <mergeCell ref="J2:X2"/>
    <mergeCell ref="J22:X22"/>
    <mergeCell ref="J42:X42"/>
  </mergeCells>
  <phoneticPr fontId="13" type="noConversion"/>
  <hyperlinks>
    <hyperlink ref="A50" location="目錄!A1" display="目錄" xr:uid="{A23B1050-A75F-4CC0-BC9F-E899551AF590}"/>
  </hyperlinks>
  <pageMargins left="0.7" right="0.7" top="0.75" bottom="0.75" header="0.3" footer="0.3"/>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5713-BAC4-473B-905C-AA44F9675B5B}">
  <dimension ref="A1:X58"/>
  <sheetViews>
    <sheetView zoomScale="70" zoomScaleNormal="70" workbookViewId="0">
      <selection activeCell="R51" sqref="R51"/>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 t="shared" ref="A2:A14" si="0">MONTH(J6)&amp;"月"</f>
        <v>3月</v>
      </c>
      <c r="B2" s="16">
        <f>P46</f>
        <v>25</v>
      </c>
      <c r="C2" s="46">
        <f>P46/P6</f>
        <v>7.8125E-2</v>
      </c>
      <c r="D2" s="46">
        <f>IFERROR(P46/P26,0)</f>
        <v>0.23809523809523808</v>
      </c>
      <c r="E2" s="16"/>
      <c r="J2" s="452" t="s">
        <v>1056</v>
      </c>
      <c r="K2" s="453"/>
      <c r="L2" s="453"/>
      <c r="M2" s="453"/>
      <c r="N2" s="453"/>
      <c r="O2" s="453"/>
      <c r="P2" s="453"/>
      <c r="Q2" s="453"/>
      <c r="R2" s="453"/>
      <c r="S2" s="453"/>
      <c r="T2" s="453"/>
      <c r="U2" s="453"/>
      <c r="V2" s="453"/>
      <c r="W2" s="453"/>
      <c r="X2" s="454"/>
    </row>
    <row r="3" spans="1:24" x14ac:dyDescent="0.25">
      <c r="A3" t="str">
        <f t="shared" si="0"/>
        <v>4月</v>
      </c>
      <c r="B3" s="16">
        <f t="shared" ref="B3:B14" si="1">P47</f>
        <v>10</v>
      </c>
      <c r="C3" s="46">
        <f t="shared" ref="C3:C14" si="2">P47/P7</f>
        <v>3.1545741324921134E-2</v>
      </c>
      <c r="D3" s="46">
        <f t="shared" ref="D3:D14" si="3">IFERROR(P47/P27,0)</f>
        <v>0.10526315789473684</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25</v>
      </c>
      <c r="C4" s="46">
        <f t="shared" si="2"/>
        <v>7.5075075075075076E-2</v>
      </c>
      <c r="D4" s="46">
        <f t="shared" si="3"/>
        <v>0.23148148148148148</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26</v>
      </c>
      <c r="C5" s="46">
        <f t="shared" si="2"/>
        <v>7.7844311377245512E-2</v>
      </c>
      <c r="D5" s="46">
        <f t="shared" si="3"/>
        <v>0.25242718446601942</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22</v>
      </c>
      <c r="C6" s="46">
        <f t="shared" si="2"/>
        <v>6.6465256797583083E-2</v>
      </c>
      <c r="D6" s="46">
        <f t="shared" si="3"/>
        <v>0.18965517241379309</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24</v>
      </c>
      <c r="C7" s="46">
        <f t="shared" si="2"/>
        <v>7.2727272727272724E-2</v>
      </c>
      <c r="D7" s="46">
        <f t="shared" si="3"/>
        <v>0.21428571428571427</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24</v>
      </c>
      <c r="C8" s="46">
        <f t="shared" si="2"/>
        <v>7.2507552870090641E-2</v>
      </c>
      <c r="D8" s="46">
        <f t="shared" si="3"/>
        <v>0.23529411764705882</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17</v>
      </c>
      <c r="C9" s="46">
        <f t="shared" si="2"/>
        <v>5.362776025236593E-2</v>
      </c>
      <c r="D9" s="46">
        <f t="shared" si="3"/>
        <v>0.14782608695652175</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19</v>
      </c>
      <c r="C10" s="46">
        <f t="shared" si="2"/>
        <v>6.1290322580645158E-2</v>
      </c>
      <c r="D10" s="46">
        <f t="shared" si="3"/>
        <v>0.17924528301886791</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19</v>
      </c>
      <c r="C11" s="46">
        <f t="shared" si="2"/>
        <v>6.2295081967213117E-2</v>
      </c>
      <c r="D11" s="46">
        <f t="shared" si="3"/>
        <v>0.2</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22</v>
      </c>
      <c r="C12" s="46">
        <f t="shared" si="2"/>
        <v>7.6388888888888895E-2</v>
      </c>
      <c r="D12" s="46">
        <f t="shared" si="3"/>
        <v>0.20560747663551401</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12</v>
      </c>
      <c r="C13" s="46">
        <f t="shared" si="2"/>
        <v>4.5283018867924525E-2</v>
      </c>
      <c r="D13" s="46">
        <f t="shared" si="3"/>
        <v>0.12121212121212122</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7</v>
      </c>
      <c r="C14" s="46">
        <f t="shared" si="2"/>
        <v>2.7888446215139442E-2</v>
      </c>
      <c r="D14" s="46">
        <f t="shared" si="3"/>
        <v>9.2105263157894732E-2</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77A8716B-643A-4961-9278-D27DC68DDD08}"/>
  </hyperlink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52AB-D807-4C0D-9AAF-EB79DF5FA439}">
  <dimension ref="A1:X58"/>
  <sheetViews>
    <sheetView zoomScale="70" zoomScaleNormal="70" workbookViewId="0">
      <selection activeCell="A52" sqref="A52"/>
    </sheetView>
  </sheetViews>
  <sheetFormatPr defaultColWidth="8.6640625" defaultRowHeight="15.75" x14ac:dyDescent="0.25"/>
  <cols>
    <col min="1" max="1" width="16.6640625"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t="s">
        <v>62</v>
      </c>
      <c r="C1" t="s">
        <v>24</v>
      </c>
      <c r="D1" t="s">
        <v>22</v>
      </c>
      <c r="E1" s="21"/>
    </row>
    <row r="2" spans="1:24" x14ac:dyDescent="0.25">
      <c r="A2" t="str">
        <f t="shared" ref="A2:A14" si="0">MONTH(J6)&amp;"月"</f>
        <v>3月</v>
      </c>
      <c r="B2" s="16">
        <f>O46</f>
        <v>36</v>
      </c>
      <c r="C2" s="46">
        <f>O46/O6</f>
        <v>0.10909090909090909</v>
      </c>
      <c r="D2" s="46">
        <f>O46/O26</f>
        <v>0.11356466876971609</v>
      </c>
      <c r="E2" s="16"/>
      <c r="J2" s="452" t="s">
        <v>1056</v>
      </c>
      <c r="K2" s="453"/>
      <c r="L2" s="453"/>
      <c r="M2" s="453"/>
      <c r="N2" s="453"/>
      <c r="O2" s="453"/>
      <c r="P2" s="453"/>
      <c r="Q2" s="453"/>
      <c r="R2" s="453"/>
      <c r="S2" s="453"/>
      <c r="T2" s="453"/>
      <c r="U2" s="453"/>
      <c r="V2" s="453"/>
      <c r="W2" s="453"/>
      <c r="X2" s="454"/>
    </row>
    <row r="3" spans="1:24" x14ac:dyDescent="0.25">
      <c r="A3" t="str">
        <f t="shared" si="0"/>
        <v>4月</v>
      </c>
      <c r="B3" s="16">
        <f t="shared" ref="B3:B14" si="1">O47</f>
        <v>50</v>
      </c>
      <c r="C3" s="46">
        <f t="shared" ref="C3:C14" si="2">O47/O7</f>
        <v>0.14245014245014245</v>
      </c>
      <c r="D3" s="46">
        <f t="shared" ref="D3:D14" si="3">O47/O27</f>
        <v>0.14534883720930233</v>
      </c>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44</v>
      </c>
      <c r="C4" s="46">
        <f t="shared" si="2"/>
        <v>0.12535612535612536</v>
      </c>
      <c r="D4" s="46">
        <f t="shared" si="3"/>
        <v>0.13017751479289941</v>
      </c>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60</v>
      </c>
      <c r="C5" s="46">
        <f t="shared" si="2"/>
        <v>0.16759776536312848</v>
      </c>
      <c r="D5" s="46">
        <f t="shared" si="3"/>
        <v>0.17094017094017094</v>
      </c>
      <c r="E5" s="16"/>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t="str">
        <f t="shared" si="0"/>
        <v>7月</v>
      </c>
      <c r="B6" s="16">
        <f t="shared" si="1"/>
        <v>60</v>
      </c>
      <c r="C6" s="46">
        <f t="shared" si="2"/>
        <v>0.16393442622950818</v>
      </c>
      <c r="D6" s="46">
        <f t="shared" si="3"/>
        <v>0.16666666666666666</v>
      </c>
      <c r="E6" s="16"/>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t="str">
        <f t="shared" si="0"/>
        <v>8月</v>
      </c>
      <c r="B7" s="16">
        <f t="shared" si="1"/>
        <v>61</v>
      </c>
      <c r="C7" s="46">
        <f t="shared" si="2"/>
        <v>0.16804407713498623</v>
      </c>
      <c r="D7" s="46">
        <f t="shared" si="3"/>
        <v>0.16804407713498623</v>
      </c>
      <c r="E7" s="16"/>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A8" t="str">
        <f t="shared" si="0"/>
        <v>9月</v>
      </c>
      <c r="B8" s="16">
        <f t="shared" si="1"/>
        <v>54</v>
      </c>
      <c r="C8" s="46">
        <f t="shared" si="2"/>
        <v>0.14794520547945206</v>
      </c>
      <c r="D8" s="46">
        <f t="shared" si="3"/>
        <v>0.15</v>
      </c>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A9" t="str">
        <f t="shared" si="0"/>
        <v>10月</v>
      </c>
      <c r="B9" s="16">
        <f t="shared" si="1"/>
        <v>44</v>
      </c>
      <c r="C9" s="46">
        <f t="shared" si="2"/>
        <v>0.12571428571428572</v>
      </c>
      <c r="D9" s="46">
        <f t="shared" si="3"/>
        <v>0.12571428571428572</v>
      </c>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A10" t="str">
        <f t="shared" si="0"/>
        <v>11月</v>
      </c>
      <c r="B10" s="16">
        <f t="shared" si="1"/>
        <v>35</v>
      </c>
      <c r="C10" s="46">
        <f t="shared" si="2"/>
        <v>0.10510510510510511</v>
      </c>
      <c r="D10" s="46">
        <f t="shared" si="3"/>
        <v>0.10869565217391304</v>
      </c>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A11" t="str">
        <f t="shared" si="0"/>
        <v>12月</v>
      </c>
      <c r="B11" s="16">
        <f t="shared" si="1"/>
        <v>43</v>
      </c>
      <c r="C11" s="46">
        <f t="shared" si="2"/>
        <v>0.12797619047619047</v>
      </c>
      <c r="D11" s="46">
        <f t="shared" si="3"/>
        <v>0.12759643916913946</v>
      </c>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x14ac:dyDescent="0.25">
      <c r="A12" t="str">
        <f t="shared" si="0"/>
        <v>1月</v>
      </c>
      <c r="B12" s="16">
        <f t="shared" si="1"/>
        <v>32</v>
      </c>
      <c r="C12" s="46">
        <f t="shared" si="2"/>
        <v>9.0651558073654395E-2</v>
      </c>
      <c r="D12" s="46">
        <f t="shared" si="3"/>
        <v>8.9635854341736695E-2</v>
      </c>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x14ac:dyDescent="0.25">
      <c r="A13" t="str">
        <f t="shared" si="0"/>
        <v>2月</v>
      </c>
      <c r="B13" s="16">
        <f t="shared" si="1"/>
        <v>51</v>
      </c>
      <c r="C13" s="46">
        <f t="shared" si="2"/>
        <v>0.14049586776859505</v>
      </c>
      <c r="D13" s="46">
        <f t="shared" si="3"/>
        <v>0.15088757396449703</v>
      </c>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x14ac:dyDescent="0.25">
      <c r="A14" t="str">
        <f t="shared" si="0"/>
        <v>3月</v>
      </c>
      <c r="B14" s="16">
        <f t="shared" si="1"/>
        <v>57</v>
      </c>
      <c r="C14" s="46">
        <f t="shared" si="2"/>
        <v>0.15616438356164383</v>
      </c>
      <c r="D14" s="46">
        <f t="shared" si="3"/>
        <v>0.15659340659340659</v>
      </c>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A17" s="277"/>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6.5"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x14ac:dyDescent="0.25">
      <c r="T19" s="10"/>
    </row>
    <row r="20" spans="1:24" x14ac:dyDescent="0.25">
      <c r="T20" s="10"/>
    </row>
    <row r="21" spans="1:24" ht="16.5" thickBot="1" x14ac:dyDescent="0.3">
      <c r="T21" s="10"/>
    </row>
    <row r="22" spans="1:24"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x14ac:dyDescent="0.25">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24" x14ac:dyDescent="0.25">
      <c r="T39" s="10"/>
    </row>
    <row r="40" spans="1:24" x14ac:dyDescent="0.25">
      <c r="T40" s="10"/>
    </row>
    <row r="41" spans="1:24" ht="16.5" thickBot="1" x14ac:dyDescent="0.3">
      <c r="T41" s="10"/>
    </row>
    <row r="42" spans="1:24" x14ac:dyDescent="0.25">
      <c r="J42" s="452" t="s">
        <v>1099</v>
      </c>
      <c r="K42" s="453"/>
      <c r="L42" s="453"/>
      <c r="M42" s="453"/>
      <c r="N42" s="453"/>
      <c r="O42" s="453"/>
      <c r="P42" s="453"/>
      <c r="Q42" s="453"/>
      <c r="R42" s="453"/>
      <c r="S42" s="453"/>
      <c r="T42" s="453"/>
      <c r="U42" s="453"/>
      <c r="V42" s="453"/>
      <c r="W42" s="453"/>
      <c r="X42" s="454"/>
    </row>
    <row r="43" spans="1: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24" x14ac:dyDescent="0.25">
      <c r="A45" s="300" t="s">
        <v>858</v>
      </c>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24" x14ac:dyDescent="0.25">
      <c r="A50" t="s">
        <v>2758</v>
      </c>
      <c r="B50" t="s">
        <v>2759</v>
      </c>
      <c r="C50" t="s">
        <v>263</v>
      </c>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24" x14ac:dyDescent="0.25">
      <c r="A51" t="s">
        <v>2769</v>
      </c>
      <c r="B51">
        <v>0</v>
      </c>
      <c r="C51">
        <v>10</v>
      </c>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24" x14ac:dyDescent="0.25">
      <c r="A52" t="s">
        <v>2769</v>
      </c>
      <c r="B52">
        <v>1</v>
      </c>
      <c r="C52">
        <v>47</v>
      </c>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3">
    <mergeCell ref="J2:X2"/>
    <mergeCell ref="J22:X22"/>
    <mergeCell ref="J42:X42"/>
  </mergeCells>
  <phoneticPr fontId="13" type="noConversion"/>
  <hyperlinks>
    <hyperlink ref="A45" location="目錄!A1" display="目錄" xr:uid="{84DCF5FF-B5E7-47AB-ABC0-8C799076AE6B}"/>
  </hyperlinks>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27C-148E-4A95-8802-21A27D0DAD9A}">
  <dimension ref="A1:X58"/>
  <sheetViews>
    <sheetView topLeftCell="C1" zoomScale="68" zoomScaleNormal="68" workbookViewId="0">
      <selection activeCell="J45" sqref="J45:X58"/>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c r="B1" s="21" t="s">
        <v>63</v>
      </c>
      <c r="C1" s="20" t="s">
        <v>61</v>
      </c>
      <c r="D1" s="20" t="s">
        <v>22</v>
      </c>
      <c r="E1" s="20" t="s">
        <v>24</v>
      </c>
    </row>
    <row r="2" spans="1:24" x14ac:dyDescent="0.25">
      <c r="A2" s="459" t="s">
        <v>60</v>
      </c>
      <c r="B2" s="20" t="s">
        <v>54</v>
      </c>
      <c r="C2" s="47">
        <f>O58</f>
        <v>57</v>
      </c>
      <c r="D2" s="48">
        <f>O58/O38</f>
        <v>0.15659340659340659</v>
      </c>
      <c r="E2" s="49">
        <f>O58/O18</f>
        <v>0.15616438356164383</v>
      </c>
      <c r="J2" s="452" t="s">
        <v>1056</v>
      </c>
      <c r="K2" s="453"/>
      <c r="L2" s="453"/>
      <c r="M2" s="453"/>
      <c r="N2" s="453"/>
      <c r="O2" s="453"/>
      <c r="P2" s="453"/>
      <c r="Q2" s="453"/>
      <c r="R2" s="453"/>
      <c r="S2" s="453"/>
      <c r="T2" s="453"/>
      <c r="U2" s="453"/>
      <c r="V2" s="453"/>
      <c r="W2" s="453"/>
      <c r="X2" s="454"/>
    </row>
    <row r="3" spans="1:24" x14ac:dyDescent="0.25">
      <c r="A3" s="459"/>
      <c r="B3" s="20" t="s">
        <v>55</v>
      </c>
      <c r="C3" s="47">
        <f>P58</f>
        <v>7</v>
      </c>
      <c r="D3" s="48">
        <f>P58/P38</f>
        <v>9.2105263157894732E-2</v>
      </c>
      <c r="E3" s="49">
        <f>P58/P18</f>
        <v>2.7888446215139442E-2</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s="459"/>
      <c r="B4" s="20" t="s">
        <v>56</v>
      </c>
      <c r="C4" s="47">
        <f>Q58</f>
        <v>117</v>
      </c>
      <c r="D4" s="48">
        <f>Q58/Q38</f>
        <v>0.37380191693290737</v>
      </c>
      <c r="E4" s="49">
        <f>Q58/Q18</f>
        <v>3.4220532319391636E-2</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s="459" t="s">
        <v>59</v>
      </c>
      <c r="B5" s="20" t="s">
        <v>54</v>
      </c>
      <c r="C5" s="50">
        <f>R58</f>
        <v>20</v>
      </c>
      <c r="D5" s="48">
        <f>R58/R38</f>
        <v>0.12345679012345678</v>
      </c>
      <c r="E5" s="49">
        <f>R58/R18</f>
        <v>0.10152284263959391</v>
      </c>
      <c r="J5" s="29">
        <v>45323</v>
      </c>
      <c r="K5" t="s">
        <v>17</v>
      </c>
      <c r="L5" s="270">
        <v>7073</v>
      </c>
      <c r="M5" s="270">
        <v>3482</v>
      </c>
      <c r="N5" s="270">
        <v>3591</v>
      </c>
      <c r="O5" s="270">
        <v>349</v>
      </c>
      <c r="P5" s="270">
        <v>324</v>
      </c>
      <c r="Q5" s="270">
        <v>2809</v>
      </c>
      <c r="R5" s="270">
        <v>96</v>
      </c>
      <c r="S5" s="270">
        <v>218</v>
      </c>
      <c r="T5" s="270">
        <v>3277</v>
      </c>
      <c r="U5" s="270">
        <v>0</v>
      </c>
      <c r="V5" s="270">
        <v>0</v>
      </c>
      <c r="W5" s="270">
        <v>1034</v>
      </c>
      <c r="X5" s="270">
        <v>1034</v>
      </c>
    </row>
    <row r="6" spans="1:24" x14ac:dyDescent="0.25">
      <c r="A6" s="459"/>
      <c r="B6" s="20" t="s">
        <v>55</v>
      </c>
      <c r="C6" s="50">
        <f>S58</f>
        <v>6</v>
      </c>
      <c r="D6" s="48">
        <f>S58/S38</f>
        <v>0.10909090909090909</v>
      </c>
      <c r="E6" s="49">
        <f>S58/S18</f>
        <v>3.9473684210526314E-2</v>
      </c>
      <c r="J6" s="29">
        <v>45352</v>
      </c>
      <c r="K6" t="s">
        <v>17</v>
      </c>
      <c r="L6" s="270">
        <v>7094</v>
      </c>
      <c r="M6" s="270">
        <v>3536</v>
      </c>
      <c r="N6" s="270">
        <v>3558</v>
      </c>
      <c r="O6" s="270">
        <v>330</v>
      </c>
      <c r="P6" s="270">
        <v>320</v>
      </c>
      <c r="Q6" s="270">
        <v>2886</v>
      </c>
      <c r="R6" s="270">
        <v>92</v>
      </c>
      <c r="S6" s="270">
        <v>213</v>
      </c>
      <c r="T6" s="270">
        <v>3253</v>
      </c>
      <c r="U6" s="270">
        <v>0</v>
      </c>
      <c r="V6" s="270">
        <v>0</v>
      </c>
      <c r="W6" s="270">
        <v>966</v>
      </c>
      <c r="X6" s="270">
        <v>966</v>
      </c>
    </row>
    <row r="7" spans="1:24" x14ac:dyDescent="0.25">
      <c r="A7" s="459"/>
      <c r="B7" s="21" t="s">
        <v>56</v>
      </c>
      <c r="C7" s="50">
        <f>T58</f>
        <v>150</v>
      </c>
      <c r="D7" s="48">
        <f>T58/T38</f>
        <v>0.40540540540540543</v>
      </c>
      <c r="E7" s="49">
        <f>T58/T18</f>
        <v>4.6598322460391424E-2</v>
      </c>
      <c r="J7" s="29">
        <v>45383</v>
      </c>
      <c r="K7" t="s">
        <v>17</v>
      </c>
      <c r="L7" s="270">
        <v>7321</v>
      </c>
      <c r="M7" s="270">
        <v>3666</v>
      </c>
      <c r="N7" s="270">
        <v>3655</v>
      </c>
      <c r="O7" s="270">
        <v>351</v>
      </c>
      <c r="P7" s="270">
        <v>317</v>
      </c>
      <c r="Q7" s="270">
        <v>2998</v>
      </c>
      <c r="R7" s="270">
        <v>205</v>
      </c>
      <c r="S7" s="270">
        <v>222</v>
      </c>
      <c r="T7" s="270">
        <v>3228</v>
      </c>
      <c r="U7" s="270">
        <v>0</v>
      </c>
      <c r="V7" s="270">
        <v>0</v>
      </c>
      <c r="W7" s="270">
        <v>967</v>
      </c>
      <c r="X7" s="270">
        <v>967</v>
      </c>
    </row>
    <row r="8" spans="1:24" x14ac:dyDescent="0.25">
      <c r="B8" s="16"/>
      <c r="C8" s="46"/>
      <c r="D8" s="46"/>
      <c r="E8" s="16"/>
      <c r="J8" s="29">
        <v>45413</v>
      </c>
      <c r="K8" t="s">
        <v>17</v>
      </c>
      <c r="L8" s="270">
        <v>7495</v>
      </c>
      <c r="M8" s="270">
        <v>3779</v>
      </c>
      <c r="N8" s="270">
        <v>3716</v>
      </c>
      <c r="O8" s="270">
        <v>351</v>
      </c>
      <c r="P8" s="270">
        <v>333</v>
      </c>
      <c r="Q8" s="270">
        <v>3095</v>
      </c>
      <c r="R8" s="270">
        <v>189</v>
      </c>
      <c r="S8" s="270">
        <v>228</v>
      </c>
      <c r="T8" s="270">
        <v>3299</v>
      </c>
      <c r="U8" s="270">
        <v>0</v>
      </c>
      <c r="V8" s="270">
        <v>0</v>
      </c>
      <c r="W8" s="270">
        <v>972</v>
      </c>
      <c r="X8" s="270">
        <v>972</v>
      </c>
    </row>
    <row r="9" spans="1:24" x14ac:dyDescent="0.25">
      <c r="B9" s="16"/>
      <c r="C9" s="46"/>
      <c r="D9" s="46"/>
      <c r="E9" s="16"/>
      <c r="J9" s="29">
        <v>45444</v>
      </c>
      <c r="K9" t="s">
        <v>17</v>
      </c>
      <c r="L9" s="270">
        <v>7621</v>
      </c>
      <c r="M9" s="270">
        <v>3897</v>
      </c>
      <c r="N9" s="270">
        <v>3724</v>
      </c>
      <c r="O9" s="270">
        <v>358</v>
      </c>
      <c r="P9" s="270">
        <v>334</v>
      </c>
      <c r="Q9" s="270">
        <v>3205</v>
      </c>
      <c r="R9" s="270">
        <v>181</v>
      </c>
      <c r="S9" s="270">
        <v>223</v>
      </c>
      <c r="T9" s="270">
        <v>3320</v>
      </c>
      <c r="U9" s="270">
        <v>0</v>
      </c>
      <c r="V9" s="270">
        <v>0</v>
      </c>
      <c r="W9" s="270">
        <v>1065</v>
      </c>
      <c r="X9" s="270">
        <v>1078</v>
      </c>
    </row>
    <row r="10" spans="1:24" x14ac:dyDescent="0.25">
      <c r="B10" s="16"/>
      <c r="C10" s="46"/>
      <c r="D10" s="46"/>
      <c r="E10" s="16"/>
      <c r="J10" s="29">
        <v>45474</v>
      </c>
      <c r="K10" t="s">
        <v>17</v>
      </c>
      <c r="L10" s="270">
        <v>7709</v>
      </c>
      <c r="M10" s="270">
        <v>3968</v>
      </c>
      <c r="N10" s="270">
        <v>3741</v>
      </c>
      <c r="O10" s="270">
        <v>366</v>
      </c>
      <c r="P10" s="270">
        <v>331</v>
      </c>
      <c r="Q10" s="270">
        <v>3271</v>
      </c>
      <c r="R10" s="270">
        <v>167</v>
      </c>
      <c r="S10" s="270">
        <v>222</v>
      </c>
      <c r="T10" s="270">
        <v>3352</v>
      </c>
      <c r="U10" s="270">
        <v>0</v>
      </c>
      <c r="V10" s="270">
        <v>0</v>
      </c>
      <c r="W10" s="270">
        <v>1035</v>
      </c>
      <c r="X10" s="270">
        <v>1045</v>
      </c>
    </row>
    <row r="11" spans="1:24" x14ac:dyDescent="0.25">
      <c r="B11" s="16"/>
      <c r="C11" s="46"/>
      <c r="D11" s="46"/>
      <c r="E11" s="16"/>
      <c r="J11" s="29">
        <v>45505</v>
      </c>
      <c r="K11" t="s">
        <v>17</v>
      </c>
      <c r="L11" s="270">
        <v>7792</v>
      </c>
      <c r="M11" s="270">
        <v>4040</v>
      </c>
      <c r="N11" s="270">
        <v>3752</v>
      </c>
      <c r="O11" s="270">
        <v>363</v>
      </c>
      <c r="P11" s="270">
        <v>330</v>
      </c>
      <c r="Q11" s="270">
        <v>3347</v>
      </c>
      <c r="R11" s="270">
        <v>161</v>
      </c>
      <c r="S11" s="270">
        <v>215</v>
      </c>
      <c r="T11" s="270">
        <v>3376</v>
      </c>
      <c r="U11" s="270">
        <v>0</v>
      </c>
      <c r="V11" s="270">
        <v>0</v>
      </c>
      <c r="W11" s="270">
        <v>1040</v>
      </c>
      <c r="X11" s="270">
        <v>1052</v>
      </c>
    </row>
    <row r="12" spans="1:24" ht="15.75" customHeight="1" x14ac:dyDescent="0.25">
      <c r="B12" s="16"/>
      <c r="C12" s="46"/>
      <c r="D12" s="46"/>
      <c r="E12" s="16"/>
      <c r="J12" s="29">
        <v>45536</v>
      </c>
      <c r="K12" t="s">
        <v>17</v>
      </c>
      <c r="L12" s="270">
        <v>7844</v>
      </c>
      <c r="M12" s="270">
        <v>4070</v>
      </c>
      <c r="N12" s="270">
        <v>3774</v>
      </c>
      <c r="O12" s="270">
        <v>365</v>
      </c>
      <c r="P12" s="270">
        <v>331</v>
      </c>
      <c r="Q12" s="270">
        <v>3374</v>
      </c>
      <c r="R12" s="270">
        <v>159</v>
      </c>
      <c r="S12" s="270">
        <v>213</v>
      </c>
      <c r="T12" s="270">
        <v>3402</v>
      </c>
      <c r="U12" s="270">
        <v>0</v>
      </c>
      <c r="V12" s="270">
        <v>0</v>
      </c>
      <c r="W12" s="270">
        <v>1101</v>
      </c>
      <c r="X12" s="270">
        <v>1113</v>
      </c>
    </row>
    <row r="13" spans="1:24" ht="15.75" customHeight="1" x14ac:dyDescent="0.25">
      <c r="B13" s="16"/>
      <c r="C13" s="46"/>
      <c r="D13" s="46"/>
      <c r="E13" s="16"/>
      <c r="J13" s="29">
        <v>45566</v>
      </c>
      <c r="K13" t="s">
        <v>17</v>
      </c>
      <c r="L13" s="270">
        <v>7806</v>
      </c>
      <c r="M13" s="270">
        <v>4050</v>
      </c>
      <c r="N13" s="270">
        <v>3756</v>
      </c>
      <c r="O13" s="270">
        <v>350</v>
      </c>
      <c r="P13" s="270">
        <v>317</v>
      </c>
      <c r="Q13" s="270">
        <v>3383</v>
      </c>
      <c r="R13" s="270">
        <v>152</v>
      </c>
      <c r="S13" s="270">
        <v>209</v>
      </c>
      <c r="T13" s="270">
        <v>3395</v>
      </c>
      <c r="U13" s="270">
        <v>0</v>
      </c>
      <c r="V13" s="270">
        <v>0</v>
      </c>
      <c r="W13" s="270">
        <v>1132</v>
      </c>
      <c r="X13" s="270">
        <v>1146</v>
      </c>
    </row>
    <row r="14" spans="1:24" ht="15.75" customHeight="1" x14ac:dyDescent="0.25">
      <c r="A14" s="277"/>
      <c r="B14" s="16"/>
      <c r="C14" s="46"/>
      <c r="D14" s="46"/>
      <c r="E14" s="16"/>
      <c r="F14" s="16"/>
      <c r="J14" s="29">
        <v>45597</v>
      </c>
      <c r="K14" t="s">
        <v>17</v>
      </c>
      <c r="L14" s="270">
        <v>7753</v>
      </c>
      <c r="M14" s="270">
        <v>4053</v>
      </c>
      <c r="N14" s="270">
        <v>3700</v>
      </c>
      <c r="O14" s="270">
        <v>333</v>
      </c>
      <c r="P14" s="270">
        <v>310</v>
      </c>
      <c r="Q14" s="270">
        <v>3410</v>
      </c>
      <c r="R14" s="270">
        <v>147</v>
      </c>
      <c r="S14" s="270">
        <v>207</v>
      </c>
      <c r="T14" s="270">
        <v>3346</v>
      </c>
      <c r="U14" s="270">
        <v>0</v>
      </c>
      <c r="V14" s="270">
        <v>0</v>
      </c>
      <c r="W14" s="270">
        <v>1236</v>
      </c>
      <c r="X14" s="270">
        <v>1248</v>
      </c>
    </row>
    <row r="15" spans="1:24" ht="15.75" customHeight="1" x14ac:dyDescent="0.25">
      <c r="J15" s="29">
        <v>45627</v>
      </c>
      <c r="K15" t="s">
        <v>17</v>
      </c>
      <c r="L15" s="270">
        <v>7789</v>
      </c>
      <c r="M15" s="270">
        <v>4018</v>
      </c>
      <c r="N15" s="270">
        <v>3771</v>
      </c>
      <c r="O15" s="270">
        <v>336</v>
      </c>
      <c r="P15" s="270">
        <v>305</v>
      </c>
      <c r="Q15" s="270">
        <v>3377</v>
      </c>
      <c r="R15" s="270">
        <v>142</v>
      </c>
      <c r="S15" s="270">
        <v>203</v>
      </c>
      <c r="T15" s="270">
        <v>3426</v>
      </c>
      <c r="U15" s="270">
        <v>0</v>
      </c>
      <c r="V15" s="270">
        <v>0</v>
      </c>
      <c r="W15" s="270">
        <v>6539</v>
      </c>
      <c r="X15" s="270">
        <v>1250</v>
      </c>
    </row>
    <row r="16" spans="1:24" ht="15.75" customHeight="1" x14ac:dyDescent="0.25">
      <c r="J16" s="29">
        <v>45658</v>
      </c>
      <c r="K16" t="s">
        <v>17</v>
      </c>
      <c r="L16" s="270">
        <v>7752</v>
      </c>
      <c r="M16" s="270">
        <v>4011</v>
      </c>
      <c r="N16" s="270">
        <v>3741</v>
      </c>
      <c r="O16" s="270">
        <v>353</v>
      </c>
      <c r="P16" s="270">
        <v>288</v>
      </c>
      <c r="Q16" s="270">
        <v>3370</v>
      </c>
      <c r="R16" s="270">
        <v>181</v>
      </c>
      <c r="S16" s="270">
        <v>191</v>
      </c>
      <c r="T16" s="270">
        <v>3369</v>
      </c>
      <c r="U16" s="270">
        <v>0</v>
      </c>
      <c r="V16" s="270">
        <v>0</v>
      </c>
      <c r="W16" s="270">
        <v>6426</v>
      </c>
      <c r="X16" s="270">
        <v>1326</v>
      </c>
    </row>
    <row r="17" spans="1:24" ht="15.75" customHeight="1" x14ac:dyDescent="0.25">
      <c r="J17" s="29">
        <v>45689</v>
      </c>
      <c r="K17" t="s">
        <v>17</v>
      </c>
      <c r="L17" s="270">
        <v>7577</v>
      </c>
      <c r="M17" s="270">
        <v>3987</v>
      </c>
      <c r="N17" s="270">
        <v>3590</v>
      </c>
      <c r="O17" s="270">
        <v>363</v>
      </c>
      <c r="P17" s="270">
        <v>265</v>
      </c>
      <c r="Q17" s="270">
        <v>3359</v>
      </c>
      <c r="R17" s="270">
        <v>188</v>
      </c>
      <c r="S17" s="270">
        <v>171</v>
      </c>
      <c r="T17" s="270">
        <v>3231</v>
      </c>
      <c r="U17" s="270">
        <v>0</v>
      </c>
      <c r="V17" s="270">
        <v>0</v>
      </c>
      <c r="W17" s="270">
        <v>6336</v>
      </c>
      <c r="X17" s="270">
        <v>1241</v>
      </c>
    </row>
    <row r="18" spans="1:24" ht="15.75" customHeight="1" thickBot="1" x14ac:dyDescent="0.3">
      <c r="J18" s="30">
        <v>45717</v>
      </c>
      <c r="K18" s="13" t="s">
        <v>17</v>
      </c>
      <c r="L18" s="270">
        <v>7603</v>
      </c>
      <c r="M18" s="270">
        <v>4035</v>
      </c>
      <c r="N18" s="270">
        <v>3568</v>
      </c>
      <c r="O18" s="270">
        <v>365</v>
      </c>
      <c r="P18" s="270">
        <v>251</v>
      </c>
      <c r="Q18" s="270">
        <v>3419</v>
      </c>
      <c r="R18" s="270">
        <v>197</v>
      </c>
      <c r="S18" s="270">
        <v>152</v>
      </c>
      <c r="T18" s="270">
        <v>3219</v>
      </c>
      <c r="U18" s="270">
        <v>0</v>
      </c>
      <c r="V18" s="270">
        <v>0</v>
      </c>
      <c r="W18" s="270">
        <v>6424</v>
      </c>
      <c r="X18" s="270">
        <v>1179</v>
      </c>
    </row>
    <row r="19" spans="1:24" ht="15.75" customHeight="1" x14ac:dyDescent="0.25">
      <c r="T19" s="10"/>
    </row>
    <row r="20" spans="1:24" ht="15.75" customHeight="1" x14ac:dyDescent="0.25">
      <c r="A20" s="300" t="s">
        <v>858</v>
      </c>
      <c r="T20" s="10"/>
    </row>
    <row r="21" spans="1:24" ht="15.75" customHeight="1" thickBot="1" x14ac:dyDescent="0.3">
      <c r="T21" s="10"/>
    </row>
    <row r="22" spans="1:24" ht="15.75" customHeight="1" x14ac:dyDescent="0.25">
      <c r="J22" s="452" t="s">
        <v>1057</v>
      </c>
      <c r="K22" s="453"/>
      <c r="L22" s="453"/>
      <c r="M22" s="453"/>
      <c r="N22" s="453"/>
      <c r="O22" s="453"/>
      <c r="P22" s="453"/>
      <c r="Q22" s="453"/>
      <c r="R22" s="453"/>
      <c r="S22" s="453"/>
      <c r="T22" s="453"/>
      <c r="U22" s="453"/>
      <c r="V22" s="453"/>
      <c r="W22" s="453"/>
      <c r="X22" s="454"/>
    </row>
    <row r="23" spans="1:24" x14ac:dyDescent="0.25">
      <c r="J23" s="32" t="s">
        <v>87</v>
      </c>
      <c r="K23" s="31" t="s">
        <v>44</v>
      </c>
      <c r="L23" s="31" t="s">
        <v>88</v>
      </c>
      <c r="M23" s="31" t="s">
        <v>27</v>
      </c>
      <c r="N23" s="31" t="s">
        <v>28</v>
      </c>
      <c r="O23" s="31" t="s">
        <v>29</v>
      </c>
      <c r="P23" s="31" t="s">
        <v>30</v>
      </c>
      <c r="Q23" s="31" t="s">
        <v>31</v>
      </c>
      <c r="R23" s="31" t="s">
        <v>32</v>
      </c>
      <c r="S23" s="31" t="s">
        <v>33</v>
      </c>
      <c r="T23" s="31" t="s">
        <v>34</v>
      </c>
      <c r="U23" s="31" t="s">
        <v>79</v>
      </c>
      <c r="V23" s="31" t="s">
        <v>80</v>
      </c>
      <c r="W23" s="31" t="s">
        <v>89</v>
      </c>
      <c r="X23" s="33" t="s">
        <v>90</v>
      </c>
    </row>
    <row r="24" spans="1:24" x14ac:dyDescent="0.25">
      <c r="J24" s="223" t="s">
        <v>76</v>
      </c>
      <c r="K24" s="224" t="s">
        <v>35</v>
      </c>
      <c r="L24" s="224" t="s">
        <v>70</v>
      </c>
      <c r="M24" s="224" t="s">
        <v>36</v>
      </c>
      <c r="N24" s="224" t="s">
        <v>37</v>
      </c>
      <c r="O24" s="224" t="s">
        <v>38</v>
      </c>
      <c r="P24" s="224" t="s">
        <v>39</v>
      </c>
      <c r="Q24" s="224" t="s">
        <v>40</v>
      </c>
      <c r="R24" s="224" t="s">
        <v>41</v>
      </c>
      <c r="S24" s="224" t="s">
        <v>42</v>
      </c>
      <c r="T24" s="224" t="s">
        <v>43</v>
      </c>
      <c r="U24" s="224" t="s">
        <v>77</v>
      </c>
      <c r="V24" s="224" t="s">
        <v>78</v>
      </c>
      <c r="W24" s="224" t="s">
        <v>85</v>
      </c>
      <c r="X24" s="225" t="s">
        <v>86</v>
      </c>
    </row>
    <row r="25" spans="1:24" x14ac:dyDescent="0.25">
      <c r="J25" s="29">
        <v>45323</v>
      </c>
      <c r="K25" t="s">
        <v>1145</v>
      </c>
      <c r="L25" s="270">
        <v>1217</v>
      </c>
      <c r="M25" s="270">
        <v>694</v>
      </c>
      <c r="N25" s="270">
        <v>523</v>
      </c>
      <c r="O25" s="270">
        <v>339</v>
      </c>
      <c r="P25" s="270">
        <v>116</v>
      </c>
      <c r="Q25" s="270">
        <v>239</v>
      </c>
      <c r="R25" s="270">
        <v>95</v>
      </c>
      <c r="S25" s="270">
        <v>72</v>
      </c>
      <c r="T25" s="270">
        <v>356</v>
      </c>
      <c r="U25" s="270">
        <v>0</v>
      </c>
      <c r="V25" s="270">
        <v>0</v>
      </c>
      <c r="W25" s="270">
        <v>203</v>
      </c>
      <c r="X25" s="270">
        <v>203</v>
      </c>
    </row>
    <row r="26" spans="1:24" x14ac:dyDescent="0.25">
      <c r="J26" s="29">
        <v>45352</v>
      </c>
      <c r="K26" t="s">
        <v>1145</v>
      </c>
      <c r="L26" s="270">
        <v>1163</v>
      </c>
      <c r="M26" s="270">
        <v>626</v>
      </c>
      <c r="N26" s="270">
        <v>537</v>
      </c>
      <c r="O26" s="270">
        <v>317</v>
      </c>
      <c r="P26" s="270">
        <v>105</v>
      </c>
      <c r="Q26" s="270">
        <v>204</v>
      </c>
      <c r="R26" s="270">
        <v>94</v>
      </c>
      <c r="S26" s="270">
        <v>62</v>
      </c>
      <c r="T26" s="270">
        <v>381</v>
      </c>
      <c r="U26" s="270">
        <v>0</v>
      </c>
      <c r="V26" s="270">
        <v>0</v>
      </c>
      <c r="W26" s="270">
        <v>181</v>
      </c>
      <c r="X26" s="270">
        <v>181</v>
      </c>
    </row>
    <row r="27" spans="1:24" x14ac:dyDescent="0.25">
      <c r="J27" s="29">
        <v>45383</v>
      </c>
      <c r="K27" t="s">
        <v>1145</v>
      </c>
      <c r="L27" s="270">
        <v>1042</v>
      </c>
      <c r="M27" s="270">
        <v>590</v>
      </c>
      <c r="N27" s="270">
        <v>452</v>
      </c>
      <c r="O27" s="270">
        <v>344</v>
      </c>
      <c r="P27" s="270">
        <v>95</v>
      </c>
      <c r="Q27" s="270">
        <v>151</v>
      </c>
      <c r="R27" s="270">
        <v>203</v>
      </c>
      <c r="S27" s="270">
        <v>80</v>
      </c>
      <c r="T27" s="270">
        <v>169</v>
      </c>
      <c r="U27" s="270">
        <v>0</v>
      </c>
      <c r="V27" s="270">
        <v>0</v>
      </c>
      <c r="W27" s="270">
        <v>155</v>
      </c>
      <c r="X27" s="270">
        <v>155</v>
      </c>
    </row>
    <row r="28" spans="1:24" ht="24" x14ac:dyDescent="0.25">
      <c r="A28" s="277"/>
      <c r="J28" s="29">
        <v>45413</v>
      </c>
      <c r="K28" t="s">
        <v>1145</v>
      </c>
      <c r="L28" s="270">
        <v>1020</v>
      </c>
      <c r="M28" s="270">
        <v>604</v>
      </c>
      <c r="N28" s="270">
        <v>416</v>
      </c>
      <c r="O28" s="270">
        <v>338</v>
      </c>
      <c r="P28" s="270">
        <v>108</v>
      </c>
      <c r="Q28" s="270">
        <v>158</v>
      </c>
      <c r="R28" s="270">
        <v>182</v>
      </c>
      <c r="S28" s="270">
        <v>60</v>
      </c>
      <c r="T28" s="270">
        <v>174</v>
      </c>
      <c r="U28" s="270">
        <v>0</v>
      </c>
      <c r="V28" s="270">
        <v>0</v>
      </c>
      <c r="W28" s="270">
        <v>150</v>
      </c>
      <c r="X28" s="270">
        <v>150</v>
      </c>
    </row>
    <row r="29" spans="1:24" x14ac:dyDescent="0.25">
      <c r="J29" s="29">
        <v>45444</v>
      </c>
      <c r="K29" t="s">
        <v>1145</v>
      </c>
      <c r="L29" s="270">
        <v>1018</v>
      </c>
      <c r="M29" s="270">
        <v>601</v>
      </c>
      <c r="N29" s="270">
        <v>417</v>
      </c>
      <c r="O29" s="270">
        <v>351</v>
      </c>
      <c r="P29" s="270">
        <v>103</v>
      </c>
      <c r="Q29" s="270">
        <v>147</v>
      </c>
      <c r="R29" s="270">
        <v>181</v>
      </c>
      <c r="S29" s="270">
        <v>71</v>
      </c>
      <c r="T29" s="270">
        <v>165</v>
      </c>
      <c r="U29" s="270">
        <v>0</v>
      </c>
      <c r="V29" s="270">
        <v>0</v>
      </c>
      <c r="W29" s="270">
        <v>167</v>
      </c>
      <c r="X29" s="270">
        <v>167</v>
      </c>
    </row>
    <row r="30" spans="1:24" x14ac:dyDescent="0.25">
      <c r="J30" s="29">
        <v>45474</v>
      </c>
      <c r="K30" t="s">
        <v>1145</v>
      </c>
      <c r="L30" s="270">
        <v>1119</v>
      </c>
      <c r="M30" s="270">
        <v>650</v>
      </c>
      <c r="N30" s="270">
        <v>469</v>
      </c>
      <c r="O30" s="270">
        <v>360</v>
      </c>
      <c r="P30" s="270">
        <v>116</v>
      </c>
      <c r="Q30" s="270">
        <v>174</v>
      </c>
      <c r="R30" s="270">
        <v>169</v>
      </c>
      <c r="S30" s="270">
        <v>83</v>
      </c>
      <c r="T30" s="270">
        <v>217</v>
      </c>
      <c r="U30" s="270">
        <v>0</v>
      </c>
      <c r="V30" s="270">
        <v>0</v>
      </c>
      <c r="W30" s="270">
        <v>173</v>
      </c>
      <c r="X30" s="270">
        <v>239</v>
      </c>
    </row>
    <row r="31" spans="1:24" x14ac:dyDescent="0.25">
      <c r="J31" s="29">
        <v>45505</v>
      </c>
      <c r="K31" t="s">
        <v>1145</v>
      </c>
      <c r="L31" s="270">
        <v>1060</v>
      </c>
      <c r="M31" s="270">
        <v>664</v>
      </c>
      <c r="N31" s="270">
        <v>396</v>
      </c>
      <c r="O31" s="270">
        <v>363</v>
      </c>
      <c r="P31" s="270">
        <v>112</v>
      </c>
      <c r="Q31" s="270">
        <v>189</v>
      </c>
      <c r="R31" s="270">
        <v>160</v>
      </c>
      <c r="S31" s="270">
        <v>63</v>
      </c>
      <c r="T31" s="270">
        <v>173</v>
      </c>
      <c r="U31" s="270">
        <v>0</v>
      </c>
      <c r="V31" s="270">
        <v>0</v>
      </c>
      <c r="W31" s="270">
        <v>174</v>
      </c>
      <c r="X31" s="270">
        <v>174</v>
      </c>
    </row>
    <row r="32" spans="1:24" x14ac:dyDescent="0.25">
      <c r="J32" s="29">
        <v>45536</v>
      </c>
      <c r="K32" t="s">
        <v>1145</v>
      </c>
      <c r="L32" s="270">
        <v>958</v>
      </c>
      <c r="M32" s="270">
        <v>599</v>
      </c>
      <c r="N32" s="270">
        <v>359</v>
      </c>
      <c r="O32" s="270">
        <v>360</v>
      </c>
      <c r="P32" s="270">
        <v>102</v>
      </c>
      <c r="Q32" s="270">
        <v>137</v>
      </c>
      <c r="R32" s="270">
        <v>157</v>
      </c>
      <c r="S32" s="270">
        <v>71</v>
      </c>
      <c r="T32" s="270">
        <v>131</v>
      </c>
      <c r="U32" s="270">
        <v>0</v>
      </c>
      <c r="V32" s="270">
        <v>0</v>
      </c>
      <c r="W32" s="270">
        <v>171</v>
      </c>
      <c r="X32" s="270">
        <v>172</v>
      </c>
    </row>
    <row r="33" spans="10:24" x14ac:dyDescent="0.25">
      <c r="J33" s="29">
        <v>45566</v>
      </c>
      <c r="K33" t="s">
        <v>1145</v>
      </c>
      <c r="L33" s="270">
        <v>1168</v>
      </c>
      <c r="M33" s="270">
        <v>749</v>
      </c>
      <c r="N33" s="270">
        <v>419</v>
      </c>
      <c r="O33" s="270">
        <v>350</v>
      </c>
      <c r="P33" s="270">
        <v>115</v>
      </c>
      <c r="Q33" s="270">
        <v>284</v>
      </c>
      <c r="R33" s="270">
        <v>151</v>
      </c>
      <c r="S33" s="270">
        <v>71</v>
      </c>
      <c r="T33" s="270">
        <v>197</v>
      </c>
      <c r="U33" s="270">
        <v>0</v>
      </c>
      <c r="V33" s="270">
        <v>0</v>
      </c>
      <c r="W33" s="270">
        <v>179</v>
      </c>
      <c r="X33" s="270">
        <v>180</v>
      </c>
    </row>
    <row r="34" spans="10:24" x14ac:dyDescent="0.25">
      <c r="J34" s="29">
        <v>45597</v>
      </c>
      <c r="K34" t="s">
        <v>1145</v>
      </c>
      <c r="L34" s="270">
        <v>1350</v>
      </c>
      <c r="M34" s="270">
        <v>825</v>
      </c>
      <c r="N34" s="270">
        <v>525</v>
      </c>
      <c r="O34" s="270">
        <v>322</v>
      </c>
      <c r="P34" s="270">
        <v>106</v>
      </c>
      <c r="Q34" s="270">
        <v>397</v>
      </c>
      <c r="R34" s="270">
        <v>145</v>
      </c>
      <c r="S34" s="270">
        <v>60</v>
      </c>
      <c r="T34" s="270">
        <v>320</v>
      </c>
      <c r="U34" s="270">
        <v>0</v>
      </c>
      <c r="V34" s="270">
        <v>0</v>
      </c>
      <c r="W34" s="270">
        <v>227</v>
      </c>
      <c r="X34" s="270">
        <v>227</v>
      </c>
    </row>
    <row r="35" spans="10:24" x14ac:dyDescent="0.25">
      <c r="J35" s="29">
        <v>45627</v>
      </c>
      <c r="K35" t="s">
        <v>1145</v>
      </c>
      <c r="L35" s="270">
        <v>1436</v>
      </c>
      <c r="M35" s="270">
        <v>858</v>
      </c>
      <c r="N35" s="270">
        <v>578</v>
      </c>
      <c r="O35" s="270">
        <v>337</v>
      </c>
      <c r="P35" s="270">
        <v>95</v>
      </c>
      <c r="Q35" s="270">
        <v>426</v>
      </c>
      <c r="R35" s="270">
        <v>138</v>
      </c>
      <c r="S35" s="270">
        <v>68</v>
      </c>
      <c r="T35" s="270">
        <v>372</v>
      </c>
      <c r="U35" s="270">
        <v>0</v>
      </c>
      <c r="V35" s="270">
        <v>0</v>
      </c>
      <c r="W35" s="270">
        <v>1191</v>
      </c>
      <c r="X35" s="270">
        <v>245</v>
      </c>
    </row>
    <row r="36" spans="10:24" x14ac:dyDescent="0.25">
      <c r="J36" s="29">
        <v>45658</v>
      </c>
      <c r="K36" t="s">
        <v>1145</v>
      </c>
      <c r="L36" s="270">
        <v>1465</v>
      </c>
      <c r="M36" s="270">
        <v>743</v>
      </c>
      <c r="N36" s="270">
        <v>722</v>
      </c>
      <c r="O36" s="270">
        <v>357</v>
      </c>
      <c r="P36" s="270">
        <v>107</v>
      </c>
      <c r="Q36" s="270">
        <v>279</v>
      </c>
      <c r="R36" s="270">
        <v>177</v>
      </c>
      <c r="S36" s="270">
        <v>72</v>
      </c>
      <c r="T36" s="270">
        <v>473</v>
      </c>
      <c r="U36" s="270">
        <v>0</v>
      </c>
      <c r="V36" s="270">
        <v>0</v>
      </c>
      <c r="W36" s="270">
        <v>1194</v>
      </c>
      <c r="X36" s="270">
        <v>271</v>
      </c>
    </row>
    <row r="37" spans="10:24" x14ac:dyDescent="0.25">
      <c r="J37" s="29">
        <v>45689</v>
      </c>
      <c r="K37" t="s">
        <v>1145</v>
      </c>
      <c r="L37" s="270">
        <v>1323</v>
      </c>
      <c r="M37" s="270">
        <v>745</v>
      </c>
      <c r="N37" s="270">
        <v>578</v>
      </c>
      <c r="O37" s="270">
        <v>338</v>
      </c>
      <c r="P37" s="270">
        <v>99</v>
      </c>
      <c r="Q37" s="270">
        <v>308</v>
      </c>
      <c r="R37" s="270">
        <v>161</v>
      </c>
      <c r="S37" s="270">
        <v>55</v>
      </c>
      <c r="T37" s="270">
        <v>362</v>
      </c>
      <c r="U37" s="270">
        <v>0</v>
      </c>
      <c r="V37" s="270">
        <v>0</v>
      </c>
      <c r="W37" s="270">
        <v>1106</v>
      </c>
      <c r="X37" s="270">
        <v>217</v>
      </c>
    </row>
    <row r="38" spans="10:24" ht="16.5" thickBot="1" x14ac:dyDescent="0.3">
      <c r="J38" s="30">
        <v>45717</v>
      </c>
      <c r="K38" s="13" t="s">
        <v>1145</v>
      </c>
      <c r="L38" s="270">
        <v>1340</v>
      </c>
      <c r="M38" s="270">
        <v>753</v>
      </c>
      <c r="N38" s="270">
        <v>587</v>
      </c>
      <c r="O38" s="270">
        <v>364</v>
      </c>
      <c r="P38" s="270">
        <v>76</v>
      </c>
      <c r="Q38" s="270">
        <v>313</v>
      </c>
      <c r="R38" s="270">
        <v>162</v>
      </c>
      <c r="S38" s="270">
        <v>55</v>
      </c>
      <c r="T38" s="270">
        <v>370</v>
      </c>
      <c r="U38" s="270">
        <v>0</v>
      </c>
      <c r="V38" s="270">
        <v>0</v>
      </c>
      <c r="W38" s="270">
        <v>1106</v>
      </c>
      <c r="X38" s="270">
        <v>234</v>
      </c>
    </row>
    <row r="39" spans="10:24" x14ac:dyDescent="0.25">
      <c r="T39" s="10"/>
    </row>
    <row r="40" spans="10:24" x14ac:dyDescent="0.25">
      <c r="T40" s="10"/>
    </row>
    <row r="41" spans="10:24" ht="16.5" thickBot="1" x14ac:dyDescent="0.3">
      <c r="T41" s="10"/>
    </row>
    <row r="42" spans="10:24" x14ac:dyDescent="0.25">
      <c r="J42" s="452" t="s">
        <v>1099</v>
      </c>
      <c r="K42" s="453"/>
      <c r="L42" s="453"/>
      <c r="M42" s="453"/>
      <c r="N42" s="453"/>
      <c r="O42" s="453"/>
      <c r="P42" s="453"/>
      <c r="Q42" s="453"/>
      <c r="R42" s="453"/>
      <c r="S42" s="453"/>
      <c r="T42" s="453"/>
      <c r="U42" s="453"/>
      <c r="V42" s="453"/>
      <c r="W42" s="453"/>
      <c r="X42" s="454"/>
    </row>
    <row r="43" spans="10:24" x14ac:dyDescent="0.25">
      <c r="J43" s="32" t="s">
        <v>87</v>
      </c>
      <c r="K43" s="31" t="s">
        <v>44</v>
      </c>
      <c r="L43" s="31" t="s">
        <v>88</v>
      </c>
      <c r="M43" s="31" t="s">
        <v>27</v>
      </c>
      <c r="N43" s="31" t="s">
        <v>28</v>
      </c>
      <c r="O43" s="31" t="s">
        <v>29</v>
      </c>
      <c r="P43" s="31" t="s">
        <v>30</v>
      </c>
      <c r="Q43" s="31" t="s">
        <v>31</v>
      </c>
      <c r="R43" s="31" t="s">
        <v>32</v>
      </c>
      <c r="S43" s="31" t="s">
        <v>33</v>
      </c>
      <c r="T43" s="31" t="s">
        <v>34</v>
      </c>
      <c r="U43" s="31" t="s">
        <v>79</v>
      </c>
      <c r="V43" s="31" t="s">
        <v>80</v>
      </c>
      <c r="W43" s="31" t="s">
        <v>89</v>
      </c>
      <c r="X43" s="33" t="s">
        <v>90</v>
      </c>
    </row>
    <row r="44" spans="10:24" x14ac:dyDescent="0.25">
      <c r="J44" s="223" t="s">
        <v>76</v>
      </c>
      <c r="K44" s="224" t="s">
        <v>35</v>
      </c>
      <c r="L44" s="224" t="s">
        <v>70</v>
      </c>
      <c r="M44" s="224" t="s">
        <v>36</v>
      </c>
      <c r="N44" s="224" t="s">
        <v>37</v>
      </c>
      <c r="O44" s="224" t="s">
        <v>38</v>
      </c>
      <c r="P44" s="224" t="s">
        <v>39</v>
      </c>
      <c r="Q44" s="224" t="s">
        <v>40</v>
      </c>
      <c r="R44" s="224" t="s">
        <v>41</v>
      </c>
      <c r="S44" s="224" t="s">
        <v>42</v>
      </c>
      <c r="T44" s="224" t="s">
        <v>43</v>
      </c>
      <c r="U44" s="224" t="s">
        <v>77</v>
      </c>
      <c r="V44" s="224" t="s">
        <v>78</v>
      </c>
      <c r="W44" s="224" t="s">
        <v>85</v>
      </c>
      <c r="X44" s="225" t="s">
        <v>86</v>
      </c>
    </row>
    <row r="45" spans="10:24" x14ac:dyDescent="0.25">
      <c r="J45" s="29">
        <v>45323</v>
      </c>
      <c r="K45" t="s">
        <v>1146</v>
      </c>
      <c r="L45" s="270">
        <v>372</v>
      </c>
      <c r="M45" s="270">
        <v>191</v>
      </c>
      <c r="N45" s="270">
        <v>181</v>
      </c>
      <c r="O45" s="270">
        <v>61</v>
      </c>
      <c r="P45" s="270">
        <v>25</v>
      </c>
      <c r="Q45" s="270">
        <v>105</v>
      </c>
      <c r="R45" s="270">
        <v>15</v>
      </c>
      <c r="S45" s="270">
        <v>24</v>
      </c>
      <c r="T45" s="270">
        <v>142</v>
      </c>
      <c r="U45" s="270">
        <v>0</v>
      </c>
      <c r="V45" s="270">
        <v>0</v>
      </c>
      <c r="W45" s="270">
        <v>84</v>
      </c>
      <c r="X45" s="270">
        <v>85</v>
      </c>
    </row>
    <row r="46" spans="10:24" x14ac:dyDescent="0.25">
      <c r="J46" s="29">
        <v>45352</v>
      </c>
      <c r="K46" t="s">
        <v>1146</v>
      </c>
      <c r="L46" s="270">
        <v>308</v>
      </c>
      <c r="M46" s="270">
        <v>139</v>
      </c>
      <c r="N46" s="270">
        <v>169</v>
      </c>
      <c r="O46" s="270">
        <v>36</v>
      </c>
      <c r="P46" s="270">
        <v>25</v>
      </c>
      <c r="Q46" s="270">
        <v>78</v>
      </c>
      <c r="R46" s="270">
        <v>12</v>
      </c>
      <c r="S46" s="270">
        <v>13</v>
      </c>
      <c r="T46" s="270">
        <v>143</v>
      </c>
      <c r="U46" s="270">
        <v>0</v>
      </c>
      <c r="V46" s="270">
        <v>1</v>
      </c>
      <c r="W46" s="270">
        <v>69</v>
      </c>
      <c r="X46" s="270">
        <v>71</v>
      </c>
    </row>
    <row r="47" spans="10:24" x14ac:dyDescent="0.25">
      <c r="J47" s="29">
        <v>45383</v>
      </c>
      <c r="K47" t="s">
        <v>1146</v>
      </c>
      <c r="L47" s="270">
        <v>230</v>
      </c>
      <c r="M47" s="270">
        <v>117</v>
      </c>
      <c r="N47" s="270">
        <v>113</v>
      </c>
      <c r="O47" s="270">
        <v>50</v>
      </c>
      <c r="P47" s="270">
        <v>10</v>
      </c>
      <c r="Q47" s="270">
        <v>57</v>
      </c>
      <c r="R47" s="270">
        <v>25</v>
      </c>
      <c r="S47" s="270">
        <v>19</v>
      </c>
      <c r="T47" s="270">
        <v>69</v>
      </c>
      <c r="U47" s="270">
        <v>0</v>
      </c>
      <c r="V47" s="270">
        <v>0</v>
      </c>
      <c r="W47" s="270">
        <v>46</v>
      </c>
      <c r="X47" s="270">
        <v>46</v>
      </c>
    </row>
    <row r="48" spans="10:24" x14ac:dyDescent="0.25">
      <c r="J48" s="29">
        <v>45413</v>
      </c>
      <c r="K48" t="s">
        <v>1146</v>
      </c>
      <c r="L48" s="270">
        <v>255</v>
      </c>
      <c r="M48" s="270">
        <v>127</v>
      </c>
      <c r="N48" s="270">
        <v>128</v>
      </c>
      <c r="O48" s="270">
        <v>44</v>
      </c>
      <c r="P48" s="270">
        <v>25</v>
      </c>
      <c r="Q48" s="270">
        <v>58</v>
      </c>
      <c r="R48" s="270">
        <v>21</v>
      </c>
      <c r="S48" s="270">
        <v>20</v>
      </c>
      <c r="T48" s="270">
        <v>87</v>
      </c>
      <c r="U48" s="270">
        <v>0</v>
      </c>
      <c r="V48" s="270">
        <v>0</v>
      </c>
      <c r="W48" s="270">
        <v>48</v>
      </c>
      <c r="X48" s="270">
        <v>49</v>
      </c>
    </row>
    <row r="49" spans="10:24" x14ac:dyDescent="0.25">
      <c r="J49" s="29">
        <v>45444</v>
      </c>
      <c r="K49" t="s">
        <v>1146</v>
      </c>
      <c r="L49" s="270">
        <v>280</v>
      </c>
      <c r="M49" s="270">
        <v>147</v>
      </c>
      <c r="N49" s="270">
        <v>133</v>
      </c>
      <c r="O49" s="270">
        <v>60</v>
      </c>
      <c r="P49" s="270">
        <v>26</v>
      </c>
      <c r="Q49" s="270">
        <v>61</v>
      </c>
      <c r="R49" s="270">
        <v>23</v>
      </c>
      <c r="S49" s="270">
        <v>17</v>
      </c>
      <c r="T49" s="270">
        <v>93</v>
      </c>
      <c r="U49" s="270">
        <v>0</v>
      </c>
      <c r="V49" s="270">
        <v>0</v>
      </c>
      <c r="W49" s="270">
        <v>64</v>
      </c>
      <c r="X49" s="270">
        <v>65</v>
      </c>
    </row>
    <row r="50" spans="10:24" x14ac:dyDescent="0.25">
      <c r="J50" s="29">
        <v>45474</v>
      </c>
      <c r="K50" t="s">
        <v>1146</v>
      </c>
      <c r="L50" s="270">
        <v>307</v>
      </c>
      <c r="M50" s="270">
        <v>163</v>
      </c>
      <c r="N50" s="270">
        <v>144</v>
      </c>
      <c r="O50" s="270">
        <v>60</v>
      </c>
      <c r="P50" s="270">
        <v>22</v>
      </c>
      <c r="Q50" s="270">
        <v>81</v>
      </c>
      <c r="R50" s="270">
        <v>23</v>
      </c>
      <c r="S50" s="270">
        <v>20</v>
      </c>
      <c r="T50" s="270">
        <v>101</v>
      </c>
      <c r="U50" s="270">
        <v>0</v>
      </c>
      <c r="V50" s="270">
        <v>0</v>
      </c>
      <c r="W50" s="270">
        <v>63</v>
      </c>
      <c r="X50" s="270">
        <v>63</v>
      </c>
    </row>
    <row r="51" spans="10:24" x14ac:dyDescent="0.25">
      <c r="J51" s="29">
        <v>45505</v>
      </c>
      <c r="K51" t="s">
        <v>1146</v>
      </c>
      <c r="L51" s="270">
        <v>271</v>
      </c>
      <c r="M51" s="270">
        <v>180</v>
      </c>
      <c r="N51" s="270">
        <v>91</v>
      </c>
      <c r="O51" s="270">
        <v>61</v>
      </c>
      <c r="P51" s="270">
        <v>24</v>
      </c>
      <c r="Q51" s="270">
        <v>95</v>
      </c>
      <c r="R51" s="270">
        <v>15</v>
      </c>
      <c r="S51" s="270">
        <v>15</v>
      </c>
      <c r="T51" s="270">
        <v>61</v>
      </c>
      <c r="U51" s="270">
        <v>0</v>
      </c>
      <c r="V51" s="270">
        <v>0</v>
      </c>
      <c r="W51" s="270">
        <v>65</v>
      </c>
      <c r="X51" s="270">
        <v>65</v>
      </c>
    </row>
    <row r="52" spans="10:24" x14ac:dyDescent="0.25">
      <c r="J52" s="29">
        <v>45536</v>
      </c>
      <c r="K52" t="s">
        <v>1146</v>
      </c>
      <c r="L52" s="270">
        <v>232</v>
      </c>
      <c r="M52" s="270">
        <v>135</v>
      </c>
      <c r="N52" s="270">
        <v>97</v>
      </c>
      <c r="O52" s="270">
        <v>54</v>
      </c>
      <c r="P52" s="270">
        <v>24</v>
      </c>
      <c r="Q52" s="270">
        <v>57</v>
      </c>
      <c r="R52" s="270">
        <v>16</v>
      </c>
      <c r="S52" s="270">
        <v>14</v>
      </c>
      <c r="T52" s="270">
        <v>65</v>
      </c>
      <c r="U52" s="270">
        <v>0</v>
      </c>
      <c r="V52" s="270">
        <v>2</v>
      </c>
      <c r="W52" s="270">
        <v>63</v>
      </c>
      <c r="X52" s="270">
        <v>63</v>
      </c>
    </row>
    <row r="53" spans="10:24" x14ac:dyDescent="0.25">
      <c r="J53" s="29">
        <v>45566</v>
      </c>
      <c r="K53" t="s">
        <v>1146</v>
      </c>
      <c r="L53" s="270">
        <v>254</v>
      </c>
      <c r="M53" s="270">
        <v>140</v>
      </c>
      <c r="N53" s="270">
        <v>114</v>
      </c>
      <c r="O53" s="270">
        <v>44</v>
      </c>
      <c r="P53" s="270">
        <v>17</v>
      </c>
      <c r="Q53" s="270">
        <v>78</v>
      </c>
      <c r="R53" s="270">
        <v>14</v>
      </c>
      <c r="S53" s="270">
        <v>19</v>
      </c>
      <c r="T53" s="270">
        <v>81</v>
      </c>
      <c r="U53" s="270">
        <v>1</v>
      </c>
      <c r="V53" s="270">
        <v>0</v>
      </c>
      <c r="W53" s="270">
        <v>56</v>
      </c>
      <c r="X53" s="270">
        <v>57</v>
      </c>
    </row>
    <row r="54" spans="10:24" x14ac:dyDescent="0.25">
      <c r="J54" s="29">
        <v>45597</v>
      </c>
      <c r="K54" t="s">
        <v>1146</v>
      </c>
      <c r="L54" s="270">
        <v>344</v>
      </c>
      <c r="M54" s="270">
        <v>176</v>
      </c>
      <c r="N54" s="270">
        <v>168</v>
      </c>
      <c r="O54" s="270">
        <v>35</v>
      </c>
      <c r="P54" s="270">
        <v>19</v>
      </c>
      <c r="Q54" s="270">
        <v>121</v>
      </c>
      <c r="R54" s="270">
        <v>14</v>
      </c>
      <c r="S54" s="270">
        <v>14</v>
      </c>
      <c r="T54" s="270">
        <v>140</v>
      </c>
      <c r="U54" s="270">
        <v>1</v>
      </c>
      <c r="V54" s="270">
        <v>0</v>
      </c>
      <c r="W54" s="270">
        <v>81</v>
      </c>
      <c r="X54" s="270">
        <v>81</v>
      </c>
    </row>
    <row r="55" spans="10:24" x14ac:dyDescent="0.25">
      <c r="J55" s="29">
        <v>45627</v>
      </c>
      <c r="K55" t="s">
        <v>1146</v>
      </c>
      <c r="L55" s="270">
        <v>361</v>
      </c>
      <c r="M55" s="270">
        <v>190</v>
      </c>
      <c r="N55" s="270">
        <v>171</v>
      </c>
      <c r="O55" s="270">
        <v>43</v>
      </c>
      <c r="P55" s="270">
        <v>19</v>
      </c>
      <c r="Q55" s="270">
        <v>128</v>
      </c>
      <c r="R55" s="270">
        <v>13</v>
      </c>
      <c r="S55" s="270">
        <v>12</v>
      </c>
      <c r="T55" s="270">
        <v>146</v>
      </c>
      <c r="U55" s="270">
        <v>0</v>
      </c>
      <c r="V55" s="270">
        <v>0</v>
      </c>
      <c r="W55" s="270">
        <v>266</v>
      </c>
      <c r="X55" s="270">
        <v>95</v>
      </c>
    </row>
    <row r="56" spans="10:24" x14ac:dyDescent="0.25">
      <c r="J56" s="29">
        <v>45658</v>
      </c>
      <c r="K56" t="s">
        <v>1146</v>
      </c>
      <c r="L56" s="270">
        <v>400</v>
      </c>
      <c r="M56" s="270">
        <v>163</v>
      </c>
      <c r="N56" s="270">
        <v>237</v>
      </c>
      <c r="O56" s="270">
        <v>32</v>
      </c>
      <c r="P56" s="270">
        <v>22</v>
      </c>
      <c r="Q56" s="270">
        <v>109</v>
      </c>
      <c r="R56" s="270">
        <v>12</v>
      </c>
      <c r="S56" s="270">
        <v>20</v>
      </c>
      <c r="T56" s="270">
        <v>123</v>
      </c>
      <c r="U56" s="270">
        <v>0</v>
      </c>
      <c r="V56" s="270">
        <v>82</v>
      </c>
      <c r="W56" s="270">
        <v>296</v>
      </c>
      <c r="X56" s="270">
        <v>104</v>
      </c>
    </row>
    <row r="57" spans="10:24" x14ac:dyDescent="0.25">
      <c r="J57" s="29">
        <v>45689</v>
      </c>
      <c r="K57" t="s">
        <v>1146</v>
      </c>
      <c r="L57" s="270">
        <v>359</v>
      </c>
      <c r="M57" s="270">
        <v>175</v>
      </c>
      <c r="N57" s="270">
        <v>184</v>
      </c>
      <c r="O57" s="270">
        <v>51</v>
      </c>
      <c r="P57" s="270">
        <v>12</v>
      </c>
      <c r="Q57" s="270">
        <v>112</v>
      </c>
      <c r="R57" s="270">
        <v>18</v>
      </c>
      <c r="S57" s="270">
        <v>17</v>
      </c>
      <c r="T57" s="270">
        <v>147</v>
      </c>
      <c r="U57" s="270">
        <v>0</v>
      </c>
      <c r="V57" s="270">
        <v>2</v>
      </c>
      <c r="W57" s="270">
        <v>283</v>
      </c>
      <c r="X57" s="270">
        <v>76</v>
      </c>
    </row>
    <row r="58" spans="10:24" ht="16.5" thickBot="1" x14ac:dyDescent="0.3">
      <c r="J58" s="30">
        <v>45717</v>
      </c>
      <c r="K58" s="13" t="s">
        <v>1146</v>
      </c>
      <c r="L58" s="270">
        <v>357</v>
      </c>
      <c r="M58" s="270">
        <v>181</v>
      </c>
      <c r="N58" s="270">
        <v>176</v>
      </c>
      <c r="O58" s="270">
        <v>57</v>
      </c>
      <c r="P58" s="270">
        <v>7</v>
      </c>
      <c r="Q58" s="270">
        <v>117</v>
      </c>
      <c r="R58" s="270">
        <v>20</v>
      </c>
      <c r="S58" s="270">
        <v>6</v>
      </c>
      <c r="T58" s="270">
        <v>150</v>
      </c>
      <c r="U58" s="270">
        <v>0</v>
      </c>
      <c r="V58" s="270">
        <v>0</v>
      </c>
      <c r="W58" s="270">
        <v>268</v>
      </c>
      <c r="X58" s="270">
        <v>89</v>
      </c>
    </row>
  </sheetData>
  <mergeCells count="5">
    <mergeCell ref="J2:X2"/>
    <mergeCell ref="J22:X22"/>
    <mergeCell ref="J42:X42"/>
    <mergeCell ref="A2:A4"/>
    <mergeCell ref="A5:A7"/>
  </mergeCells>
  <phoneticPr fontId="13" type="noConversion"/>
  <hyperlinks>
    <hyperlink ref="A20" location="目錄!A1" display="目錄" xr:uid="{18487662-22E4-48A0-BA89-38825EAB8B89}"/>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599E-9A42-4D60-AC82-00209FF0D5C5}">
  <dimension ref="A1:AS78"/>
  <sheetViews>
    <sheetView tabSelected="1" zoomScale="60" zoomScaleNormal="60" workbookViewId="0">
      <selection activeCell="J23" sqref="J23"/>
    </sheetView>
  </sheetViews>
  <sheetFormatPr defaultColWidth="9.109375" defaultRowHeight="15.75" x14ac:dyDescent="0.25"/>
  <cols>
    <col min="1" max="1" width="9.109375" style="21"/>
    <col min="2" max="2" width="37.6640625" style="21" bestFit="1" customWidth="1"/>
    <col min="3" max="4" width="16.33203125" style="21" bestFit="1" customWidth="1"/>
    <col min="5" max="5" width="16.109375" style="21" bestFit="1" customWidth="1"/>
    <col min="6" max="6" width="15.109375" style="21" bestFit="1" customWidth="1"/>
    <col min="7" max="7" width="16.109375" style="21" bestFit="1" customWidth="1"/>
    <col min="8" max="10" width="16.109375" style="21" customWidth="1"/>
    <col min="11" max="11" width="10.88671875" style="21" bestFit="1" customWidth="1"/>
    <col min="12" max="12" width="12.33203125" style="68" bestFit="1" customWidth="1"/>
    <col min="13" max="13" width="11.109375" style="68" bestFit="1" customWidth="1"/>
    <col min="14" max="14" width="14.88671875" style="68" bestFit="1" customWidth="1"/>
    <col min="15" max="15" width="10.6640625" style="68" bestFit="1" customWidth="1"/>
    <col min="16" max="16" width="14.109375" style="68" bestFit="1" customWidth="1"/>
    <col min="17" max="17" width="23.88671875" style="68" bestFit="1" customWidth="1"/>
    <col min="18" max="18" width="23.5546875" style="68" bestFit="1" customWidth="1"/>
    <col min="19" max="19" width="29.6640625" style="68" bestFit="1" customWidth="1"/>
    <col min="20" max="20" width="36" style="68" bestFit="1" customWidth="1"/>
    <col min="21" max="21" width="19.44140625" style="68" bestFit="1" customWidth="1"/>
    <col min="22" max="22" width="23.44140625" style="68" bestFit="1" customWidth="1"/>
    <col min="23" max="23" width="24.5546875" style="68" bestFit="1" customWidth="1"/>
    <col min="24" max="24" width="24.109375" style="68" bestFit="1" customWidth="1"/>
    <col min="25" max="25" width="33" style="68" bestFit="1" customWidth="1"/>
    <col min="26" max="26" width="25.5546875" style="68" bestFit="1" customWidth="1"/>
    <col min="27" max="29" width="25.5546875" style="68" customWidth="1"/>
    <col min="30" max="30" width="15.44140625" style="68" bestFit="1" customWidth="1"/>
    <col min="31" max="31" width="27.44140625" style="68" bestFit="1" customWidth="1"/>
    <col min="32" max="32" width="27.109375" style="68" bestFit="1" customWidth="1"/>
    <col min="33" max="33" width="35.33203125" style="68" bestFit="1" customWidth="1"/>
    <col min="34" max="34" width="42.6640625" style="68" bestFit="1" customWidth="1"/>
    <col min="35" max="35" width="24" style="68" bestFit="1" customWidth="1"/>
    <col min="36" max="37" width="28" style="68" bestFit="1" customWidth="1"/>
    <col min="38" max="38" width="27.6640625" style="68" bestFit="1" customWidth="1"/>
    <col min="39" max="39" width="39.5546875" style="68" bestFit="1" customWidth="1"/>
    <col min="40" max="40" width="31.33203125" style="68" bestFit="1" customWidth="1"/>
    <col min="41" max="41" width="11.5546875" style="21" bestFit="1" customWidth="1"/>
    <col min="42" max="42" width="37.6640625" style="68" bestFit="1" customWidth="1"/>
    <col min="43" max="43" width="12.5546875" style="68" bestFit="1" customWidth="1"/>
    <col min="44" max="44" width="10.109375" style="68" bestFit="1" customWidth="1"/>
    <col min="45" max="45" width="12.5546875" style="68" bestFit="1" customWidth="1"/>
    <col min="46" max="16384" width="9.109375" style="21"/>
  </cols>
  <sheetData>
    <row r="1" spans="2:45" ht="23.25" customHeight="1" thickBot="1" x14ac:dyDescent="0.3">
      <c r="C1" s="214" t="str">
        <f t="shared" ref="C1:C7" si="0">AQ4</f>
        <v>2025/3</v>
      </c>
      <c r="D1" s="214" t="s">
        <v>500</v>
      </c>
      <c r="E1" s="214" t="s">
        <v>501</v>
      </c>
      <c r="F1" s="214" t="s">
        <v>499</v>
      </c>
      <c r="G1" s="214" t="s">
        <v>844</v>
      </c>
      <c r="H1" s="214"/>
      <c r="I1" s="214"/>
      <c r="J1" s="214"/>
    </row>
    <row r="2" spans="2:45" ht="23.25" customHeight="1" x14ac:dyDescent="0.25">
      <c r="B2" s="72" t="s">
        <v>906</v>
      </c>
      <c r="C2" s="212">
        <f t="shared" si="0"/>
        <v>1332</v>
      </c>
      <c r="D2" s="211">
        <f t="shared" ref="D2:D7" si="1">(AQ5-AR5)/AR5</f>
        <v>-2.2743947175348497E-2</v>
      </c>
      <c r="E2" s="211">
        <f t="shared" ref="E2:E6" si="2">(AQ5-AS5)/AS5</f>
        <v>-7.1777003484320562E-2</v>
      </c>
      <c r="F2" s="212">
        <f t="shared" ref="F2:F8" si="3">AQ28</f>
        <v>4020</v>
      </c>
      <c r="G2" s="211">
        <f t="shared" ref="G2:G8" si="4">(AQ28-AS28)/AS28</f>
        <v>1.0558069381598794E-2</v>
      </c>
      <c r="H2" s="211"/>
      <c r="I2" s="211"/>
      <c r="J2" s="283"/>
      <c r="L2" s="438" t="s">
        <v>845</v>
      </c>
      <c r="M2" s="439"/>
      <c r="N2" s="439"/>
      <c r="O2" s="439"/>
      <c r="P2" s="439"/>
      <c r="Q2" s="439"/>
      <c r="R2" s="439"/>
      <c r="S2" s="439"/>
      <c r="T2" s="439"/>
      <c r="U2" s="439"/>
      <c r="V2" s="439"/>
      <c r="W2" s="439"/>
      <c r="X2" s="439"/>
      <c r="Y2" s="439"/>
      <c r="Z2" s="439"/>
      <c r="AA2" s="439"/>
      <c r="AB2" s="439"/>
      <c r="AC2" s="439"/>
      <c r="AD2" s="439"/>
      <c r="AE2" s="439"/>
      <c r="AF2" s="439"/>
      <c r="AG2" s="439"/>
      <c r="AH2" s="439"/>
      <c r="AI2" s="439"/>
      <c r="AJ2" s="439"/>
      <c r="AK2" s="439"/>
      <c r="AL2" s="439"/>
      <c r="AM2" s="439"/>
      <c r="AN2" s="440"/>
      <c r="AP2" s="437" t="s">
        <v>496</v>
      </c>
      <c r="AQ2" s="437"/>
      <c r="AR2" s="437"/>
      <c r="AS2" s="437"/>
    </row>
    <row r="3" spans="2:45" ht="23.25" customHeight="1" x14ac:dyDescent="0.25">
      <c r="B3" s="72" t="s">
        <v>823</v>
      </c>
      <c r="C3" s="212">
        <f t="shared" si="0"/>
        <v>1015</v>
      </c>
      <c r="D3" s="211">
        <f t="shared" si="1"/>
        <v>2.8368794326241134E-2</v>
      </c>
      <c r="E3" s="211">
        <f t="shared" si="2"/>
        <v>0.13407821229050279</v>
      </c>
      <c r="F3" s="212">
        <f t="shared" si="3"/>
        <v>3076</v>
      </c>
      <c r="G3" s="211">
        <f t="shared" si="4"/>
        <v>0.14904744116548374</v>
      </c>
      <c r="H3" s="211"/>
      <c r="I3" s="211"/>
      <c r="J3" s="283"/>
      <c r="L3" s="255" t="s">
        <v>14</v>
      </c>
      <c r="M3" s="68" t="s">
        <v>480</v>
      </c>
      <c r="N3" s="68" t="s">
        <v>481</v>
      </c>
      <c r="O3" s="68" t="s">
        <v>482</v>
      </c>
      <c r="P3" s="68" t="s">
        <v>483</v>
      </c>
      <c r="Q3" s="68" t="s">
        <v>484</v>
      </c>
      <c r="R3" s="68" t="s">
        <v>485</v>
      </c>
      <c r="S3" s="68" t="s">
        <v>486</v>
      </c>
      <c r="T3" s="68" t="s">
        <v>487</v>
      </c>
      <c r="U3" s="68" t="s">
        <v>488</v>
      </c>
      <c r="V3" s="68" t="s">
        <v>489</v>
      </c>
      <c r="W3" s="68" t="s">
        <v>791</v>
      </c>
      <c r="X3" s="68" t="s">
        <v>490</v>
      </c>
      <c r="Y3" s="68" t="s">
        <v>491</v>
      </c>
      <c r="Z3" s="68" t="s">
        <v>492</v>
      </c>
      <c r="AA3" s="72" t="s">
        <v>814</v>
      </c>
      <c r="AB3" s="68" t="s">
        <v>815</v>
      </c>
      <c r="AC3" s="68" t="s">
        <v>816</v>
      </c>
      <c r="AD3" s="68" t="s">
        <v>792</v>
      </c>
      <c r="AE3" s="72" t="s">
        <v>793</v>
      </c>
      <c r="AF3" s="72" t="s">
        <v>794</v>
      </c>
      <c r="AG3" s="72" t="s">
        <v>795</v>
      </c>
      <c r="AH3" s="72" t="s">
        <v>796</v>
      </c>
      <c r="AI3" s="72" t="s">
        <v>797</v>
      </c>
      <c r="AJ3" s="72" t="s">
        <v>798</v>
      </c>
      <c r="AK3" s="72" t="s">
        <v>799</v>
      </c>
      <c r="AL3" s="72" t="s">
        <v>800</v>
      </c>
      <c r="AM3" s="72" t="s">
        <v>801</v>
      </c>
      <c r="AN3" s="256" t="s">
        <v>802</v>
      </c>
      <c r="AQ3" s="68" t="s">
        <v>221</v>
      </c>
      <c r="AR3" s="68" t="s">
        <v>75</v>
      </c>
      <c r="AS3" s="68" t="s">
        <v>497</v>
      </c>
    </row>
    <row r="4" spans="2:45" ht="23.25" customHeight="1" x14ac:dyDescent="0.25">
      <c r="B4" s="68" t="s">
        <v>1135</v>
      </c>
      <c r="C4" s="212">
        <f t="shared" si="0"/>
        <v>317</v>
      </c>
      <c r="D4" s="211">
        <f t="shared" si="1"/>
        <v>-0.15691489361702127</v>
      </c>
      <c r="E4" s="211">
        <f t="shared" si="2"/>
        <v>-0.41296296296296298</v>
      </c>
      <c r="F4" s="212">
        <f t="shared" si="3"/>
        <v>944</v>
      </c>
      <c r="G4" s="283">
        <f t="shared" si="4"/>
        <v>-0.27440430438124519</v>
      </c>
      <c r="H4" s="283"/>
      <c r="I4" s="283"/>
      <c r="J4" s="283"/>
      <c r="L4" s="257" t="s">
        <v>76</v>
      </c>
      <c r="M4" s="275" t="s">
        <v>71</v>
      </c>
      <c r="N4" s="275" t="s">
        <v>470</v>
      </c>
      <c r="O4" s="275" t="s">
        <v>471</v>
      </c>
      <c r="P4" s="275" t="s">
        <v>72</v>
      </c>
      <c r="Q4" s="275" t="s">
        <v>472</v>
      </c>
      <c r="R4" s="275" t="s">
        <v>473</v>
      </c>
      <c r="S4" s="275" t="s">
        <v>474</v>
      </c>
      <c r="T4" s="276" t="s">
        <v>475</v>
      </c>
      <c r="U4" s="276" t="s">
        <v>73</v>
      </c>
      <c r="V4" s="275" t="s">
        <v>74</v>
      </c>
      <c r="W4" s="275" t="s">
        <v>476</v>
      </c>
      <c r="X4" s="275" t="s">
        <v>477</v>
      </c>
      <c r="Y4" s="275" t="s">
        <v>478</v>
      </c>
      <c r="Z4" s="275" t="s">
        <v>479</v>
      </c>
      <c r="AA4" s="275" t="s">
        <v>493</v>
      </c>
      <c r="AB4" s="275" t="s">
        <v>494</v>
      </c>
      <c r="AC4" s="275" t="s">
        <v>495</v>
      </c>
      <c r="AD4" s="275" t="s">
        <v>803</v>
      </c>
      <c r="AE4" s="275" t="s">
        <v>804</v>
      </c>
      <c r="AF4" s="275" t="s">
        <v>805</v>
      </c>
      <c r="AG4" s="275" t="s">
        <v>806</v>
      </c>
      <c r="AH4" s="275" t="s">
        <v>807</v>
      </c>
      <c r="AI4" s="275" t="s">
        <v>808</v>
      </c>
      <c r="AJ4" s="275" t="s">
        <v>809</v>
      </c>
      <c r="AK4" s="275" t="s">
        <v>810</v>
      </c>
      <c r="AL4" s="275" t="s">
        <v>811</v>
      </c>
      <c r="AM4" s="275" t="s">
        <v>812</v>
      </c>
      <c r="AN4" s="258" t="s">
        <v>813</v>
      </c>
      <c r="AQ4" s="68" t="str">
        <f>YEAR(L18)&amp;"/"&amp;MONTH(L18)</f>
        <v>2025/3</v>
      </c>
      <c r="AR4" s="68" t="str">
        <f>YEAR(L17)&amp;"/"&amp;MONTH(L17)</f>
        <v>2025/2</v>
      </c>
      <c r="AS4" s="68" t="str">
        <f>YEAR(L6)&amp;"/"&amp;MONTH(L6)</f>
        <v>2024/3</v>
      </c>
    </row>
    <row r="5" spans="2:45" ht="23.25" customHeight="1" x14ac:dyDescent="0.25">
      <c r="B5" s="68" t="s">
        <v>1136</v>
      </c>
      <c r="C5" s="212">
        <f t="shared" si="0"/>
        <v>239</v>
      </c>
      <c r="D5" s="211">
        <f t="shared" si="1"/>
        <v>-6.640625E-2</v>
      </c>
      <c r="E5" s="211">
        <f t="shared" si="2"/>
        <v>-0.454337899543379</v>
      </c>
      <c r="F5" s="212">
        <f t="shared" si="3"/>
        <v>672</v>
      </c>
      <c r="G5" s="283">
        <f t="shared" si="4"/>
        <v>-0.32462311557788942</v>
      </c>
      <c r="H5" s="283"/>
      <c r="I5" s="283"/>
      <c r="J5" s="283"/>
      <c r="L5" s="259">
        <v>45323</v>
      </c>
      <c r="M5" s="270">
        <v>1248</v>
      </c>
      <c r="N5" s="270">
        <v>372</v>
      </c>
      <c r="O5" s="270">
        <v>7443</v>
      </c>
      <c r="P5" s="270">
        <v>1691730</v>
      </c>
      <c r="Q5" s="270">
        <v>1110</v>
      </c>
      <c r="R5" s="270">
        <v>2473</v>
      </c>
      <c r="S5" s="270">
        <v>11021</v>
      </c>
      <c r="T5" s="270">
        <v>27272</v>
      </c>
      <c r="U5" s="270">
        <v>566.24</v>
      </c>
      <c r="V5" s="270">
        <v>31.45</v>
      </c>
      <c r="W5" s="270">
        <v>288142</v>
      </c>
      <c r="X5" s="270">
        <v>33306</v>
      </c>
      <c r="Y5" s="270">
        <v>499248</v>
      </c>
      <c r="Z5" s="270">
        <v>196187</v>
      </c>
      <c r="AA5" s="204" t="s">
        <v>822</v>
      </c>
      <c r="AB5" s="204" t="s">
        <v>822</v>
      </c>
      <c r="AC5" s="204" t="s">
        <v>822</v>
      </c>
      <c r="AD5" s="204" t="s">
        <v>822</v>
      </c>
      <c r="AE5" s="204" t="s">
        <v>822</v>
      </c>
      <c r="AF5" s="204" t="s">
        <v>822</v>
      </c>
      <c r="AG5" s="204" t="s">
        <v>822</v>
      </c>
      <c r="AH5" s="204" t="s">
        <v>822</v>
      </c>
      <c r="AI5" s="204" t="s">
        <v>822</v>
      </c>
      <c r="AJ5" s="204" t="s">
        <v>822</v>
      </c>
      <c r="AK5" s="204" t="s">
        <v>822</v>
      </c>
      <c r="AL5" s="204" t="s">
        <v>822</v>
      </c>
      <c r="AM5" s="204" t="s">
        <v>822</v>
      </c>
      <c r="AN5" s="260" t="s">
        <v>822</v>
      </c>
      <c r="AP5" s="68" t="s">
        <v>480</v>
      </c>
      <c r="AQ5" s="205">
        <f>M18</f>
        <v>1332</v>
      </c>
      <c r="AR5" s="205">
        <f>M17</f>
        <v>1363</v>
      </c>
      <c r="AS5" s="205">
        <f>M6</f>
        <v>1435</v>
      </c>
    </row>
    <row r="6" spans="2:45" ht="23.25" customHeight="1" x14ac:dyDescent="0.25">
      <c r="B6" s="68" t="s">
        <v>824</v>
      </c>
      <c r="C6" s="212">
        <f t="shared" si="0"/>
        <v>78</v>
      </c>
      <c r="D6" s="211">
        <f t="shared" si="1"/>
        <v>-0.35</v>
      </c>
      <c r="E6" s="211">
        <f t="shared" si="2"/>
        <v>-0.23529411764705882</v>
      </c>
      <c r="F6" s="212">
        <f t="shared" si="3"/>
        <v>272</v>
      </c>
      <c r="G6" s="283">
        <f t="shared" si="4"/>
        <v>-0.1111111111111111</v>
      </c>
      <c r="H6" s="283"/>
      <c r="I6" s="283"/>
      <c r="J6" s="283"/>
      <c r="L6" s="259">
        <v>45352</v>
      </c>
      <c r="M6" s="270">
        <v>1435</v>
      </c>
      <c r="N6" s="270">
        <v>308</v>
      </c>
      <c r="O6" s="270">
        <v>7633</v>
      </c>
      <c r="P6" s="270">
        <v>1767710</v>
      </c>
      <c r="Q6" s="270">
        <v>1325</v>
      </c>
      <c r="R6" s="270">
        <v>2786</v>
      </c>
      <c r="S6" s="270">
        <v>14852</v>
      </c>
      <c r="T6" s="270">
        <v>32668</v>
      </c>
      <c r="U6" s="270">
        <v>717.94</v>
      </c>
      <c r="V6" s="270">
        <v>39.1</v>
      </c>
      <c r="W6" s="270">
        <v>371113</v>
      </c>
      <c r="X6" s="270">
        <v>39009</v>
      </c>
      <c r="Y6" s="270">
        <v>651428</v>
      </c>
      <c r="Z6" s="270">
        <v>241062</v>
      </c>
      <c r="AA6" s="204" t="s">
        <v>822</v>
      </c>
      <c r="AB6" s="204" t="s">
        <v>822</v>
      </c>
      <c r="AC6" s="204" t="s">
        <v>822</v>
      </c>
      <c r="AD6" s="204" t="s">
        <v>822</v>
      </c>
      <c r="AE6" s="204" t="s">
        <v>822</v>
      </c>
      <c r="AF6" s="204" t="s">
        <v>822</v>
      </c>
      <c r="AG6" s="204" t="s">
        <v>822</v>
      </c>
      <c r="AH6" s="204" t="s">
        <v>822</v>
      </c>
      <c r="AI6" s="204" t="s">
        <v>822</v>
      </c>
      <c r="AJ6" s="204" t="s">
        <v>822</v>
      </c>
      <c r="AK6" s="204" t="s">
        <v>822</v>
      </c>
      <c r="AL6" s="204" t="s">
        <v>822</v>
      </c>
      <c r="AM6" s="204" t="s">
        <v>822</v>
      </c>
      <c r="AN6" s="260" t="s">
        <v>822</v>
      </c>
      <c r="AP6" s="68" t="s">
        <v>823</v>
      </c>
      <c r="AQ6" s="205">
        <f>H38</f>
        <v>1015</v>
      </c>
      <c r="AR6" s="205">
        <f>H37</f>
        <v>987</v>
      </c>
      <c r="AS6" s="205">
        <f>H26</f>
        <v>895</v>
      </c>
    </row>
    <row r="7" spans="2:45" ht="23.25" customHeight="1" x14ac:dyDescent="0.25">
      <c r="B7" s="68" t="s">
        <v>900</v>
      </c>
      <c r="C7" s="212">
        <f t="shared" si="0"/>
        <v>11</v>
      </c>
      <c r="D7" s="211">
        <f t="shared" si="1"/>
        <v>-8.3333333333333329E-2</v>
      </c>
      <c r="E7" s="211">
        <f>(AQ10-AS10)/AS10</f>
        <v>2.6666666666666665</v>
      </c>
      <c r="F7" s="212">
        <f t="shared" si="3"/>
        <v>36</v>
      </c>
      <c r="G7" s="283">
        <f t="shared" si="4"/>
        <v>0.5</v>
      </c>
      <c r="H7" s="283"/>
      <c r="I7" s="283"/>
      <c r="J7" s="283"/>
      <c r="L7" s="259">
        <v>45383</v>
      </c>
      <c r="M7" s="270">
        <v>1249</v>
      </c>
      <c r="N7" s="270">
        <v>230</v>
      </c>
      <c r="O7" s="270">
        <v>7732</v>
      </c>
      <c r="P7" s="270">
        <v>1426040</v>
      </c>
      <c r="Q7" s="270">
        <v>1324</v>
      </c>
      <c r="R7" s="270">
        <v>2944</v>
      </c>
      <c r="S7" s="270">
        <v>14336</v>
      </c>
      <c r="T7" s="270">
        <v>34216</v>
      </c>
      <c r="U7" s="270">
        <v>744</v>
      </c>
      <c r="V7" s="270">
        <v>38.729999999999997</v>
      </c>
      <c r="W7" s="270">
        <v>375427</v>
      </c>
      <c r="X7" s="270">
        <v>41760</v>
      </c>
      <c r="Y7" s="270">
        <v>658034</v>
      </c>
      <c r="Z7" s="270">
        <v>254562</v>
      </c>
      <c r="AA7" s="204" t="s">
        <v>822</v>
      </c>
      <c r="AB7" s="204" t="s">
        <v>822</v>
      </c>
      <c r="AC7" s="204" t="s">
        <v>822</v>
      </c>
      <c r="AD7" s="204" t="s">
        <v>822</v>
      </c>
      <c r="AE7" s="204" t="s">
        <v>822</v>
      </c>
      <c r="AF7" s="204" t="s">
        <v>822</v>
      </c>
      <c r="AG7" s="204" t="s">
        <v>822</v>
      </c>
      <c r="AH7" s="204" t="s">
        <v>822</v>
      </c>
      <c r="AI7" s="204" t="s">
        <v>822</v>
      </c>
      <c r="AJ7" s="204" t="s">
        <v>822</v>
      </c>
      <c r="AK7" s="204" t="s">
        <v>822</v>
      </c>
      <c r="AL7" s="204" t="s">
        <v>822</v>
      </c>
      <c r="AM7" s="204" t="s">
        <v>822</v>
      </c>
      <c r="AN7" s="260" t="s">
        <v>822</v>
      </c>
      <c r="AP7" s="68" t="s">
        <v>907</v>
      </c>
      <c r="AQ7" s="205">
        <f>E38</f>
        <v>317</v>
      </c>
      <c r="AR7" s="205">
        <f>E37</f>
        <v>376</v>
      </c>
      <c r="AS7" s="205">
        <f>E26</f>
        <v>540</v>
      </c>
    </row>
    <row r="8" spans="2:45" ht="23.25" customHeight="1" x14ac:dyDescent="0.25">
      <c r="B8" s="72" t="s">
        <v>903</v>
      </c>
      <c r="C8" s="212">
        <f>AQ13</f>
        <v>1562250</v>
      </c>
      <c r="D8" s="211">
        <f>(AQ13-AR13)/AR13</f>
        <v>-0.1063563248635724</v>
      </c>
      <c r="E8" s="211">
        <f>(AQ13-AS13)/AS13</f>
        <v>-0.116229472028783</v>
      </c>
      <c r="F8" s="212">
        <f t="shared" si="3"/>
        <v>4927020</v>
      </c>
      <c r="G8" s="283">
        <f t="shared" si="4"/>
        <v>-3.9260114344546793E-2</v>
      </c>
      <c r="H8" s="283"/>
      <c r="I8" s="283"/>
      <c r="J8" s="283"/>
      <c r="L8" s="259">
        <v>45413</v>
      </c>
      <c r="M8" s="270">
        <v>1213</v>
      </c>
      <c r="N8" s="270">
        <v>255</v>
      </c>
      <c r="O8" s="270">
        <v>7865</v>
      </c>
      <c r="P8" s="270">
        <v>1377110</v>
      </c>
      <c r="Q8" s="270">
        <v>1353</v>
      </c>
      <c r="R8" s="270">
        <v>2920</v>
      </c>
      <c r="S8" s="270">
        <v>14540</v>
      </c>
      <c r="T8" s="270">
        <v>33599</v>
      </c>
      <c r="U8" s="270">
        <v>713</v>
      </c>
      <c r="V8" s="270">
        <v>37.770000000000003</v>
      </c>
      <c r="W8" s="270">
        <v>357261</v>
      </c>
      <c r="X8" s="270">
        <v>39317</v>
      </c>
      <c r="Y8" s="270">
        <v>625966</v>
      </c>
      <c r="Z8" s="270">
        <v>236606</v>
      </c>
      <c r="AA8" s="204" t="s">
        <v>822</v>
      </c>
      <c r="AB8" s="204" t="s">
        <v>822</v>
      </c>
      <c r="AC8" s="204" t="s">
        <v>822</v>
      </c>
      <c r="AD8" s="204" t="s">
        <v>822</v>
      </c>
      <c r="AE8" s="204" t="s">
        <v>822</v>
      </c>
      <c r="AF8" s="204" t="s">
        <v>822</v>
      </c>
      <c r="AG8" s="204" t="s">
        <v>822</v>
      </c>
      <c r="AH8" s="204" t="s">
        <v>822</v>
      </c>
      <c r="AI8" s="204" t="s">
        <v>822</v>
      </c>
      <c r="AJ8" s="204" t="s">
        <v>822</v>
      </c>
      <c r="AK8" s="204" t="s">
        <v>822</v>
      </c>
      <c r="AL8" s="204" t="s">
        <v>822</v>
      </c>
      <c r="AM8" s="204" t="s">
        <v>822</v>
      </c>
      <c r="AN8" s="260" t="s">
        <v>822</v>
      </c>
      <c r="AP8" s="68" t="s">
        <v>1136</v>
      </c>
      <c r="AQ8" s="205">
        <f>F38</f>
        <v>239</v>
      </c>
      <c r="AR8" s="205">
        <f>F37</f>
        <v>256</v>
      </c>
      <c r="AS8" s="205">
        <f>F26</f>
        <v>438</v>
      </c>
    </row>
    <row r="9" spans="2:45" ht="23.25" customHeight="1" x14ac:dyDescent="0.25">
      <c r="B9" s="72" t="s">
        <v>902</v>
      </c>
      <c r="C9" s="212">
        <f>AQ12</f>
        <v>7920</v>
      </c>
      <c r="D9" s="211">
        <f>(AQ12-AR12)/AR12</f>
        <v>-4.1493775933609959E-3</v>
      </c>
      <c r="E9" s="211">
        <f>(AQ12-AS12)/AS12</f>
        <v>3.7599895191929779E-2</v>
      </c>
      <c r="F9" s="212">
        <f>AQ36</f>
        <v>8580</v>
      </c>
      <c r="G9" s="283">
        <f>(AQ36-AS36)/AS36</f>
        <v>4.8002931476731403E-2</v>
      </c>
      <c r="H9" s="283"/>
      <c r="I9" s="283"/>
      <c r="J9" s="283"/>
      <c r="L9" s="259">
        <v>45444</v>
      </c>
      <c r="M9" s="270">
        <v>1119</v>
      </c>
      <c r="N9" s="270">
        <v>280</v>
      </c>
      <c r="O9" s="270">
        <v>7986</v>
      </c>
      <c r="P9" s="270">
        <v>1218210</v>
      </c>
      <c r="Q9" s="270">
        <v>1255</v>
      </c>
      <c r="R9" s="270">
        <v>2883</v>
      </c>
      <c r="S9" s="270">
        <v>13805</v>
      </c>
      <c r="T9" s="270">
        <v>32552</v>
      </c>
      <c r="U9" s="270">
        <v>678.53</v>
      </c>
      <c r="V9" s="270">
        <v>36.270000000000003</v>
      </c>
      <c r="W9" s="270">
        <v>371649</v>
      </c>
      <c r="X9" s="270">
        <v>39142</v>
      </c>
      <c r="Y9" s="270">
        <v>642335</v>
      </c>
      <c r="Z9" s="270">
        <v>234188</v>
      </c>
      <c r="AA9" s="204" t="s">
        <v>822</v>
      </c>
      <c r="AB9" s="204" t="s">
        <v>822</v>
      </c>
      <c r="AC9" s="204" t="s">
        <v>822</v>
      </c>
      <c r="AD9" s="204" t="s">
        <v>822</v>
      </c>
      <c r="AE9" s="204" t="s">
        <v>822</v>
      </c>
      <c r="AF9" s="204" t="s">
        <v>822</v>
      </c>
      <c r="AG9" s="204" t="s">
        <v>822</v>
      </c>
      <c r="AH9" s="204" t="s">
        <v>822</v>
      </c>
      <c r="AI9" s="204" t="s">
        <v>822</v>
      </c>
      <c r="AJ9" s="204" t="s">
        <v>822</v>
      </c>
      <c r="AK9" s="204" t="s">
        <v>822</v>
      </c>
      <c r="AL9" s="204" t="s">
        <v>822</v>
      </c>
      <c r="AM9" s="204" t="s">
        <v>822</v>
      </c>
      <c r="AN9" s="260" t="s">
        <v>822</v>
      </c>
      <c r="AP9" s="68" t="s">
        <v>824</v>
      </c>
      <c r="AQ9" s="205">
        <f>G38</f>
        <v>78</v>
      </c>
      <c r="AR9" s="205">
        <f>G37</f>
        <v>120</v>
      </c>
      <c r="AS9" s="205">
        <f>G26</f>
        <v>102</v>
      </c>
    </row>
    <row r="10" spans="2:45" ht="23.25" customHeight="1" x14ac:dyDescent="0.25">
      <c r="B10" s="68" t="s">
        <v>901</v>
      </c>
      <c r="C10" s="212">
        <f>AQ11</f>
        <v>357</v>
      </c>
      <c r="D10" s="211">
        <f>(AQ11-AR11)/AR11</f>
        <v>-5.5710306406685237E-3</v>
      </c>
      <c r="E10" s="211">
        <f>(AQ11-AS11)/AS11</f>
        <v>0.15909090909090909</v>
      </c>
      <c r="F10" s="212">
        <f>AQ35</f>
        <v>1116</v>
      </c>
      <c r="G10" s="211">
        <f>(AQ35-AS35)/AS35</f>
        <v>0.10714285714285714</v>
      </c>
      <c r="H10" s="211"/>
      <c r="I10" s="211"/>
      <c r="J10" s="283"/>
      <c r="L10" s="259">
        <v>45474</v>
      </c>
      <c r="M10" s="270">
        <v>1227</v>
      </c>
      <c r="N10" s="270">
        <v>307</v>
      </c>
      <c r="O10" s="270">
        <v>8093</v>
      </c>
      <c r="P10" s="270">
        <v>1383680</v>
      </c>
      <c r="Q10" s="270">
        <v>1317</v>
      </c>
      <c r="R10" s="270">
        <v>3041</v>
      </c>
      <c r="S10" s="270">
        <v>14905</v>
      </c>
      <c r="T10" s="270">
        <v>35164</v>
      </c>
      <c r="U10" s="270">
        <v>703.87</v>
      </c>
      <c r="V10" s="270">
        <v>36.840000000000003</v>
      </c>
      <c r="W10" s="270">
        <v>376058</v>
      </c>
      <c r="X10" s="270">
        <v>41686</v>
      </c>
      <c r="Y10" s="270">
        <v>648223</v>
      </c>
      <c r="Z10" s="270">
        <v>248721</v>
      </c>
      <c r="AA10" s="204" t="s">
        <v>822</v>
      </c>
      <c r="AB10" s="204" t="s">
        <v>822</v>
      </c>
      <c r="AC10" s="204" t="s">
        <v>822</v>
      </c>
      <c r="AD10" s="204" t="s">
        <v>822</v>
      </c>
      <c r="AE10" s="204" t="s">
        <v>822</v>
      </c>
      <c r="AF10" s="204" t="s">
        <v>822</v>
      </c>
      <c r="AG10" s="204" t="s">
        <v>822</v>
      </c>
      <c r="AH10" s="204" t="s">
        <v>822</v>
      </c>
      <c r="AI10" s="204" t="s">
        <v>822</v>
      </c>
      <c r="AJ10" s="204" t="s">
        <v>822</v>
      </c>
      <c r="AK10" s="204" t="s">
        <v>822</v>
      </c>
      <c r="AL10" s="204" t="s">
        <v>822</v>
      </c>
      <c r="AM10" s="204" t="s">
        <v>822</v>
      </c>
      <c r="AN10" s="260" t="s">
        <v>822</v>
      </c>
      <c r="AP10" s="68" t="s">
        <v>900</v>
      </c>
      <c r="AQ10" s="205">
        <f>I38</f>
        <v>11</v>
      </c>
      <c r="AR10" s="205">
        <f>I37</f>
        <v>12</v>
      </c>
      <c r="AS10" s="205">
        <f>I26</f>
        <v>3</v>
      </c>
    </row>
    <row r="11" spans="2:45" ht="23.25" customHeight="1" x14ac:dyDescent="0.25">
      <c r="B11" s="68" t="s">
        <v>484</v>
      </c>
      <c r="C11" s="212">
        <f>AQ14</f>
        <v>1201</v>
      </c>
      <c r="D11" s="211">
        <f>(AQ14-AR14)/AR14</f>
        <v>2.5041736227045075E-3</v>
      </c>
      <c r="E11" s="211">
        <f>(AQ14-AS14)/AS14</f>
        <v>-9.358490566037736E-2</v>
      </c>
      <c r="F11" s="212">
        <f>AQ37</f>
        <v>1129</v>
      </c>
      <c r="G11" s="211">
        <f>(AQ37-AS37)/AS37</f>
        <v>-7.0016474464579898E-2</v>
      </c>
      <c r="H11" s="211"/>
      <c r="I11" s="211"/>
      <c r="J11" s="283"/>
      <c r="L11" s="259">
        <v>45505</v>
      </c>
      <c r="M11" s="270">
        <v>1116</v>
      </c>
      <c r="N11" s="270">
        <v>271</v>
      </c>
      <c r="O11" s="270">
        <v>8105</v>
      </c>
      <c r="P11" s="270">
        <v>1193240</v>
      </c>
      <c r="Q11" s="270">
        <v>1272</v>
      </c>
      <c r="R11" s="270">
        <v>3107</v>
      </c>
      <c r="S11" s="270">
        <v>14605</v>
      </c>
      <c r="T11" s="270">
        <v>36085</v>
      </c>
      <c r="U11" s="270">
        <v>714.87</v>
      </c>
      <c r="V11" s="270">
        <v>39.29</v>
      </c>
      <c r="W11" s="270">
        <v>344134</v>
      </c>
      <c r="X11" s="270">
        <v>43032</v>
      </c>
      <c r="Y11" s="270">
        <v>610414</v>
      </c>
      <c r="Z11" s="270">
        <v>263966</v>
      </c>
      <c r="AA11" s="204" t="s">
        <v>822</v>
      </c>
      <c r="AB11" s="204" t="s">
        <v>822</v>
      </c>
      <c r="AC11" s="204" t="s">
        <v>822</v>
      </c>
      <c r="AD11" s="204" t="s">
        <v>822</v>
      </c>
      <c r="AE11" s="204" t="s">
        <v>822</v>
      </c>
      <c r="AF11" s="204" t="s">
        <v>822</v>
      </c>
      <c r="AG11" s="204" t="s">
        <v>822</v>
      </c>
      <c r="AH11" s="204" t="s">
        <v>822</v>
      </c>
      <c r="AI11" s="204" t="s">
        <v>822</v>
      </c>
      <c r="AJ11" s="204" t="s">
        <v>822</v>
      </c>
      <c r="AK11" s="204" t="s">
        <v>822</v>
      </c>
      <c r="AL11" s="204" t="s">
        <v>822</v>
      </c>
      <c r="AM11" s="204" t="s">
        <v>822</v>
      </c>
      <c r="AN11" s="260" t="s">
        <v>822</v>
      </c>
      <c r="AP11" s="68" t="s">
        <v>481</v>
      </c>
      <c r="AQ11" s="205">
        <f>N18</f>
        <v>357</v>
      </c>
      <c r="AR11" s="205">
        <f>N17</f>
        <v>359</v>
      </c>
      <c r="AS11" s="205">
        <f>N6</f>
        <v>308</v>
      </c>
    </row>
    <row r="12" spans="2:45" ht="23.25" customHeight="1" x14ac:dyDescent="0.25">
      <c r="B12" s="68" t="s">
        <v>485</v>
      </c>
      <c r="C12" s="212">
        <f>AQ15</f>
        <v>2865</v>
      </c>
      <c r="D12" s="211">
        <f>(AQ15-AR15)/AR15</f>
        <v>1.7761989342806393E-2</v>
      </c>
      <c r="E12" s="211">
        <f>(AQ15-AS15)/AS15</f>
        <v>2.8356066044508254E-2</v>
      </c>
      <c r="F12" s="212">
        <f>AQ38</f>
        <v>2741</v>
      </c>
      <c r="G12" s="211">
        <f>(AQ38-AS38)/AS38</f>
        <v>4.6183206106870232E-2</v>
      </c>
      <c r="H12" s="211"/>
      <c r="I12" s="211"/>
      <c r="J12" s="283"/>
      <c r="L12" s="259">
        <v>45536</v>
      </c>
      <c r="M12" s="270">
        <v>951</v>
      </c>
      <c r="N12" s="270">
        <v>232</v>
      </c>
      <c r="O12" s="270">
        <v>8048</v>
      </c>
      <c r="P12" s="270">
        <v>898040</v>
      </c>
      <c r="Q12" s="270">
        <v>1206</v>
      </c>
      <c r="R12" s="270">
        <v>2954</v>
      </c>
      <c r="S12" s="270">
        <v>13389</v>
      </c>
      <c r="T12" s="270">
        <v>32256</v>
      </c>
      <c r="U12" s="270">
        <v>722.73</v>
      </c>
      <c r="V12" s="270">
        <v>40.97</v>
      </c>
      <c r="W12" s="270">
        <v>335396</v>
      </c>
      <c r="X12" s="270">
        <v>39820</v>
      </c>
      <c r="Y12" s="270">
        <v>576021</v>
      </c>
      <c r="Z12" s="270">
        <v>231487</v>
      </c>
      <c r="AA12" s="204" t="s">
        <v>822</v>
      </c>
      <c r="AB12" s="204" t="s">
        <v>822</v>
      </c>
      <c r="AC12" s="204" t="s">
        <v>822</v>
      </c>
      <c r="AD12" s="204" t="s">
        <v>822</v>
      </c>
      <c r="AE12" s="204" t="s">
        <v>822</v>
      </c>
      <c r="AF12" s="204" t="s">
        <v>822</v>
      </c>
      <c r="AG12" s="204" t="s">
        <v>822</v>
      </c>
      <c r="AH12" s="204" t="s">
        <v>822</v>
      </c>
      <c r="AI12" s="204" t="s">
        <v>822</v>
      </c>
      <c r="AJ12" s="204" t="s">
        <v>822</v>
      </c>
      <c r="AK12" s="204" t="s">
        <v>822</v>
      </c>
      <c r="AL12" s="204" t="s">
        <v>822</v>
      </c>
      <c r="AM12" s="204" t="s">
        <v>822</v>
      </c>
      <c r="AN12" s="260" t="s">
        <v>822</v>
      </c>
      <c r="AP12" s="68" t="s">
        <v>482</v>
      </c>
      <c r="AQ12" s="205">
        <f>O18</f>
        <v>7920</v>
      </c>
      <c r="AR12" s="205">
        <f>O17</f>
        <v>7953</v>
      </c>
      <c r="AS12" s="205">
        <f>O6</f>
        <v>7633</v>
      </c>
    </row>
    <row r="13" spans="2:45" ht="23.25" customHeight="1" x14ac:dyDescent="0.25">
      <c r="B13" s="68" t="s">
        <v>904</v>
      </c>
      <c r="C13" s="212">
        <f>AQ18</f>
        <v>10704</v>
      </c>
      <c r="D13" s="211">
        <f>(AQ18-AR18)/AR18</f>
        <v>-2.1303831032275761E-2</v>
      </c>
      <c r="E13" s="211">
        <f>(AQ18-AS18)/AS18</f>
        <v>-0.13537964458804524</v>
      </c>
      <c r="F13" s="212">
        <f>AQ41</f>
        <v>10335</v>
      </c>
      <c r="G13" s="211">
        <f>(AQ41-AS41)/AS41</f>
        <v>-7.7314525488795638E-2</v>
      </c>
      <c r="H13" s="211"/>
      <c r="I13" s="211"/>
      <c r="J13" s="283"/>
      <c r="L13" s="259">
        <v>45566</v>
      </c>
      <c r="M13" s="270">
        <v>1199</v>
      </c>
      <c r="N13" s="270">
        <v>254</v>
      </c>
      <c r="O13" s="270">
        <v>8070</v>
      </c>
      <c r="P13" s="270">
        <v>1409960</v>
      </c>
      <c r="Q13" s="270">
        <v>1173</v>
      </c>
      <c r="R13" s="270">
        <v>2814</v>
      </c>
      <c r="S13" s="270">
        <v>13010</v>
      </c>
      <c r="T13" s="270">
        <v>30107</v>
      </c>
      <c r="U13" s="270">
        <v>739.81</v>
      </c>
      <c r="V13" s="270">
        <v>37.9</v>
      </c>
      <c r="W13" s="270">
        <v>318372</v>
      </c>
      <c r="X13" s="270">
        <v>37509</v>
      </c>
      <c r="Y13" s="270">
        <v>544590</v>
      </c>
      <c r="Z13" s="270">
        <v>213192</v>
      </c>
      <c r="AA13" s="204" t="s">
        <v>822</v>
      </c>
      <c r="AB13" s="204" t="s">
        <v>822</v>
      </c>
      <c r="AC13" s="204" t="s">
        <v>822</v>
      </c>
      <c r="AD13" s="204" t="s">
        <v>822</v>
      </c>
      <c r="AE13" s="204" t="s">
        <v>822</v>
      </c>
      <c r="AF13" s="204" t="s">
        <v>822</v>
      </c>
      <c r="AG13" s="204" t="s">
        <v>822</v>
      </c>
      <c r="AH13" s="204" t="s">
        <v>822</v>
      </c>
      <c r="AI13" s="204" t="s">
        <v>822</v>
      </c>
      <c r="AJ13" s="204" t="s">
        <v>822</v>
      </c>
      <c r="AK13" s="204" t="s">
        <v>822</v>
      </c>
      <c r="AL13" s="204" t="s">
        <v>822</v>
      </c>
      <c r="AM13" s="204" t="s">
        <v>822</v>
      </c>
      <c r="AN13" s="260" t="s">
        <v>822</v>
      </c>
      <c r="AP13" s="68" t="s">
        <v>483</v>
      </c>
      <c r="AQ13" s="205">
        <f>P18</f>
        <v>1562250</v>
      </c>
      <c r="AR13" s="205">
        <f>P17</f>
        <v>1748180</v>
      </c>
      <c r="AS13" s="205">
        <f>P6</f>
        <v>1767710</v>
      </c>
    </row>
    <row r="14" spans="2:45" ht="23.25" customHeight="1" x14ac:dyDescent="0.25">
      <c r="B14" s="68" t="s">
        <v>905</v>
      </c>
      <c r="C14" s="212">
        <f>AQ19</f>
        <v>17618</v>
      </c>
      <c r="D14" s="211">
        <f>(AQ19-AR19)/AR19</f>
        <v>1.5388162065586998E-2</v>
      </c>
      <c r="E14" s="211">
        <f>(AQ19-AS19)/AS19</f>
        <v>-0.10213026195087146</v>
      </c>
      <c r="F14" s="212">
        <f>AQ42</f>
        <v>16860</v>
      </c>
      <c r="G14" s="211">
        <f>(AQ42-AS42)/AS42</f>
        <v>-7.8184800437397478E-2</v>
      </c>
      <c r="H14" s="211"/>
      <c r="I14" s="211"/>
      <c r="J14" s="283"/>
      <c r="L14" s="259">
        <v>45597</v>
      </c>
      <c r="M14" s="270">
        <v>1416</v>
      </c>
      <c r="N14" s="270">
        <v>344</v>
      </c>
      <c r="O14" s="270">
        <v>8156</v>
      </c>
      <c r="P14" s="270">
        <v>1884290</v>
      </c>
      <c r="Q14" s="270">
        <v>1193</v>
      </c>
      <c r="R14" s="270">
        <v>2769</v>
      </c>
      <c r="S14" s="270">
        <v>13806</v>
      </c>
      <c r="T14" s="270">
        <v>30273</v>
      </c>
      <c r="U14" s="270">
        <v>798.67</v>
      </c>
      <c r="V14" s="270">
        <v>38.6</v>
      </c>
      <c r="W14" s="270">
        <v>303037</v>
      </c>
      <c r="X14" s="270">
        <v>35005</v>
      </c>
      <c r="Y14" s="270">
        <v>535500</v>
      </c>
      <c r="Z14" s="270">
        <v>203347</v>
      </c>
      <c r="AA14" s="204" t="s">
        <v>822</v>
      </c>
      <c r="AB14" s="204" t="s">
        <v>822</v>
      </c>
      <c r="AC14" s="204" t="s">
        <v>822</v>
      </c>
      <c r="AD14" s="204" t="s">
        <v>822</v>
      </c>
      <c r="AE14" s="204" t="s">
        <v>822</v>
      </c>
      <c r="AF14" s="204" t="s">
        <v>822</v>
      </c>
      <c r="AG14" s="204" t="s">
        <v>822</v>
      </c>
      <c r="AH14" s="204" t="s">
        <v>822</v>
      </c>
      <c r="AI14" s="204" t="s">
        <v>822</v>
      </c>
      <c r="AJ14" s="204" t="s">
        <v>822</v>
      </c>
      <c r="AK14" s="204" t="s">
        <v>822</v>
      </c>
      <c r="AL14" s="204" t="s">
        <v>822</v>
      </c>
      <c r="AM14" s="204" t="s">
        <v>822</v>
      </c>
      <c r="AN14" s="260" t="s">
        <v>822</v>
      </c>
      <c r="AP14" s="68" t="s">
        <v>484</v>
      </c>
      <c r="AQ14" s="205">
        <f>Q18</f>
        <v>1201</v>
      </c>
      <c r="AR14" s="205">
        <f>Q17</f>
        <v>1198</v>
      </c>
      <c r="AS14" s="205">
        <f>Q6</f>
        <v>1325</v>
      </c>
    </row>
    <row r="15" spans="2:45" ht="23.25" customHeight="1" x14ac:dyDescent="0.25">
      <c r="B15" s="68" t="s">
        <v>488</v>
      </c>
      <c r="C15" s="212">
        <f>AQ26</f>
        <v>760.61</v>
      </c>
      <c r="D15" s="211">
        <f>(AQ26-AR26)/AR26</f>
        <v>7.5340722728043832E-2</v>
      </c>
      <c r="E15" s="211">
        <f>(AQ26-AS26)/AS26</f>
        <v>5.943393598350831E-2</v>
      </c>
      <c r="F15" s="212">
        <f>AQ49</f>
        <v>735</v>
      </c>
      <c r="G15" s="211">
        <f>(AQ49-AS49)/AS49</f>
        <v>5.7553956834532377E-2</v>
      </c>
      <c r="H15" s="211"/>
      <c r="I15" s="211"/>
      <c r="J15" s="283"/>
      <c r="L15" s="259">
        <v>45627</v>
      </c>
      <c r="M15" s="270">
        <v>1411</v>
      </c>
      <c r="N15" s="270">
        <v>361</v>
      </c>
      <c r="O15" s="270">
        <v>8112</v>
      </c>
      <c r="P15" s="270">
        <v>1734720</v>
      </c>
      <c r="Q15" s="270">
        <v>1200</v>
      </c>
      <c r="R15" s="270">
        <v>2721</v>
      </c>
      <c r="S15" s="270">
        <v>13738</v>
      </c>
      <c r="T15" s="270">
        <v>28835</v>
      </c>
      <c r="U15" s="270">
        <v>783.71</v>
      </c>
      <c r="V15" s="270">
        <v>39.39</v>
      </c>
      <c r="W15" s="270">
        <v>356692</v>
      </c>
      <c r="X15" s="270">
        <v>33446</v>
      </c>
      <c r="Y15" s="270">
        <v>610610</v>
      </c>
      <c r="Z15" s="270">
        <v>190676</v>
      </c>
      <c r="AA15" s="204" t="s">
        <v>822</v>
      </c>
      <c r="AB15" s="204" t="s">
        <v>822</v>
      </c>
      <c r="AC15" s="204" t="s">
        <v>822</v>
      </c>
      <c r="AD15" s="204" t="s">
        <v>822</v>
      </c>
      <c r="AE15" s="204" t="s">
        <v>822</v>
      </c>
      <c r="AF15" s="204" t="s">
        <v>822</v>
      </c>
      <c r="AG15" s="204" t="s">
        <v>822</v>
      </c>
      <c r="AH15" s="204" t="s">
        <v>822</v>
      </c>
      <c r="AI15" s="204" t="s">
        <v>822</v>
      </c>
      <c r="AJ15" s="204" t="s">
        <v>822</v>
      </c>
      <c r="AK15" s="204" t="s">
        <v>822</v>
      </c>
      <c r="AL15" s="204" t="s">
        <v>822</v>
      </c>
      <c r="AM15" s="204" t="s">
        <v>822</v>
      </c>
      <c r="AN15" s="260" t="s">
        <v>822</v>
      </c>
      <c r="AP15" s="68" t="s">
        <v>485</v>
      </c>
      <c r="AQ15" s="205">
        <f>R18</f>
        <v>2865</v>
      </c>
      <c r="AR15" s="205">
        <f>R17</f>
        <v>2815</v>
      </c>
      <c r="AS15" s="205">
        <f>R6</f>
        <v>2786</v>
      </c>
    </row>
    <row r="16" spans="2:45" ht="23.25" customHeight="1" x14ac:dyDescent="0.25">
      <c r="B16" s="68" t="s">
        <v>489</v>
      </c>
      <c r="C16" s="212">
        <f>AQ27</f>
        <v>41.26</v>
      </c>
      <c r="D16" s="211">
        <f>(AQ27-AR27)/AR27</f>
        <v>4.1656147437515743E-2</v>
      </c>
      <c r="E16" s="211">
        <f>(AQ27-AS27)/AS27</f>
        <v>5.5242966751918067E-2</v>
      </c>
      <c r="F16" s="212">
        <f>AQ50</f>
        <v>38</v>
      </c>
      <c r="G16" s="211">
        <f>(AQ50-AS50)/AS50</f>
        <v>2.7027027027027029E-2</v>
      </c>
      <c r="H16" s="211"/>
      <c r="I16" s="211"/>
      <c r="J16" s="283"/>
      <c r="L16" s="259">
        <v>45658</v>
      </c>
      <c r="M16" s="270">
        <v>1325</v>
      </c>
      <c r="N16" s="270">
        <v>400</v>
      </c>
      <c r="O16" s="270">
        <v>8003</v>
      </c>
      <c r="P16" s="270">
        <v>1616590</v>
      </c>
      <c r="Q16" s="270">
        <v>987</v>
      </c>
      <c r="R16" s="270">
        <v>2542</v>
      </c>
      <c r="S16" s="270">
        <v>10429</v>
      </c>
      <c r="T16" s="270">
        <v>26693</v>
      </c>
      <c r="U16" s="270">
        <v>630.29</v>
      </c>
      <c r="V16" s="270">
        <v>32</v>
      </c>
      <c r="W16" s="270">
        <v>297264</v>
      </c>
      <c r="X16" s="270">
        <v>31233</v>
      </c>
      <c r="Y16" s="270">
        <v>490030</v>
      </c>
      <c r="Z16" s="270">
        <v>178292</v>
      </c>
      <c r="AA16" s="204" t="s">
        <v>822</v>
      </c>
      <c r="AB16" s="204" t="s">
        <v>822</v>
      </c>
      <c r="AC16" s="204" t="s">
        <v>822</v>
      </c>
      <c r="AD16" s="204" t="s">
        <v>822</v>
      </c>
      <c r="AE16" s="204" t="s">
        <v>822</v>
      </c>
      <c r="AF16" s="204" t="s">
        <v>822</v>
      </c>
      <c r="AG16" s="204" t="s">
        <v>822</v>
      </c>
      <c r="AH16" s="204" t="s">
        <v>822</v>
      </c>
      <c r="AI16" s="204" t="s">
        <v>822</v>
      </c>
      <c r="AJ16" s="204" t="s">
        <v>822</v>
      </c>
      <c r="AK16" s="204" t="s">
        <v>822</v>
      </c>
      <c r="AL16" s="204" t="s">
        <v>822</v>
      </c>
      <c r="AM16" s="204" t="s">
        <v>822</v>
      </c>
      <c r="AN16" s="260" t="s">
        <v>822</v>
      </c>
      <c r="AP16" s="68" t="s">
        <v>486</v>
      </c>
      <c r="AQ16" s="205">
        <f>S18</f>
        <v>20116</v>
      </c>
      <c r="AR16" s="205">
        <f>S17</f>
        <v>16188</v>
      </c>
      <c r="AS16" s="205">
        <f>S6</f>
        <v>14852</v>
      </c>
    </row>
    <row r="17" spans="1:45" ht="23.25" customHeight="1" x14ac:dyDescent="0.25">
      <c r="B17" s="68"/>
      <c r="C17" s="212"/>
      <c r="D17" s="211"/>
      <c r="E17" s="211"/>
      <c r="F17" s="212"/>
      <c r="G17" s="211"/>
      <c r="H17" s="211"/>
      <c r="I17" s="211"/>
      <c r="J17" s="283"/>
      <c r="K17" s="333" t="s">
        <v>221</v>
      </c>
      <c r="L17" s="259">
        <v>45689</v>
      </c>
      <c r="M17" s="270">
        <v>1363</v>
      </c>
      <c r="N17" s="270">
        <v>359</v>
      </c>
      <c r="O17" s="270">
        <v>7953</v>
      </c>
      <c r="P17" s="270">
        <v>1748180</v>
      </c>
      <c r="Q17" s="270">
        <v>1198</v>
      </c>
      <c r="R17" s="270">
        <v>2815</v>
      </c>
      <c r="S17" s="270">
        <v>16188</v>
      </c>
      <c r="T17" s="270">
        <v>31909</v>
      </c>
      <c r="U17" s="270">
        <v>707.32</v>
      </c>
      <c r="V17" s="270">
        <v>39.61</v>
      </c>
      <c r="W17" s="270">
        <v>325876</v>
      </c>
      <c r="X17" s="270">
        <v>35061</v>
      </c>
      <c r="Y17" s="270">
        <v>576795</v>
      </c>
      <c r="Z17" s="270">
        <v>211362</v>
      </c>
      <c r="AA17" s="204" t="s">
        <v>822</v>
      </c>
      <c r="AB17" s="204" t="s">
        <v>822</v>
      </c>
      <c r="AC17" s="204" t="s">
        <v>822</v>
      </c>
      <c r="AD17" s="204" t="s">
        <v>822</v>
      </c>
      <c r="AE17" s="204" t="s">
        <v>822</v>
      </c>
      <c r="AF17" s="204" t="s">
        <v>822</v>
      </c>
      <c r="AG17" s="204" t="s">
        <v>822</v>
      </c>
      <c r="AH17" s="204" t="s">
        <v>822</v>
      </c>
      <c r="AI17" s="204" t="s">
        <v>822</v>
      </c>
      <c r="AJ17" s="204" t="s">
        <v>822</v>
      </c>
      <c r="AK17" s="204" t="s">
        <v>822</v>
      </c>
      <c r="AL17" s="204" t="s">
        <v>822</v>
      </c>
      <c r="AM17" s="204" t="s">
        <v>822</v>
      </c>
      <c r="AN17" s="260" t="s">
        <v>822</v>
      </c>
      <c r="AP17" s="68" t="s">
        <v>487</v>
      </c>
      <c r="AQ17" s="205">
        <f>T18</f>
        <v>33031</v>
      </c>
      <c r="AR17" s="205">
        <f>T17</f>
        <v>31909</v>
      </c>
      <c r="AS17" s="205">
        <f>T6</f>
        <v>32668</v>
      </c>
    </row>
    <row r="18" spans="1:45" ht="23.25" customHeight="1" thickBot="1" x14ac:dyDescent="0.3">
      <c r="B18" s="68"/>
      <c r="C18" s="212"/>
      <c r="D18" s="211"/>
      <c r="E18" s="211"/>
      <c r="F18" s="212"/>
      <c r="G18" s="211"/>
      <c r="H18" s="211"/>
      <c r="I18" s="211"/>
      <c r="J18" s="283"/>
      <c r="K18" s="334" t="str">
        <f>AQ4</f>
        <v>2025/3</v>
      </c>
      <c r="L18" s="261">
        <v>45717</v>
      </c>
      <c r="M18" s="270">
        <v>1332</v>
      </c>
      <c r="N18" s="270">
        <v>357</v>
      </c>
      <c r="O18" s="270">
        <v>7920</v>
      </c>
      <c r="P18" s="270">
        <v>1562250</v>
      </c>
      <c r="Q18" s="270">
        <v>1201</v>
      </c>
      <c r="R18" s="270">
        <v>2865</v>
      </c>
      <c r="S18" s="270">
        <v>20116</v>
      </c>
      <c r="T18" s="270">
        <v>33031</v>
      </c>
      <c r="U18" s="270">
        <v>760.61</v>
      </c>
      <c r="V18" s="270">
        <v>41.26</v>
      </c>
      <c r="W18" s="270">
        <v>326577</v>
      </c>
      <c r="X18" s="270">
        <v>35857</v>
      </c>
      <c r="Y18" s="270">
        <v>563521</v>
      </c>
      <c r="Z18" s="270">
        <v>220320</v>
      </c>
      <c r="AA18" s="270">
        <v>4020</v>
      </c>
      <c r="AB18" s="270">
        <v>4927020</v>
      </c>
      <c r="AC18" s="270">
        <v>1116</v>
      </c>
      <c r="AD18" s="270">
        <v>8580</v>
      </c>
      <c r="AE18" s="270">
        <v>1129</v>
      </c>
      <c r="AF18" s="270">
        <v>2741</v>
      </c>
      <c r="AG18" s="270">
        <v>15578</v>
      </c>
      <c r="AH18" s="270">
        <v>30544</v>
      </c>
      <c r="AI18" s="270">
        <v>735</v>
      </c>
      <c r="AJ18" s="270">
        <v>38</v>
      </c>
      <c r="AK18" s="270">
        <v>316572</v>
      </c>
      <c r="AL18" s="270">
        <v>34050</v>
      </c>
      <c r="AM18" s="270">
        <v>543449</v>
      </c>
      <c r="AN18" s="270">
        <v>203325</v>
      </c>
      <c r="AP18" s="68" t="s">
        <v>904</v>
      </c>
      <c r="AQ18" s="205">
        <f>M58</f>
        <v>10704</v>
      </c>
      <c r="AR18" s="205">
        <f>M57</f>
        <v>10937</v>
      </c>
      <c r="AS18" s="205">
        <f>M46</f>
        <v>12380</v>
      </c>
    </row>
    <row r="19" spans="1:45" ht="23.25" customHeight="1" x14ac:dyDescent="0.25">
      <c r="B19" s="68"/>
      <c r="C19" s="212"/>
      <c r="D19" s="211"/>
      <c r="E19" s="211"/>
      <c r="F19" s="212"/>
      <c r="G19" s="211"/>
      <c r="H19" s="211"/>
      <c r="I19" s="211"/>
      <c r="J19" s="283"/>
      <c r="M19" s="205"/>
      <c r="N19" s="205"/>
      <c r="P19" s="205"/>
      <c r="AP19" s="68" t="s">
        <v>905</v>
      </c>
      <c r="AQ19" s="205">
        <f>N58</f>
        <v>17618</v>
      </c>
      <c r="AR19" s="205">
        <f>N57</f>
        <v>17351</v>
      </c>
      <c r="AS19" s="205">
        <f>N46</f>
        <v>19622</v>
      </c>
    </row>
    <row r="20" spans="1:45" ht="23.25" customHeight="1" x14ac:dyDescent="0.25">
      <c r="B20" s="68"/>
      <c r="C20" s="212"/>
      <c r="D20" s="211"/>
      <c r="E20" s="211"/>
      <c r="F20" s="212"/>
      <c r="G20" s="211"/>
      <c r="H20" s="211"/>
      <c r="I20" s="211"/>
      <c r="AP20" s="68" t="s">
        <v>908</v>
      </c>
      <c r="AQ20" s="205">
        <f>O58</f>
        <v>49789</v>
      </c>
      <c r="AR20" s="205">
        <f>O57</f>
        <v>51297</v>
      </c>
      <c r="AS20" s="205">
        <f>O46</f>
        <v>61874</v>
      </c>
    </row>
    <row r="21" spans="1:45" ht="23.25" customHeight="1" thickBot="1" x14ac:dyDescent="0.3">
      <c r="AP21" s="68" t="s">
        <v>909</v>
      </c>
      <c r="AQ21" s="205">
        <f>P58</f>
        <v>114791</v>
      </c>
      <c r="AR21" s="205">
        <f>P57</f>
        <v>110851</v>
      </c>
      <c r="AS21" s="205">
        <f>P46</f>
        <v>125882</v>
      </c>
    </row>
    <row r="22" spans="1:45" ht="23.25" customHeight="1" x14ac:dyDescent="0.25">
      <c r="A22" s="286"/>
      <c r="C22" s="441" t="s">
        <v>1103</v>
      </c>
      <c r="D22" s="442"/>
      <c r="E22" s="442"/>
      <c r="F22" s="442"/>
      <c r="G22" s="442"/>
      <c r="H22" s="442"/>
      <c r="I22" s="443"/>
      <c r="J22" s="337"/>
      <c r="L22" s="438" t="s">
        <v>845</v>
      </c>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9"/>
      <c r="AN22" s="440"/>
      <c r="AP22" s="68" t="s">
        <v>791</v>
      </c>
      <c r="AQ22" s="205">
        <f>W18</f>
        <v>326577</v>
      </c>
      <c r="AR22" s="205">
        <f>W17</f>
        <v>325876</v>
      </c>
      <c r="AS22" s="205">
        <f>W6</f>
        <v>371113</v>
      </c>
    </row>
    <row r="23" spans="1:45" ht="23.25" customHeight="1" x14ac:dyDescent="0.25">
      <c r="A23" s="287" t="s">
        <v>855</v>
      </c>
      <c r="C23" s="255" t="s">
        <v>759</v>
      </c>
      <c r="D23" s="68" t="s">
        <v>480</v>
      </c>
      <c r="E23" s="68" t="s">
        <v>932</v>
      </c>
      <c r="F23" s="68" t="s">
        <v>2778</v>
      </c>
      <c r="G23" s="68" t="s">
        <v>2779</v>
      </c>
      <c r="H23" s="68" t="s">
        <v>935</v>
      </c>
      <c r="I23" s="256" t="s">
        <v>899</v>
      </c>
      <c r="J23" s="68"/>
      <c r="L23" s="255" t="s">
        <v>14</v>
      </c>
      <c r="M23" s="68" t="s">
        <v>480</v>
      </c>
      <c r="N23" s="68" t="s">
        <v>481</v>
      </c>
      <c r="O23" s="68" t="s">
        <v>482</v>
      </c>
      <c r="P23" s="68" t="s">
        <v>483</v>
      </c>
      <c r="Q23" s="68" t="s">
        <v>484</v>
      </c>
      <c r="R23" s="68" t="s">
        <v>485</v>
      </c>
      <c r="S23" s="68" t="s">
        <v>486</v>
      </c>
      <c r="T23" s="68" t="s">
        <v>487</v>
      </c>
      <c r="U23" s="68" t="s">
        <v>488</v>
      </c>
      <c r="V23" s="68" t="s">
        <v>489</v>
      </c>
      <c r="W23" s="68" t="s">
        <v>791</v>
      </c>
      <c r="X23" s="68" t="s">
        <v>490</v>
      </c>
      <c r="Y23" s="68" t="s">
        <v>491</v>
      </c>
      <c r="Z23" s="68" t="s">
        <v>492</v>
      </c>
      <c r="AA23" s="72" t="s">
        <v>814</v>
      </c>
      <c r="AB23" s="68" t="s">
        <v>815</v>
      </c>
      <c r="AC23" s="68" t="s">
        <v>816</v>
      </c>
      <c r="AD23" s="68" t="s">
        <v>792</v>
      </c>
      <c r="AE23" s="72" t="s">
        <v>793</v>
      </c>
      <c r="AF23" s="72" t="s">
        <v>794</v>
      </c>
      <c r="AG23" s="72" t="s">
        <v>795</v>
      </c>
      <c r="AH23" s="72" t="s">
        <v>796</v>
      </c>
      <c r="AI23" s="72" t="s">
        <v>797</v>
      </c>
      <c r="AJ23" s="72" t="s">
        <v>798</v>
      </c>
      <c r="AK23" s="72" t="s">
        <v>799</v>
      </c>
      <c r="AL23" s="72" t="s">
        <v>800</v>
      </c>
      <c r="AM23" s="72" t="s">
        <v>801</v>
      </c>
      <c r="AN23" s="256" t="s">
        <v>802</v>
      </c>
      <c r="AP23" s="68" t="s">
        <v>490</v>
      </c>
      <c r="AQ23" s="205">
        <f>X18</f>
        <v>35857</v>
      </c>
      <c r="AR23" s="205">
        <f>X17</f>
        <v>35061</v>
      </c>
      <c r="AS23" s="205">
        <f>X6</f>
        <v>39009</v>
      </c>
    </row>
    <row r="24" spans="1:45" ht="23.25" customHeight="1" x14ac:dyDescent="0.25">
      <c r="A24" s="288" t="s">
        <v>854</v>
      </c>
      <c r="C24" s="257" t="s">
        <v>825</v>
      </c>
      <c r="D24" s="275" t="s">
        <v>826</v>
      </c>
      <c r="E24" s="275" t="s">
        <v>2775</v>
      </c>
      <c r="F24" s="275" t="s">
        <v>2776</v>
      </c>
      <c r="G24" s="275" t="s">
        <v>2777</v>
      </c>
      <c r="H24" s="275" t="s">
        <v>828</v>
      </c>
      <c r="I24" s="258" t="s">
        <v>950</v>
      </c>
      <c r="J24" s="338"/>
      <c r="L24" s="257" t="s">
        <v>76</v>
      </c>
      <c r="M24" s="275" t="s">
        <v>71</v>
      </c>
      <c r="N24" s="275" t="s">
        <v>470</v>
      </c>
      <c r="O24" s="275" t="s">
        <v>471</v>
      </c>
      <c r="P24" s="275" t="s">
        <v>72</v>
      </c>
      <c r="Q24" s="275" t="s">
        <v>472</v>
      </c>
      <c r="R24" s="275" t="s">
        <v>473</v>
      </c>
      <c r="S24" s="275" t="s">
        <v>474</v>
      </c>
      <c r="T24" s="276" t="s">
        <v>475</v>
      </c>
      <c r="U24" s="276" t="s">
        <v>73</v>
      </c>
      <c r="V24" s="275" t="s">
        <v>74</v>
      </c>
      <c r="W24" s="275" t="s">
        <v>476</v>
      </c>
      <c r="X24" s="275" t="s">
        <v>477</v>
      </c>
      <c r="Y24" s="275" t="s">
        <v>478</v>
      </c>
      <c r="Z24" s="275" t="s">
        <v>479</v>
      </c>
      <c r="AA24" s="275" t="s">
        <v>493</v>
      </c>
      <c r="AB24" s="275" t="s">
        <v>494</v>
      </c>
      <c r="AC24" s="275" t="s">
        <v>495</v>
      </c>
      <c r="AD24" s="275" t="s">
        <v>803</v>
      </c>
      <c r="AE24" s="275" t="s">
        <v>804</v>
      </c>
      <c r="AF24" s="275" t="s">
        <v>805</v>
      </c>
      <c r="AG24" s="275" t="s">
        <v>806</v>
      </c>
      <c r="AH24" s="275" t="s">
        <v>807</v>
      </c>
      <c r="AI24" s="275" t="s">
        <v>808</v>
      </c>
      <c r="AJ24" s="275" t="s">
        <v>809</v>
      </c>
      <c r="AK24" s="275" t="s">
        <v>810</v>
      </c>
      <c r="AL24" s="275" t="s">
        <v>811</v>
      </c>
      <c r="AM24" s="275" t="s">
        <v>812</v>
      </c>
      <c r="AN24" s="258" t="s">
        <v>813</v>
      </c>
      <c r="AP24" s="68" t="s">
        <v>491</v>
      </c>
      <c r="AQ24" s="205">
        <f>Y18</f>
        <v>563521</v>
      </c>
      <c r="AR24" s="205">
        <f>Y17</f>
        <v>576795</v>
      </c>
      <c r="AS24" s="205">
        <f>Y6</f>
        <v>651428</v>
      </c>
    </row>
    <row r="25" spans="1:45" ht="23.25" customHeight="1" x14ac:dyDescent="0.25">
      <c r="A25" s="289" t="str">
        <f>IF(YEAR(C25)/1=LEFT($C$1,4)/1,"O","")</f>
        <v/>
      </c>
      <c r="C25" s="280">
        <v>45323</v>
      </c>
      <c r="D25" s="270">
        <v>1248</v>
      </c>
      <c r="E25" s="270">
        <v>371</v>
      </c>
      <c r="F25" s="270">
        <v>264</v>
      </c>
      <c r="G25" s="270">
        <v>107</v>
      </c>
      <c r="H25" s="270">
        <v>877</v>
      </c>
      <c r="I25" s="270">
        <v>8</v>
      </c>
      <c r="J25" s="339"/>
      <c r="L25" s="259">
        <v>44958</v>
      </c>
      <c r="M25" s="270">
        <v>1279</v>
      </c>
      <c r="N25" s="270">
        <v>383</v>
      </c>
      <c r="O25" s="270">
        <v>6494</v>
      </c>
      <c r="P25" s="270">
        <v>1522130</v>
      </c>
      <c r="Q25" s="270">
        <v>1139</v>
      </c>
      <c r="R25" s="270">
        <v>2414</v>
      </c>
      <c r="S25" s="270">
        <v>13279</v>
      </c>
      <c r="T25" s="270">
        <v>31866</v>
      </c>
      <c r="U25" s="270">
        <v>618.57000000000005</v>
      </c>
      <c r="V25" s="270">
        <v>36.32</v>
      </c>
      <c r="W25" s="270">
        <v>241232</v>
      </c>
      <c r="X25" s="270">
        <v>38754</v>
      </c>
      <c r="Y25" s="270">
        <v>452251</v>
      </c>
      <c r="Z25" s="270">
        <v>231669</v>
      </c>
      <c r="AA25" s="204" t="s">
        <v>822</v>
      </c>
      <c r="AB25" s="204" t="s">
        <v>822</v>
      </c>
      <c r="AC25" s="204" t="s">
        <v>822</v>
      </c>
      <c r="AD25" s="204" t="s">
        <v>822</v>
      </c>
      <c r="AE25" s="204" t="s">
        <v>822</v>
      </c>
      <c r="AF25" s="204" t="s">
        <v>822</v>
      </c>
      <c r="AG25" s="204" t="s">
        <v>822</v>
      </c>
      <c r="AH25" s="204" t="s">
        <v>822</v>
      </c>
      <c r="AI25" s="204" t="s">
        <v>822</v>
      </c>
      <c r="AJ25" s="204" t="s">
        <v>822</v>
      </c>
      <c r="AK25" s="204" t="s">
        <v>822</v>
      </c>
      <c r="AL25" s="204" t="s">
        <v>822</v>
      </c>
      <c r="AM25" s="204" t="s">
        <v>822</v>
      </c>
      <c r="AN25" s="260" t="s">
        <v>822</v>
      </c>
      <c r="AP25" s="68" t="s">
        <v>492</v>
      </c>
      <c r="AQ25" s="205">
        <f>Z18</f>
        <v>220320</v>
      </c>
      <c r="AR25" s="205">
        <f>Z17</f>
        <v>211362</v>
      </c>
      <c r="AS25" s="205">
        <f>Z6</f>
        <v>241062</v>
      </c>
    </row>
    <row r="26" spans="1:45" ht="23.25" customHeight="1" x14ac:dyDescent="0.25">
      <c r="A26" s="289" t="str">
        <f t="shared" ref="A26:A38" si="5">IF(YEAR(C26)/1=LEFT($C$1,4)/1,"O","")</f>
        <v/>
      </c>
      <c r="C26" s="280">
        <v>45352</v>
      </c>
      <c r="D26" s="270">
        <v>1435</v>
      </c>
      <c r="E26" s="270">
        <v>540</v>
      </c>
      <c r="F26" s="270">
        <v>438</v>
      </c>
      <c r="G26" s="270">
        <v>102</v>
      </c>
      <c r="H26" s="270">
        <v>895</v>
      </c>
      <c r="I26" s="270">
        <v>3</v>
      </c>
      <c r="J26" s="339"/>
      <c r="L26" s="259">
        <v>44986</v>
      </c>
      <c r="M26" s="270">
        <v>1312</v>
      </c>
      <c r="N26" s="270">
        <v>390</v>
      </c>
      <c r="O26" s="270">
        <v>6518</v>
      </c>
      <c r="P26" s="270">
        <v>1531030</v>
      </c>
      <c r="Q26" s="270">
        <v>1211</v>
      </c>
      <c r="R26" s="270">
        <v>2535</v>
      </c>
      <c r="S26" s="270">
        <v>14586</v>
      </c>
      <c r="T26" s="270">
        <v>34569</v>
      </c>
      <c r="U26" s="270">
        <v>706.68</v>
      </c>
      <c r="V26" s="270">
        <v>38.549999999999997</v>
      </c>
      <c r="W26" s="270">
        <v>307706</v>
      </c>
      <c r="X26" s="270">
        <v>41379</v>
      </c>
      <c r="Y26" s="270">
        <v>566083</v>
      </c>
      <c r="Z26" s="270">
        <v>260166</v>
      </c>
      <c r="AA26" s="204" t="s">
        <v>822</v>
      </c>
      <c r="AB26" s="204" t="s">
        <v>822</v>
      </c>
      <c r="AC26" s="204" t="s">
        <v>822</v>
      </c>
      <c r="AD26" s="204" t="s">
        <v>822</v>
      </c>
      <c r="AE26" s="204" t="s">
        <v>822</v>
      </c>
      <c r="AF26" s="204" t="s">
        <v>822</v>
      </c>
      <c r="AG26" s="204" t="s">
        <v>822</v>
      </c>
      <c r="AH26" s="204" t="s">
        <v>822</v>
      </c>
      <c r="AI26" s="204" t="s">
        <v>822</v>
      </c>
      <c r="AJ26" s="204" t="s">
        <v>822</v>
      </c>
      <c r="AK26" s="204" t="s">
        <v>822</v>
      </c>
      <c r="AL26" s="204" t="s">
        <v>822</v>
      </c>
      <c r="AM26" s="204" t="s">
        <v>822</v>
      </c>
      <c r="AN26" s="260" t="s">
        <v>822</v>
      </c>
      <c r="AP26" s="68" t="s">
        <v>488</v>
      </c>
      <c r="AQ26" s="205">
        <f>U18</f>
        <v>760.61</v>
      </c>
      <c r="AR26" s="205">
        <f>U17</f>
        <v>707.32</v>
      </c>
      <c r="AS26" s="205">
        <f>U6</f>
        <v>717.94</v>
      </c>
    </row>
    <row r="27" spans="1:45" ht="23.25" customHeight="1" x14ac:dyDescent="0.25">
      <c r="A27" s="289" t="str">
        <f t="shared" si="5"/>
        <v/>
      </c>
      <c r="C27" s="280">
        <v>45383</v>
      </c>
      <c r="D27" s="270">
        <v>1249</v>
      </c>
      <c r="E27" s="270">
        <v>411</v>
      </c>
      <c r="F27" s="270">
        <v>333</v>
      </c>
      <c r="G27" s="270">
        <v>78</v>
      </c>
      <c r="H27" s="270">
        <v>838</v>
      </c>
      <c r="I27" s="270">
        <v>5</v>
      </c>
      <c r="J27" s="339"/>
      <c r="L27" s="259">
        <v>45017</v>
      </c>
      <c r="M27" s="270">
        <v>1075</v>
      </c>
      <c r="N27" s="270">
        <v>196</v>
      </c>
      <c r="O27" s="270">
        <v>6510</v>
      </c>
      <c r="P27" s="270">
        <v>1035470</v>
      </c>
      <c r="Q27" s="270">
        <v>1051</v>
      </c>
      <c r="R27" s="270">
        <v>2384</v>
      </c>
      <c r="S27" s="270">
        <v>12043</v>
      </c>
      <c r="T27" s="270">
        <v>31503</v>
      </c>
      <c r="U27" s="270">
        <v>619.37</v>
      </c>
      <c r="V27" s="270">
        <v>33.1</v>
      </c>
      <c r="W27" s="270">
        <v>273668</v>
      </c>
      <c r="X27" s="270">
        <v>38528</v>
      </c>
      <c r="Y27" s="270">
        <v>511148</v>
      </c>
      <c r="Z27" s="270">
        <v>236706</v>
      </c>
      <c r="AA27" s="204" t="s">
        <v>822</v>
      </c>
      <c r="AB27" s="204" t="s">
        <v>822</v>
      </c>
      <c r="AC27" s="204" t="s">
        <v>822</v>
      </c>
      <c r="AD27" s="204" t="s">
        <v>822</v>
      </c>
      <c r="AE27" s="204" t="s">
        <v>822</v>
      </c>
      <c r="AF27" s="204" t="s">
        <v>822</v>
      </c>
      <c r="AG27" s="204" t="s">
        <v>822</v>
      </c>
      <c r="AH27" s="204" t="s">
        <v>822</v>
      </c>
      <c r="AI27" s="204" t="s">
        <v>822</v>
      </c>
      <c r="AJ27" s="204" t="s">
        <v>822</v>
      </c>
      <c r="AK27" s="204" t="s">
        <v>822</v>
      </c>
      <c r="AL27" s="204" t="s">
        <v>822</v>
      </c>
      <c r="AM27" s="204" t="s">
        <v>822</v>
      </c>
      <c r="AN27" s="260" t="s">
        <v>822</v>
      </c>
      <c r="AP27" s="68" t="s">
        <v>489</v>
      </c>
      <c r="AQ27" s="205">
        <f>V18</f>
        <v>41.26</v>
      </c>
      <c r="AR27" s="205">
        <f>V17</f>
        <v>39.61</v>
      </c>
      <c r="AS27" s="205">
        <f>V6</f>
        <v>39.1</v>
      </c>
    </row>
    <row r="28" spans="1:45" ht="23.25" customHeight="1" x14ac:dyDescent="0.25">
      <c r="A28" s="289" t="str">
        <f t="shared" si="5"/>
        <v/>
      </c>
      <c r="B28" s="277"/>
      <c r="C28" s="280">
        <v>45413</v>
      </c>
      <c r="D28" s="270">
        <v>1213</v>
      </c>
      <c r="E28" s="270">
        <v>371</v>
      </c>
      <c r="F28" s="270">
        <v>296</v>
      </c>
      <c r="G28" s="270">
        <v>75</v>
      </c>
      <c r="H28" s="270">
        <v>842</v>
      </c>
      <c r="I28" s="270">
        <v>19</v>
      </c>
      <c r="J28" s="339"/>
      <c r="L28" s="259">
        <v>45047</v>
      </c>
      <c r="M28" s="270">
        <v>1020</v>
      </c>
      <c r="N28" s="270">
        <v>203</v>
      </c>
      <c r="O28" s="270">
        <v>6634</v>
      </c>
      <c r="P28" s="270">
        <v>1069910</v>
      </c>
      <c r="Q28" s="270">
        <v>1166</v>
      </c>
      <c r="R28" s="270">
        <v>2490</v>
      </c>
      <c r="S28" s="270">
        <v>13547</v>
      </c>
      <c r="T28" s="270">
        <v>31811</v>
      </c>
      <c r="U28" s="270">
        <v>704.1</v>
      </c>
      <c r="V28" s="270">
        <v>37.58</v>
      </c>
      <c r="W28" s="270">
        <v>266076</v>
      </c>
      <c r="X28" s="270">
        <v>39421</v>
      </c>
      <c r="Y28" s="270">
        <v>504154</v>
      </c>
      <c r="Z28" s="270">
        <v>242014</v>
      </c>
      <c r="AA28" s="204" t="s">
        <v>822</v>
      </c>
      <c r="AB28" s="204" t="s">
        <v>822</v>
      </c>
      <c r="AC28" s="204" t="s">
        <v>822</v>
      </c>
      <c r="AD28" s="204" t="s">
        <v>822</v>
      </c>
      <c r="AE28" s="204" t="s">
        <v>822</v>
      </c>
      <c r="AF28" s="204" t="s">
        <v>822</v>
      </c>
      <c r="AG28" s="204" t="s">
        <v>822</v>
      </c>
      <c r="AH28" s="204" t="s">
        <v>822</v>
      </c>
      <c r="AI28" s="204" t="s">
        <v>822</v>
      </c>
      <c r="AJ28" s="204" t="s">
        <v>822</v>
      </c>
      <c r="AK28" s="204" t="s">
        <v>822</v>
      </c>
      <c r="AL28" s="204" t="s">
        <v>822</v>
      </c>
      <c r="AM28" s="204" t="s">
        <v>822</v>
      </c>
      <c r="AN28" s="260" t="s">
        <v>822</v>
      </c>
      <c r="AP28" s="68" t="s">
        <v>830</v>
      </c>
      <c r="AQ28" s="205">
        <f>$AA$18</f>
        <v>4020</v>
      </c>
      <c r="AR28" s="68" t="s">
        <v>831</v>
      </c>
      <c r="AS28" s="205">
        <f>$AA$38</f>
        <v>3978</v>
      </c>
    </row>
    <row r="29" spans="1:45" x14ac:dyDescent="0.25">
      <c r="A29" s="289" t="str">
        <f t="shared" si="5"/>
        <v/>
      </c>
      <c r="C29" s="280">
        <v>45444</v>
      </c>
      <c r="D29" s="270">
        <v>1119</v>
      </c>
      <c r="E29" s="270">
        <v>366</v>
      </c>
      <c r="F29" s="270">
        <v>293</v>
      </c>
      <c r="G29" s="270">
        <v>73</v>
      </c>
      <c r="H29" s="270">
        <v>753</v>
      </c>
      <c r="I29" s="270">
        <v>17</v>
      </c>
      <c r="J29" s="339"/>
      <c r="L29" s="259">
        <v>45078</v>
      </c>
      <c r="M29" s="270">
        <v>952</v>
      </c>
      <c r="N29" s="270">
        <v>188</v>
      </c>
      <c r="O29" s="270">
        <v>6731</v>
      </c>
      <c r="P29" s="270">
        <v>964375</v>
      </c>
      <c r="Q29" s="270">
        <v>1117</v>
      </c>
      <c r="R29" s="270">
        <v>2463</v>
      </c>
      <c r="S29" s="270">
        <v>12707</v>
      </c>
      <c r="T29" s="270">
        <v>30435</v>
      </c>
      <c r="U29" s="270">
        <v>653.23</v>
      </c>
      <c r="V29" s="270">
        <v>35.57</v>
      </c>
      <c r="W29" s="270">
        <v>277211</v>
      </c>
      <c r="X29" s="270">
        <v>38100</v>
      </c>
      <c r="Y29" s="270">
        <v>513185</v>
      </c>
      <c r="Z29" s="270">
        <v>232008</v>
      </c>
      <c r="AA29" s="204" t="s">
        <v>822</v>
      </c>
      <c r="AB29" s="204" t="s">
        <v>822</v>
      </c>
      <c r="AC29" s="204" t="s">
        <v>822</v>
      </c>
      <c r="AD29" s="204" t="s">
        <v>822</v>
      </c>
      <c r="AE29" s="204" t="s">
        <v>822</v>
      </c>
      <c r="AF29" s="204" t="s">
        <v>822</v>
      </c>
      <c r="AG29" s="204" t="s">
        <v>822</v>
      </c>
      <c r="AH29" s="204" t="s">
        <v>822</v>
      </c>
      <c r="AI29" s="204" t="s">
        <v>822</v>
      </c>
      <c r="AJ29" s="204" t="s">
        <v>822</v>
      </c>
      <c r="AK29" s="204" t="s">
        <v>822</v>
      </c>
      <c r="AL29" s="204" t="s">
        <v>822</v>
      </c>
      <c r="AM29" s="204" t="s">
        <v>822</v>
      </c>
      <c r="AN29" s="260" t="s">
        <v>822</v>
      </c>
      <c r="AP29" s="72" t="s">
        <v>1137</v>
      </c>
      <c r="AQ29" s="205">
        <f>SUMIF(A25:A38,"O",H25:H38)</f>
        <v>3076</v>
      </c>
      <c r="AS29" s="205">
        <f>SUMIF(A45:A58,"O",H45:H58)</f>
        <v>2677</v>
      </c>
    </row>
    <row r="30" spans="1:45" x14ac:dyDescent="0.25">
      <c r="A30" s="289" t="str">
        <f t="shared" si="5"/>
        <v/>
      </c>
      <c r="C30" s="280">
        <v>45474</v>
      </c>
      <c r="D30" s="270">
        <v>1227</v>
      </c>
      <c r="E30" s="270">
        <v>385</v>
      </c>
      <c r="F30" s="270">
        <v>301</v>
      </c>
      <c r="G30" s="270">
        <v>84</v>
      </c>
      <c r="H30" s="270">
        <v>842</v>
      </c>
      <c r="I30" s="270">
        <v>23</v>
      </c>
      <c r="J30" s="339"/>
      <c r="L30" s="259">
        <v>45108</v>
      </c>
      <c r="M30" s="270">
        <v>1134</v>
      </c>
      <c r="N30" s="270">
        <v>276</v>
      </c>
      <c r="O30" s="270">
        <v>6895</v>
      </c>
      <c r="P30" s="270">
        <v>1181271</v>
      </c>
      <c r="Q30" s="270">
        <v>1140</v>
      </c>
      <c r="R30" s="270">
        <v>2513</v>
      </c>
      <c r="S30" s="270">
        <v>12933</v>
      </c>
      <c r="T30" s="270">
        <v>31514</v>
      </c>
      <c r="U30" s="270">
        <v>642.29</v>
      </c>
      <c r="V30" s="270">
        <v>38.450000000000003</v>
      </c>
      <c r="W30" s="270">
        <v>325340</v>
      </c>
      <c r="X30" s="270">
        <v>38720</v>
      </c>
      <c r="Y30" s="270">
        <v>598787</v>
      </c>
      <c r="Z30" s="270">
        <v>240790</v>
      </c>
      <c r="AA30" s="204" t="s">
        <v>822</v>
      </c>
      <c r="AB30" s="204" t="s">
        <v>822</v>
      </c>
      <c r="AC30" s="204" t="s">
        <v>822</v>
      </c>
      <c r="AD30" s="204" t="s">
        <v>822</v>
      </c>
      <c r="AE30" s="204" t="s">
        <v>822</v>
      </c>
      <c r="AF30" s="204" t="s">
        <v>822</v>
      </c>
      <c r="AG30" s="204" t="s">
        <v>822</v>
      </c>
      <c r="AH30" s="204" t="s">
        <v>822</v>
      </c>
      <c r="AI30" s="204" t="s">
        <v>822</v>
      </c>
      <c r="AJ30" s="204" t="s">
        <v>822</v>
      </c>
      <c r="AK30" s="204" t="s">
        <v>822</v>
      </c>
      <c r="AL30" s="204" t="s">
        <v>822</v>
      </c>
      <c r="AM30" s="204" t="s">
        <v>822</v>
      </c>
      <c r="AN30" s="260" t="s">
        <v>822</v>
      </c>
      <c r="AP30" s="72" t="s">
        <v>936</v>
      </c>
      <c r="AQ30" s="205">
        <f>SUMIF(A25:A38,"O",E25:E38)</f>
        <v>944</v>
      </c>
      <c r="AR30" s="68" t="s">
        <v>914</v>
      </c>
      <c r="AS30" s="205">
        <f>SUMIF(A45:A58,"O",E45:E58)</f>
        <v>1301</v>
      </c>
    </row>
    <row r="31" spans="1:45" x14ac:dyDescent="0.25">
      <c r="A31" s="289" t="str">
        <f t="shared" si="5"/>
        <v/>
      </c>
      <c r="C31" s="280">
        <v>45505</v>
      </c>
      <c r="D31" s="270">
        <v>1116</v>
      </c>
      <c r="E31" s="270">
        <v>313</v>
      </c>
      <c r="F31" s="270">
        <v>257</v>
      </c>
      <c r="G31" s="270">
        <v>56</v>
      </c>
      <c r="H31" s="270">
        <v>803</v>
      </c>
      <c r="I31" s="270">
        <v>18</v>
      </c>
      <c r="J31" s="339"/>
      <c r="L31" s="259">
        <v>45139</v>
      </c>
      <c r="M31" s="270">
        <v>1068</v>
      </c>
      <c r="N31" s="270">
        <v>217</v>
      </c>
      <c r="O31" s="270">
        <v>7041</v>
      </c>
      <c r="P31" s="270">
        <v>1103261</v>
      </c>
      <c r="Q31" s="270">
        <v>1193</v>
      </c>
      <c r="R31" s="270">
        <v>2595</v>
      </c>
      <c r="S31" s="270">
        <v>13594</v>
      </c>
      <c r="T31" s="270">
        <v>32265</v>
      </c>
      <c r="U31" s="270">
        <v>688.29</v>
      </c>
      <c r="V31" s="270">
        <v>42.1</v>
      </c>
      <c r="W31" s="270">
        <v>315322</v>
      </c>
      <c r="X31" s="270">
        <v>40195</v>
      </c>
      <c r="Y31" s="270">
        <v>598877</v>
      </c>
      <c r="Z31" s="270">
        <v>249033</v>
      </c>
      <c r="AA31" s="204" t="s">
        <v>822</v>
      </c>
      <c r="AB31" s="204" t="s">
        <v>822</v>
      </c>
      <c r="AC31" s="204" t="s">
        <v>822</v>
      </c>
      <c r="AD31" s="204" t="s">
        <v>822</v>
      </c>
      <c r="AE31" s="204" t="s">
        <v>822</v>
      </c>
      <c r="AF31" s="204" t="s">
        <v>822</v>
      </c>
      <c r="AG31" s="204" t="s">
        <v>822</v>
      </c>
      <c r="AH31" s="204" t="s">
        <v>822</v>
      </c>
      <c r="AI31" s="204" t="s">
        <v>822</v>
      </c>
      <c r="AJ31" s="204" t="s">
        <v>822</v>
      </c>
      <c r="AK31" s="204" t="s">
        <v>822</v>
      </c>
      <c r="AL31" s="204" t="s">
        <v>822</v>
      </c>
      <c r="AM31" s="204" t="s">
        <v>822</v>
      </c>
      <c r="AN31" s="260" t="s">
        <v>822</v>
      </c>
      <c r="AP31" s="72" t="s">
        <v>1138</v>
      </c>
      <c r="AQ31" s="205">
        <f>SUMIF(A25:A38,"O",F25:F38)</f>
        <v>672</v>
      </c>
      <c r="AS31" s="205">
        <f>SUMIF(A45:A58,"O",F45:F58)</f>
        <v>995</v>
      </c>
    </row>
    <row r="32" spans="1:45" x14ac:dyDescent="0.25">
      <c r="A32" s="289" t="str">
        <f t="shared" si="5"/>
        <v/>
      </c>
      <c r="C32" s="280">
        <v>45536</v>
      </c>
      <c r="D32" s="270">
        <v>951</v>
      </c>
      <c r="E32" s="270">
        <v>204</v>
      </c>
      <c r="F32" s="270">
        <v>160</v>
      </c>
      <c r="G32" s="270">
        <v>44</v>
      </c>
      <c r="H32" s="270">
        <v>747</v>
      </c>
      <c r="I32" s="270">
        <v>7</v>
      </c>
      <c r="J32" s="339"/>
      <c r="L32" s="259">
        <v>45170</v>
      </c>
      <c r="M32" s="270">
        <v>890</v>
      </c>
      <c r="N32" s="270">
        <v>233</v>
      </c>
      <c r="O32" s="270">
        <v>7095</v>
      </c>
      <c r="P32" s="270">
        <v>834135</v>
      </c>
      <c r="Q32" s="270">
        <v>1132</v>
      </c>
      <c r="R32" s="270">
        <v>2529</v>
      </c>
      <c r="S32" s="270">
        <v>12182</v>
      </c>
      <c r="T32" s="270">
        <v>28761</v>
      </c>
      <c r="U32" s="270">
        <v>668.13</v>
      </c>
      <c r="V32" s="270">
        <v>39</v>
      </c>
      <c r="W32" s="270">
        <v>358680</v>
      </c>
      <c r="X32" s="270">
        <v>38337</v>
      </c>
      <c r="Y32" s="270">
        <v>623017</v>
      </c>
      <c r="Z32" s="270">
        <v>220154</v>
      </c>
      <c r="AA32" s="204" t="s">
        <v>822</v>
      </c>
      <c r="AB32" s="204" t="s">
        <v>822</v>
      </c>
      <c r="AC32" s="204" t="s">
        <v>822</v>
      </c>
      <c r="AD32" s="204" t="s">
        <v>822</v>
      </c>
      <c r="AE32" s="204" t="s">
        <v>822</v>
      </c>
      <c r="AF32" s="204" t="s">
        <v>822</v>
      </c>
      <c r="AG32" s="204" t="s">
        <v>822</v>
      </c>
      <c r="AH32" s="204" t="s">
        <v>822</v>
      </c>
      <c r="AI32" s="204" t="s">
        <v>822</v>
      </c>
      <c r="AJ32" s="204" t="s">
        <v>822</v>
      </c>
      <c r="AK32" s="204" t="s">
        <v>822</v>
      </c>
      <c r="AL32" s="204" t="s">
        <v>822</v>
      </c>
      <c r="AM32" s="204" t="s">
        <v>822</v>
      </c>
      <c r="AN32" s="260" t="s">
        <v>822</v>
      </c>
      <c r="AP32" s="72" t="s">
        <v>937</v>
      </c>
      <c r="AQ32" s="205">
        <f>SUMIF(A25:A38,"O",G25:G38)</f>
        <v>272</v>
      </c>
      <c r="AR32" s="68" t="s">
        <v>831</v>
      </c>
      <c r="AS32" s="205">
        <f>SUMIF(A45:A58,"O",G45:G58)</f>
        <v>306</v>
      </c>
    </row>
    <row r="33" spans="1:45" x14ac:dyDescent="0.25">
      <c r="A33" s="289" t="str">
        <f t="shared" si="5"/>
        <v/>
      </c>
      <c r="C33" s="280">
        <v>45566</v>
      </c>
      <c r="D33" s="270">
        <v>1199</v>
      </c>
      <c r="E33" s="270">
        <v>264</v>
      </c>
      <c r="F33" s="270">
        <v>216</v>
      </c>
      <c r="G33" s="270">
        <v>48</v>
      </c>
      <c r="H33" s="270">
        <v>935</v>
      </c>
      <c r="I33" s="270">
        <v>16</v>
      </c>
      <c r="J33" s="339"/>
      <c r="L33" s="259">
        <v>45200</v>
      </c>
      <c r="M33" s="270">
        <v>1156</v>
      </c>
      <c r="N33" s="270">
        <v>336</v>
      </c>
      <c r="O33" s="270">
        <v>7104</v>
      </c>
      <c r="P33" s="270">
        <v>1354670</v>
      </c>
      <c r="Q33" s="270">
        <v>1109</v>
      </c>
      <c r="R33" s="270">
        <v>2495</v>
      </c>
      <c r="S33" s="270">
        <v>11871</v>
      </c>
      <c r="T33" s="270">
        <v>27752</v>
      </c>
      <c r="U33" s="270">
        <v>678.65</v>
      </c>
      <c r="V33" s="270">
        <v>37.19</v>
      </c>
      <c r="W33" s="270">
        <v>333794</v>
      </c>
      <c r="X33" s="270">
        <v>37822</v>
      </c>
      <c r="Y33" s="270">
        <v>597589</v>
      </c>
      <c r="Z33" s="270">
        <v>216184</v>
      </c>
      <c r="AA33" s="204" t="s">
        <v>822</v>
      </c>
      <c r="AB33" s="204" t="s">
        <v>822</v>
      </c>
      <c r="AC33" s="204" t="s">
        <v>822</v>
      </c>
      <c r="AD33" s="204" t="s">
        <v>822</v>
      </c>
      <c r="AE33" s="204" t="s">
        <v>822</v>
      </c>
      <c r="AF33" s="204" t="s">
        <v>822</v>
      </c>
      <c r="AG33" s="204" t="s">
        <v>822</v>
      </c>
      <c r="AH33" s="204" t="s">
        <v>822</v>
      </c>
      <c r="AI33" s="204" t="s">
        <v>822</v>
      </c>
      <c r="AJ33" s="204" t="s">
        <v>822</v>
      </c>
      <c r="AK33" s="204" t="s">
        <v>822</v>
      </c>
      <c r="AL33" s="204" t="s">
        <v>822</v>
      </c>
      <c r="AM33" s="204" t="s">
        <v>822</v>
      </c>
      <c r="AN33" s="260" t="s">
        <v>822</v>
      </c>
      <c r="AP33" s="72" t="s">
        <v>938</v>
      </c>
      <c r="AQ33" s="205">
        <f>SUMIF(A25:A38,"O",I25:I38)</f>
        <v>36</v>
      </c>
      <c r="AR33" s="68" t="s">
        <v>831</v>
      </c>
      <c r="AS33" s="205">
        <f>SUMIF(A45:A58,"O",I45:I58)</f>
        <v>24</v>
      </c>
    </row>
    <row r="34" spans="1:45" x14ac:dyDescent="0.25">
      <c r="A34" s="289" t="str">
        <f t="shared" si="5"/>
        <v/>
      </c>
      <c r="C34" s="280">
        <v>45597</v>
      </c>
      <c r="D34" s="270">
        <v>1416</v>
      </c>
      <c r="E34" s="270">
        <v>404</v>
      </c>
      <c r="F34" s="270">
        <v>285</v>
      </c>
      <c r="G34" s="270">
        <v>119</v>
      </c>
      <c r="H34" s="270">
        <v>1012</v>
      </c>
      <c r="I34" s="270">
        <v>24</v>
      </c>
      <c r="J34" s="339"/>
      <c r="L34" s="259">
        <v>45231</v>
      </c>
      <c r="M34" s="270">
        <v>1532</v>
      </c>
      <c r="N34" s="270">
        <v>334</v>
      </c>
      <c r="O34" s="270">
        <v>7395</v>
      </c>
      <c r="P34" s="270">
        <v>2203580</v>
      </c>
      <c r="Q34" s="270">
        <v>1156</v>
      </c>
      <c r="R34" s="270">
        <v>2566</v>
      </c>
      <c r="S34" s="270">
        <v>13013</v>
      </c>
      <c r="T34" s="270">
        <v>28557</v>
      </c>
      <c r="U34" s="270">
        <v>717.07</v>
      </c>
      <c r="V34" s="270">
        <v>38.229999999999997</v>
      </c>
      <c r="W34" s="270">
        <v>310768</v>
      </c>
      <c r="X34" s="270">
        <v>37045</v>
      </c>
      <c r="Y34" s="270">
        <v>563932</v>
      </c>
      <c r="Z34" s="270">
        <v>212040</v>
      </c>
      <c r="AA34" s="204" t="s">
        <v>822</v>
      </c>
      <c r="AB34" s="204" t="s">
        <v>822</v>
      </c>
      <c r="AC34" s="204" t="s">
        <v>822</v>
      </c>
      <c r="AD34" s="204" t="s">
        <v>822</v>
      </c>
      <c r="AE34" s="204" t="s">
        <v>822</v>
      </c>
      <c r="AF34" s="204" t="s">
        <v>822</v>
      </c>
      <c r="AG34" s="204" t="s">
        <v>822</v>
      </c>
      <c r="AH34" s="204" t="s">
        <v>822</v>
      </c>
      <c r="AI34" s="204" t="s">
        <v>822</v>
      </c>
      <c r="AJ34" s="204" t="s">
        <v>822</v>
      </c>
      <c r="AK34" s="204" t="s">
        <v>822</v>
      </c>
      <c r="AL34" s="204" t="s">
        <v>822</v>
      </c>
      <c r="AM34" s="204" t="s">
        <v>822</v>
      </c>
      <c r="AN34" s="260" t="s">
        <v>822</v>
      </c>
      <c r="AP34" s="68" t="s">
        <v>832</v>
      </c>
      <c r="AQ34" s="205">
        <f>$AB$18</f>
        <v>4927020</v>
      </c>
      <c r="AR34" s="68" t="s">
        <v>831</v>
      </c>
      <c r="AS34" s="205">
        <f>$AB$38</f>
        <v>5128360</v>
      </c>
    </row>
    <row r="35" spans="1:45" x14ac:dyDescent="0.25">
      <c r="A35" s="289" t="str">
        <f>IF(YEAR(C35)/1=LEFT($C$1,4)/1,"O","")</f>
        <v/>
      </c>
      <c r="C35" s="280">
        <v>45627</v>
      </c>
      <c r="D35" s="270">
        <v>1411</v>
      </c>
      <c r="E35" s="270">
        <v>324</v>
      </c>
      <c r="F35" s="270">
        <v>218</v>
      </c>
      <c r="G35" s="270">
        <v>106</v>
      </c>
      <c r="H35" s="270">
        <v>1087</v>
      </c>
      <c r="I35" s="270">
        <v>16</v>
      </c>
      <c r="J35" s="339"/>
      <c r="L35" s="259">
        <v>45261</v>
      </c>
      <c r="M35" s="270">
        <v>1436</v>
      </c>
      <c r="N35" s="270">
        <v>413</v>
      </c>
      <c r="O35" s="270">
        <v>7433</v>
      </c>
      <c r="P35" s="270">
        <v>1975512</v>
      </c>
      <c r="Q35" s="270">
        <v>1149</v>
      </c>
      <c r="R35" s="270">
        <v>2515</v>
      </c>
      <c r="S35" s="270">
        <v>12575</v>
      </c>
      <c r="T35" s="270">
        <v>27462</v>
      </c>
      <c r="U35" s="270">
        <v>676.71</v>
      </c>
      <c r="V35" s="270">
        <v>38.770000000000003</v>
      </c>
      <c r="W35" s="270">
        <v>288039</v>
      </c>
      <c r="X35" s="270">
        <v>34725</v>
      </c>
      <c r="Y35" s="270">
        <v>503599</v>
      </c>
      <c r="Z35" s="270">
        <v>199735</v>
      </c>
      <c r="AA35" s="204" t="s">
        <v>822</v>
      </c>
      <c r="AB35" s="204" t="s">
        <v>822</v>
      </c>
      <c r="AC35" s="204" t="s">
        <v>822</v>
      </c>
      <c r="AD35" s="204" t="s">
        <v>822</v>
      </c>
      <c r="AE35" s="204" t="s">
        <v>822</v>
      </c>
      <c r="AF35" s="204" t="s">
        <v>822</v>
      </c>
      <c r="AG35" s="204" t="s">
        <v>822</v>
      </c>
      <c r="AH35" s="204" t="s">
        <v>822</v>
      </c>
      <c r="AI35" s="204" t="s">
        <v>822</v>
      </c>
      <c r="AJ35" s="204" t="s">
        <v>822</v>
      </c>
      <c r="AK35" s="204" t="s">
        <v>822</v>
      </c>
      <c r="AL35" s="204" t="s">
        <v>822</v>
      </c>
      <c r="AM35" s="204" t="s">
        <v>822</v>
      </c>
      <c r="AN35" s="260" t="s">
        <v>822</v>
      </c>
      <c r="AP35" s="68" t="s">
        <v>833</v>
      </c>
      <c r="AQ35" s="205">
        <f>$AC$18</f>
        <v>1116</v>
      </c>
      <c r="AR35" s="68" t="s">
        <v>831</v>
      </c>
      <c r="AS35" s="205">
        <f>$AC$38</f>
        <v>1008</v>
      </c>
    </row>
    <row r="36" spans="1:45" x14ac:dyDescent="0.25">
      <c r="A36" s="289" t="str">
        <f t="shared" si="5"/>
        <v>O</v>
      </c>
      <c r="C36" s="280">
        <v>45658</v>
      </c>
      <c r="D36" s="270">
        <v>1325</v>
      </c>
      <c r="E36" s="270">
        <v>251</v>
      </c>
      <c r="F36" s="270">
        <v>177</v>
      </c>
      <c r="G36" s="270">
        <v>74</v>
      </c>
      <c r="H36" s="270">
        <v>1074</v>
      </c>
      <c r="I36" s="270">
        <v>13</v>
      </c>
      <c r="J36" s="339"/>
      <c r="L36" s="259">
        <v>45292</v>
      </c>
      <c r="M36" s="270">
        <v>1295</v>
      </c>
      <c r="N36" s="270">
        <v>328</v>
      </c>
      <c r="O36" s="270">
        <v>7414</v>
      </c>
      <c r="P36" s="270">
        <v>1668920</v>
      </c>
      <c r="Q36" s="270">
        <v>1206</v>
      </c>
      <c r="R36" s="270">
        <v>2601</v>
      </c>
      <c r="S36" s="270">
        <v>13758</v>
      </c>
      <c r="T36" s="270">
        <v>29087</v>
      </c>
      <c r="U36" s="270">
        <v>695.06</v>
      </c>
      <c r="V36" s="270">
        <v>39.549999999999997</v>
      </c>
      <c r="W36" s="270">
        <v>313011</v>
      </c>
      <c r="X36" s="270">
        <v>36358</v>
      </c>
      <c r="Y36" s="270">
        <v>571808</v>
      </c>
      <c r="Z36" s="270">
        <v>215073</v>
      </c>
      <c r="AA36" s="204" t="s">
        <v>822</v>
      </c>
      <c r="AB36" s="204" t="s">
        <v>822</v>
      </c>
      <c r="AC36" s="204" t="s">
        <v>822</v>
      </c>
      <c r="AD36" s="204" t="s">
        <v>822</v>
      </c>
      <c r="AE36" s="204" t="s">
        <v>822</v>
      </c>
      <c r="AF36" s="204" t="s">
        <v>822</v>
      </c>
      <c r="AG36" s="204" t="s">
        <v>822</v>
      </c>
      <c r="AH36" s="204" t="s">
        <v>822</v>
      </c>
      <c r="AI36" s="204" t="s">
        <v>822</v>
      </c>
      <c r="AJ36" s="204" t="s">
        <v>822</v>
      </c>
      <c r="AK36" s="204" t="s">
        <v>822</v>
      </c>
      <c r="AL36" s="204" t="s">
        <v>822</v>
      </c>
      <c r="AM36" s="204" t="s">
        <v>822</v>
      </c>
      <c r="AN36" s="260" t="s">
        <v>822</v>
      </c>
      <c r="AP36" s="68" t="s">
        <v>834</v>
      </c>
      <c r="AQ36" s="205">
        <f>$AD$18</f>
        <v>8580</v>
      </c>
      <c r="AR36" s="68" t="s">
        <v>831</v>
      </c>
      <c r="AS36" s="205">
        <f>$AD$38</f>
        <v>8187</v>
      </c>
    </row>
    <row r="37" spans="1:45" x14ac:dyDescent="0.25">
      <c r="A37" s="289" t="str">
        <f t="shared" si="5"/>
        <v>O</v>
      </c>
      <c r="B37" s="333" t="s">
        <v>221</v>
      </c>
      <c r="C37" s="280">
        <v>45689</v>
      </c>
      <c r="D37" s="270">
        <v>1363</v>
      </c>
      <c r="E37" s="270">
        <v>376</v>
      </c>
      <c r="F37" s="270">
        <v>256</v>
      </c>
      <c r="G37" s="270">
        <v>120</v>
      </c>
      <c r="H37" s="270">
        <v>987</v>
      </c>
      <c r="I37" s="270">
        <v>12</v>
      </c>
      <c r="J37" s="339"/>
      <c r="K37" s="333" t="s">
        <v>829</v>
      </c>
      <c r="L37" s="259">
        <v>45323</v>
      </c>
      <c r="M37" s="270">
        <v>1248</v>
      </c>
      <c r="N37" s="270">
        <v>372</v>
      </c>
      <c r="O37" s="270">
        <v>7443</v>
      </c>
      <c r="P37" s="270">
        <v>1691730</v>
      </c>
      <c r="Q37" s="270">
        <v>1110</v>
      </c>
      <c r="R37" s="270">
        <v>2473</v>
      </c>
      <c r="S37" s="270">
        <v>11021</v>
      </c>
      <c r="T37" s="270">
        <v>27272</v>
      </c>
      <c r="U37" s="270">
        <v>566.24</v>
      </c>
      <c r="V37" s="270">
        <v>31.45</v>
      </c>
      <c r="W37" s="270">
        <v>288142</v>
      </c>
      <c r="X37" s="270">
        <v>33306</v>
      </c>
      <c r="Y37" s="270">
        <v>499248</v>
      </c>
      <c r="Z37" s="270">
        <v>196187</v>
      </c>
      <c r="AA37" s="204" t="s">
        <v>822</v>
      </c>
      <c r="AB37" s="204" t="s">
        <v>822</v>
      </c>
      <c r="AC37" s="204" t="s">
        <v>822</v>
      </c>
      <c r="AD37" s="204" t="s">
        <v>822</v>
      </c>
      <c r="AE37" s="204" t="s">
        <v>822</v>
      </c>
      <c r="AF37" s="204" t="s">
        <v>822</v>
      </c>
      <c r="AG37" s="204" t="s">
        <v>822</v>
      </c>
      <c r="AH37" s="204" t="s">
        <v>822</v>
      </c>
      <c r="AI37" s="204" t="s">
        <v>822</v>
      </c>
      <c r="AJ37" s="204" t="s">
        <v>822</v>
      </c>
      <c r="AK37" s="204" t="s">
        <v>822</v>
      </c>
      <c r="AL37" s="204" t="s">
        <v>822</v>
      </c>
      <c r="AM37" s="204" t="s">
        <v>822</v>
      </c>
      <c r="AN37" s="260" t="s">
        <v>822</v>
      </c>
      <c r="AP37" s="68" t="s">
        <v>835</v>
      </c>
      <c r="AQ37" s="205">
        <f>$AE$18</f>
        <v>1129</v>
      </c>
      <c r="AR37" s="68" t="s">
        <v>831</v>
      </c>
      <c r="AS37" s="205">
        <f>$AE$38</f>
        <v>1214</v>
      </c>
    </row>
    <row r="38" spans="1:45" ht="16.5" thickBot="1" x14ac:dyDescent="0.3">
      <c r="A38" s="290" t="str">
        <f t="shared" si="5"/>
        <v>O</v>
      </c>
      <c r="B38" s="336" t="str">
        <f>C1</f>
        <v>2025/3</v>
      </c>
      <c r="C38" s="282">
        <v>45717</v>
      </c>
      <c r="D38" s="270">
        <v>1332</v>
      </c>
      <c r="E38" s="270">
        <v>317</v>
      </c>
      <c r="F38" s="270">
        <v>239</v>
      </c>
      <c r="G38" s="270">
        <v>78</v>
      </c>
      <c r="H38" s="270">
        <v>1015</v>
      </c>
      <c r="I38" s="270">
        <v>11</v>
      </c>
      <c r="J38" s="339"/>
      <c r="K38" s="334" t="str">
        <f>AS4</f>
        <v>2024/3</v>
      </c>
      <c r="L38" s="261">
        <v>45352</v>
      </c>
      <c r="M38" s="270">
        <v>1435</v>
      </c>
      <c r="N38" s="270">
        <v>308</v>
      </c>
      <c r="O38" s="270">
        <v>7633</v>
      </c>
      <c r="P38" s="270">
        <v>1767710</v>
      </c>
      <c r="Q38" s="270">
        <v>1325</v>
      </c>
      <c r="R38" s="270">
        <v>2786</v>
      </c>
      <c r="S38" s="270">
        <v>14852</v>
      </c>
      <c r="T38" s="270">
        <v>32668</v>
      </c>
      <c r="U38" s="270">
        <v>717.84</v>
      </c>
      <c r="V38" s="270">
        <v>39.1</v>
      </c>
      <c r="W38" s="270">
        <v>371113</v>
      </c>
      <c r="X38" s="270">
        <v>39009</v>
      </c>
      <c r="Y38" s="270">
        <v>651428</v>
      </c>
      <c r="Z38" s="270">
        <v>241062</v>
      </c>
      <c r="AA38" s="270">
        <v>3978</v>
      </c>
      <c r="AB38" s="270">
        <v>5128360</v>
      </c>
      <c r="AC38" s="270">
        <v>1008</v>
      </c>
      <c r="AD38" s="270">
        <v>8187</v>
      </c>
      <c r="AE38" s="270">
        <v>1214</v>
      </c>
      <c r="AF38" s="270">
        <v>2620</v>
      </c>
      <c r="AG38" s="270">
        <v>13210</v>
      </c>
      <c r="AH38" s="270">
        <v>29676</v>
      </c>
      <c r="AI38" s="270">
        <v>695</v>
      </c>
      <c r="AJ38" s="270">
        <v>37</v>
      </c>
      <c r="AK38" s="270">
        <v>324089</v>
      </c>
      <c r="AL38" s="270">
        <v>36224</v>
      </c>
      <c r="AM38" s="270">
        <v>574161</v>
      </c>
      <c r="AN38" s="270">
        <v>217441</v>
      </c>
      <c r="AP38" s="68" t="s">
        <v>836</v>
      </c>
      <c r="AQ38" s="205">
        <f>$AF$18</f>
        <v>2741</v>
      </c>
      <c r="AR38" s="68" t="s">
        <v>831</v>
      </c>
      <c r="AS38" s="205">
        <f>$AF$38</f>
        <v>2620</v>
      </c>
    </row>
    <row r="39" spans="1:45" x14ac:dyDescent="0.25">
      <c r="L39" s="203"/>
      <c r="M39" s="204"/>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4"/>
      <c r="AK39" s="204"/>
      <c r="AL39" s="204"/>
      <c r="AM39" s="204"/>
      <c r="AN39" s="204"/>
      <c r="AP39" s="68" t="s">
        <v>837</v>
      </c>
      <c r="AQ39" s="205">
        <f>$AG$18</f>
        <v>15578</v>
      </c>
      <c r="AR39" s="68" t="s">
        <v>831</v>
      </c>
      <c r="AS39" s="205">
        <f>$AG$38</f>
        <v>13210</v>
      </c>
    </row>
    <row r="40" spans="1:45" x14ac:dyDescent="0.25">
      <c r="L40" s="203"/>
      <c r="M40" s="204"/>
      <c r="N40" s="204"/>
      <c r="O40" s="204"/>
      <c r="P40" s="204"/>
      <c r="Q40" s="204"/>
      <c r="R40" s="204"/>
      <c r="S40" s="204"/>
      <c r="T40" s="204"/>
      <c r="U40" s="204"/>
      <c r="V40" s="204"/>
      <c r="W40" s="204"/>
      <c r="X40" s="204"/>
      <c r="Y40" s="204"/>
      <c r="Z40" s="204"/>
      <c r="AA40" s="204"/>
      <c r="AB40" s="204"/>
      <c r="AC40" s="204"/>
      <c r="AD40" s="204"/>
      <c r="AE40" s="204"/>
      <c r="AF40" s="204"/>
      <c r="AG40" s="204"/>
      <c r="AH40" s="204"/>
      <c r="AI40" s="204"/>
      <c r="AJ40" s="204"/>
      <c r="AK40" s="204"/>
      <c r="AL40" s="204"/>
      <c r="AM40" s="204"/>
      <c r="AN40" s="204"/>
      <c r="AP40" s="68" t="s">
        <v>838</v>
      </c>
      <c r="AQ40" s="205">
        <f>$AH$18</f>
        <v>30544</v>
      </c>
      <c r="AR40" s="68" t="s">
        <v>831</v>
      </c>
      <c r="AS40" s="205">
        <f>$AH$38</f>
        <v>29676</v>
      </c>
    </row>
    <row r="41" spans="1:45" ht="16.5" thickBot="1" x14ac:dyDescent="0.3">
      <c r="AP41" s="68" t="s">
        <v>910</v>
      </c>
      <c r="AQ41" s="205">
        <f>Q58</f>
        <v>10335</v>
      </c>
      <c r="AR41" s="68" t="s">
        <v>831</v>
      </c>
      <c r="AS41" s="205">
        <f>Q78</f>
        <v>11201</v>
      </c>
    </row>
    <row r="42" spans="1:45" ht="27" customHeight="1" x14ac:dyDescent="0.25">
      <c r="A42" s="286"/>
      <c r="C42" s="441" t="s">
        <v>1103</v>
      </c>
      <c r="D42" s="442"/>
      <c r="E42" s="442"/>
      <c r="F42" s="442"/>
      <c r="G42" s="442"/>
      <c r="H42" s="442"/>
      <c r="I42" s="443"/>
      <c r="J42" s="337"/>
      <c r="L42" s="297" t="s">
        <v>1104</v>
      </c>
      <c r="M42" s="298"/>
      <c r="N42" s="298"/>
      <c r="O42" s="298"/>
      <c r="P42" s="298"/>
      <c r="Q42" s="298"/>
      <c r="R42" s="298"/>
      <c r="S42" s="298"/>
      <c r="T42" s="299"/>
      <c r="AP42" s="68" t="s">
        <v>911</v>
      </c>
      <c r="AQ42" s="205">
        <f>R58</f>
        <v>16860</v>
      </c>
      <c r="AR42" s="68" t="s">
        <v>831</v>
      </c>
      <c r="AS42" s="205">
        <f>R78</f>
        <v>18290</v>
      </c>
    </row>
    <row r="43" spans="1:45" x14ac:dyDescent="0.25">
      <c r="A43" s="287" t="s">
        <v>855</v>
      </c>
      <c r="C43" s="255" t="s">
        <v>759</v>
      </c>
      <c r="D43" s="68" t="s">
        <v>480</v>
      </c>
      <c r="E43" s="68" t="s">
        <v>932</v>
      </c>
      <c r="F43" s="68" t="s">
        <v>933</v>
      </c>
      <c r="G43" s="68" t="s">
        <v>934</v>
      </c>
      <c r="H43" s="68" t="s">
        <v>935</v>
      </c>
      <c r="I43" s="256" t="s">
        <v>899</v>
      </c>
      <c r="J43" s="68"/>
      <c r="L43" s="255" t="s">
        <v>14</v>
      </c>
      <c r="M43" s="68" t="s">
        <v>915</v>
      </c>
      <c r="N43" s="68" t="s">
        <v>916</v>
      </c>
      <c r="O43" s="68" t="s">
        <v>908</v>
      </c>
      <c r="P43" s="68" t="s">
        <v>909</v>
      </c>
      <c r="Q43" s="72" t="s">
        <v>917</v>
      </c>
      <c r="R43" s="72" t="s">
        <v>918</v>
      </c>
      <c r="S43" s="72" t="s">
        <v>919</v>
      </c>
      <c r="T43" s="332" t="s">
        <v>920</v>
      </c>
      <c r="AP43" s="68" t="s">
        <v>912</v>
      </c>
      <c r="AQ43" s="205">
        <f>S58</f>
        <v>47716</v>
      </c>
      <c r="AR43" s="68" t="s">
        <v>914</v>
      </c>
      <c r="AS43" s="205">
        <f>S78</f>
        <v>58353</v>
      </c>
    </row>
    <row r="44" spans="1:45" x14ac:dyDescent="0.25">
      <c r="A44" s="288" t="s">
        <v>854</v>
      </c>
      <c r="C44" s="257" t="s">
        <v>825</v>
      </c>
      <c r="D44" s="275" t="s">
        <v>826</v>
      </c>
      <c r="E44" s="275" t="s">
        <v>827</v>
      </c>
      <c r="F44" s="275" t="s">
        <v>929</v>
      </c>
      <c r="G44" s="275" t="s">
        <v>930</v>
      </c>
      <c r="H44" s="275" t="s">
        <v>828</v>
      </c>
      <c r="I44" s="258" t="s">
        <v>931</v>
      </c>
      <c r="J44" s="338"/>
      <c r="L44" s="257" t="s">
        <v>960</v>
      </c>
      <c r="M44" s="275" t="s">
        <v>961</v>
      </c>
      <c r="N44" s="275" t="s">
        <v>962</v>
      </c>
      <c r="O44" s="275" t="s">
        <v>963</v>
      </c>
      <c r="P44" s="275" t="s">
        <v>964</v>
      </c>
      <c r="Q44" s="275" t="s">
        <v>965</v>
      </c>
      <c r="R44" s="275" t="s">
        <v>966</v>
      </c>
      <c r="S44" s="275" t="s">
        <v>967</v>
      </c>
      <c r="T44" s="258" t="s">
        <v>968</v>
      </c>
      <c r="AP44" s="68" t="s">
        <v>913</v>
      </c>
      <c r="AQ44" s="205">
        <f>T58</f>
        <v>106822</v>
      </c>
      <c r="AR44" s="68" t="s">
        <v>914</v>
      </c>
      <c r="AS44" s="205">
        <f>T78</f>
        <v>113934</v>
      </c>
    </row>
    <row r="45" spans="1:45" x14ac:dyDescent="0.25">
      <c r="A45" s="289" t="str">
        <f>IF(YEAR(C45)/1=(LEFT($C$1,4)/1)-1,"O","")</f>
        <v/>
      </c>
      <c r="C45" s="280">
        <v>44958</v>
      </c>
      <c r="D45" s="270">
        <v>1279</v>
      </c>
      <c r="E45" s="270">
        <v>405</v>
      </c>
      <c r="F45" s="270">
        <v>298</v>
      </c>
      <c r="G45" s="270">
        <v>107</v>
      </c>
      <c r="H45" s="270">
        <v>874</v>
      </c>
      <c r="I45" s="270">
        <v>37</v>
      </c>
      <c r="J45" s="339"/>
      <c r="L45" s="259">
        <v>45323</v>
      </c>
      <c r="M45" s="270">
        <v>10006</v>
      </c>
      <c r="N45" s="270">
        <v>16846</v>
      </c>
      <c r="O45" s="270">
        <v>49916</v>
      </c>
      <c r="P45" s="270">
        <v>102868</v>
      </c>
      <c r="Q45" t="s">
        <v>822</v>
      </c>
      <c r="R45" t="s">
        <v>822</v>
      </c>
      <c r="S45" t="s">
        <v>822</v>
      </c>
      <c r="T45" s="256" t="s">
        <v>822</v>
      </c>
      <c r="AP45" s="68" t="s">
        <v>1139</v>
      </c>
      <c r="AQ45" s="205">
        <f>$AK$18</f>
        <v>316572</v>
      </c>
      <c r="AR45" s="68" t="s">
        <v>831</v>
      </c>
      <c r="AS45" s="205">
        <f>$AK$38</f>
        <v>324089</v>
      </c>
    </row>
    <row r="46" spans="1:45" x14ac:dyDescent="0.25">
      <c r="A46" s="289" t="str">
        <f t="shared" ref="A46:A58" si="6">IF(YEAR(C46)/1=(LEFT($C$1,4)/1)-1,"O","")</f>
        <v/>
      </c>
      <c r="C46" s="280">
        <v>44986</v>
      </c>
      <c r="D46" s="270">
        <v>1312</v>
      </c>
      <c r="E46" s="270">
        <v>378</v>
      </c>
      <c r="F46" s="270">
        <v>290</v>
      </c>
      <c r="G46" s="270">
        <v>88</v>
      </c>
      <c r="H46" s="270">
        <v>934</v>
      </c>
      <c r="I46" s="270">
        <v>32</v>
      </c>
      <c r="J46" s="339"/>
      <c r="L46" s="259">
        <v>45352</v>
      </c>
      <c r="M46" s="270">
        <v>12380</v>
      </c>
      <c r="N46" s="270">
        <v>19622</v>
      </c>
      <c r="O46" s="270">
        <v>61874</v>
      </c>
      <c r="P46" s="270">
        <v>125882</v>
      </c>
      <c r="Q46" t="s">
        <v>822</v>
      </c>
      <c r="R46" t="s">
        <v>822</v>
      </c>
      <c r="S46" t="s">
        <v>822</v>
      </c>
      <c r="T46" s="256" t="s">
        <v>822</v>
      </c>
      <c r="AP46" s="68" t="s">
        <v>841</v>
      </c>
      <c r="AQ46" s="205">
        <f>$AL$18</f>
        <v>34050</v>
      </c>
      <c r="AR46" s="68" t="s">
        <v>831</v>
      </c>
      <c r="AS46" s="205">
        <f>$AL$38</f>
        <v>36224</v>
      </c>
    </row>
    <row r="47" spans="1:45" ht="15.75" customHeight="1" x14ac:dyDescent="0.25">
      <c r="A47" s="289" t="str">
        <f t="shared" si="6"/>
        <v/>
      </c>
      <c r="C47" s="280">
        <v>45017</v>
      </c>
      <c r="D47" s="270">
        <v>1075</v>
      </c>
      <c r="E47" s="270">
        <v>401</v>
      </c>
      <c r="F47" s="270">
        <v>323</v>
      </c>
      <c r="G47" s="270">
        <v>78</v>
      </c>
      <c r="H47" s="270">
        <v>674</v>
      </c>
      <c r="I47" s="270">
        <v>18</v>
      </c>
      <c r="J47" s="339"/>
      <c r="L47" s="259">
        <v>45383</v>
      </c>
      <c r="M47" s="270">
        <v>12453</v>
      </c>
      <c r="N47" s="270">
        <v>20804</v>
      </c>
      <c r="O47" s="270">
        <v>63538</v>
      </c>
      <c r="P47" s="270">
        <v>131467</v>
      </c>
      <c r="Q47" s="21" t="s">
        <v>822</v>
      </c>
      <c r="R47" t="s">
        <v>822</v>
      </c>
      <c r="S47" t="s">
        <v>822</v>
      </c>
      <c r="T47" s="256" t="s">
        <v>822</v>
      </c>
      <c r="AP47" s="68" t="s">
        <v>842</v>
      </c>
      <c r="AQ47" s="205">
        <f>$AM$18</f>
        <v>543449</v>
      </c>
      <c r="AR47" s="68" t="s">
        <v>831</v>
      </c>
      <c r="AS47" s="205">
        <f>$AM$38</f>
        <v>574161</v>
      </c>
    </row>
    <row r="48" spans="1:45" ht="15.75" customHeight="1" x14ac:dyDescent="0.25">
      <c r="A48" s="289" t="str">
        <f t="shared" si="6"/>
        <v/>
      </c>
      <c r="C48" s="280">
        <v>45047</v>
      </c>
      <c r="D48" s="270">
        <v>1020</v>
      </c>
      <c r="E48" s="270">
        <v>319</v>
      </c>
      <c r="F48" s="270">
        <v>254</v>
      </c>
      <c r="G48" s="270">
        <v>65</v>
      </c>
      <c r="H48" s="270">
        <v>701</v>
      </c>
      <c r="I48" s="270">
        <v>20</v>
      </c>
      <c r="J48" s="339"/>
      <c r="L48" s="259">
        <v>45413</v>
      </c>
      <c r="M48" s="270">
        <v>12330</v>
      </c>
      <c r="N48" s="270">
        <v>19610</v>
      </c>
      <c r="O48" s="270">
        <v>60801</v>
      </c>
      <c r="P48" s="270">
        <v>123179</v>
      </c>
      <c r="Q48" s="21" t="s">
        <v>822</v>
      </c>
      <c r="R48" t="s">
        <v>822</v>
      </c>
      <c r="S48" t="s">
        <v>822</v>
      </c>
      <c r="T48" s="256" t="s">
        <v>822</v>
      </c>
      <c r="AP48" s="68" t="s">
        <v>843</v>
      </c>
      <c r="AQ48" s="205">
        <f>$AN$18</f>
        <v>203325</v>
      </c>
      <c r="AR48" s="68" t="s">
        <v>831</v>
      </c>
      <c r="AS48" s="205">
        <f>$AN$38</f>
        <v>217441</v>
      </c>
    </row>
    <row r="49" spans="1:45" ht="15.75" customHeight="1" x14ac:dyDescent="0.25">
      <c r="A49" s="289" t="str">
        <f t="shared" si="6"/>
        <v/>
      </c>
      <c r="C49" s="280">
        <v>45078</v>
      </c>
      <c r="D49" s="270">
        <v>952</v>
      </c>
      <c r="E49" s="270">
        <v>299</v>
      </c>
      <c r="F49" s="270">
        <v>245</v>
      </c>
      <c r="G49" s="270">
        <v>54</v>
      </c>
      <c r="H49" s="270">
        <v>653</v>
      </c>
      <c r="I49" s="270">
        <v>12</v>
      </c>
      <c r="J49" s="339"/>
      <c r="L49" s="259">
        <v>45444</v>
      </c>
      <c r="M49" s="270">
        <v>12014</v>
      </c>
      <c r="N49" s="270">
        <v>19517</v>
      </c>
      <c r="O49" s="270">
        <v>57319</v>
      </c>
      <c r="P49" s="270">
        <v>122008</v>
      </c>
      <c r="Q49" s="21" t="s">
        <v>822</v>
      </c>
      <c r="R49" t="s">
        <v>822</v>
      </c>
      <c r="S49" t="s">
        <v>822</v>
      </c>
      <c r="T49" s="256" t="s">
        <v>822</v>
      </c>
      <c r="AP49" s="68" t="s">
        <v>839</v>
      </c>
      <c r="AQ49" s="331">
        <f>$AI$18</f>
        <v>735</v>
      </c>
      <c r="AR49" s="68" t="s">
        <v>914</v>
      </c>
      <c r="AS49" s="205">
        <f>$AI$38</f>
        <v>695</v>
      </c>
    </row>
    <row r="50" spans="1:45" ht="15.75" customHeight="1" x14ac:dyDescent="0.25">
      <c r="A50" s="289" t="str">
        <f t="shared" si="6"/>
        <v/>
      </c>
      <c r="C50" s="280">
        <v>45108</v>
      </c>
      <c r="D50" s="270">
        <v>1134</v>
      </c>
      <c r="E50" s="270">
        <v>366</v>
      </c>
      <c r="F50" s="270">
        <v>296</v>
      </c>
      <c r="G50" s="270">
        <v>70</v>
      </c>
      <c r="H50" s="270">
        <v>768</v>
      </c>
      <c r="I50" s="270">
        <v>13</v>
      </c>
      <c r="J50" s="339"/>
      <c r="L50" s="259">
        <v>45474</v>
      </c>
      <c r="M50" s="270">
        <v>12293</v>
      </c>
      <c r="N50" s="270">
        <v>20681</v>
      </c>
      <c r="O50" s="270">
        <v>58820</v>
      </c>
      <c r="P50" s="270">
        <v>128846</v>
      </c>
      <c r="Q50" s="21" t="s">
        <v>822</v>
      </c>
      <c r="R50" t="s">
        <v>822</v>
      </c>
      <c r="S50" t="s">
        <v>822</v>
      </c>
      <c r="T50" s="256" t="s">
        <v>822</v>
      </c>
      <c r="AP50" s="68" t="s">
        <v>840</v>
      </c>
      <c r="AQ50" s="331">
        <f>$AJ$18</f>
        <v>38</v>
      </c>
      <c r="AR50" s="68" t="s">
        <v>914</v>
      </c>
      <c r="AS50" s="205">
        <f>$AJ$38</f>
        <v>37</v>
      </c>
    </row>
    <row r="51" spans="1:45" ht="15.75" customHeight="1" x14ac:dyDescent="0.25">
      <c r="A51" s="289" t="str">
        <f t="shared" si="6"/>
        <v/>
      </c>
      <c r="C51" s="280">
        <v>45139</v>
      </c>
      <c r="D51" s="270">
        <v>1068</v>
      </c>
      <c r="E51" s="270">
        <v>441</v>
      </c>
      <c r="F51" s="270">
        <v>343</v>
      </c>
      <c r="G51" s="270">
        <v>98</v>
      </c>
      <c r="H51" s="270">
        <v>627</v>
      </c>
      <c r="I51" s="270">
        <v>18</v>
      </c>
      <c r="J51" s="339"/>
      <c r="L51" s="259">
        <v>45505</v>
      </c>
      <c r="M51" s="270">
        <v>11822</v>
      </c>
      <c r="N51" s="270">
        <v>21235</v>
      </c>
      <c r="O51" s="270">
        <v>58358</v>
      </c>
      <c r="P51" s="270">
        <v>136371</v>
      </c>
      <c r="Q51" s="21" t="s">
        <v>822</v>
      </c>
      <c r="R51" t="s">
        <v>822</v>
      </c>
      <c r="S51" t="s">
        <v>822</v>
      </c>
      <c r="T51" s="256" t="s">
        <v>822</v>
      </c>
    </row>
    <row r="52" spans="1:45" ht="15.75" customHeight="1" x14ac:dyDescent="0.25">
      <c r="A52" s="289" t="str">
        <f t="shared" si="6"/>
        <v/>
      </c>
      <c r="C52" s="280">
        <v>45170</v>
      </c>
      <c r="D52" s="270">
        <v>890</v>
      </c>
      <c r="E52" s="270">
        <v>251</v>
      </c>
      <c r="F52" s="270">
        <v>215</v>
      </c>
      <c r="G52" s="270">
        <v>36</v>
      </c>
      <c r="H52" s="270">
        <v>639</v>
      </c>
      <c r="I52" s="270">
        <v>12</v>
      </c>
      <c r="J52" s="339"/>
      <c r="L52" s="259">
        <v>45536</v>
      </c>
      <c r="M52" s="270">
        <v>11770</v>
      </c>
      <c r="N52" s="270">
        <v>19918</v>
      </c>
      <c r="O52" s="270">
        <v>55345</v>
      </c>
      <c r="P52" s="270">
        <v>121866</v>
      </c>
      <c r="Q52" s="21" t="s">
        <v>822</v>
      </c>
      <c r="R52" t="s">
        <v>822</v>
      </c>
      <c r="S52" t="s">
        <v>822</v>
      </c>
      <c r="T52" s="256" t="s">
        <v>822</v>
      </c>
    </row>
    <row r="53" spans="1:45" ht="15.75" customHeight="1" x14ac:dyDescent="0.25">
      <c r="A53" s="289" t="str">
        <f t="shared" si="6"/>
        <v/>
      </c>
      <c r="C53" s="280">
        <v>45200</v>
      </c>
      <c r="D53" s="270">
        <v>1156</v>
      </c>
      <c r="E53" s="270">
        <v>262</v>
      </c>
      <c r="F53" s="270">
        <v>198</v>
      </c>
      <c r="G53" s="270">
        <v>64</v>
      </c>
      <c r="H53" s="270">
        <v>894</v>
      </c>
      <c r="I53" s="270">
        <v>5</v>
      </c>
      <c r="J53" s="339"/>
      <c r="L53" s="259">
        <v>45566</v>
      </c>
      <c r="M53" s="270">
        <v>10968</v>
      </c>
      <c r="N53" s="270">
        <v>18838</v>
      </c>
      <c r="O53" s="270">
        <v>50642</v>
      </c>
      <c r="P53" s="270">
        <v>113299</v>
      </c>
      <c r="Q53" s="21" t="s">
        <v>822</v>
      </c>
      <c r="R53" t="s">
        <v>822</v>
      </c>
      <c r="S53" t="s">
        <v>822</v>
      </c>
      <c r="T53" s="256" t="s">
        <v>822</v>
      </c>
    </row>
    <row r="54" spans="1:45" x14ac:dyDescent="0.25">
      <c r="A54" s="289" t="str">
        <f t="shared" si="6"/>
        <v/>
      </c>
      <c r="C54" s="280">
        <v>45231</v>
      </c>
      <c r="D54" s="270">
        <v>1532</v>
      </c>
      <c r="E54" s="270">
        <v>640</v>
      </c>
      <c r="F54" s="270">
        <v>524</v>
      </c>
      <c r="G54" s="270">
        <v>116</v>
      </c>
      <c r="H54" s="270">
        <v>892</v>
      </c>
      <c r="I54" s="270">
        <v>12</v>
      </c>
      <c r="J54" s="339"/>
      <c r="L54" s="259">
        <v>45597</v>
      </c>
      <c r="M54" s="270">
        <v>10658</v>
      </c>
      <c r="N54" s="270">
        <v>17489</v>
      </c>
      <c r="O54" s="270">
        <v>51651</v>
      </c>
      <c r="P54" s="270">
        <v>107139</v>
      </c>
      <c r="Q54" s="21" t="s">
        <v>822</v>
      </c>
      <c r="R54" t="s">
        <v>822</v>
      </c>
      <c r="S54" t="s">
        <v>822</v>
      </c>
      <c r="T54" s="256" t="s">
        <v>822</v>
      </c>
    </row>
    <row r="55" spans="1:45" x14ac:dyDescent="0.25">
      <c r="A55" s="289" t="str">
        <f t="shared" si="6"/>
        <v/>
      </c>
      <c r="C55" s="280">
        <v>45261</v>
      </c>
      <c r="D55" s="270">
        <v>1436</v>
      </c>
      <c r="E55" s="270">
        <v>399</v>
      </c>
      <c r="F55" s="270">
        <v>310</v>
      </c>
      <c r="G55" s="270">
        <v>89</v>
      </c>
      <c r="H55" s="270">
        <v>1037</v>
      </c>
      <c r="I55" s="270">
        <v>10</v>
      </c>
      <c r="J55" s="339"/>
      <c r="L55" s="259">
        <v>45627</v>
      </c>
      <c r="M55" s="270">
        <v>11749</v>
      </c>
      <c r="N55" s="270">
        <v>16635</v>
      </c>
      <c r="O55" s="270">
        <v>53444</v>
      </c>
      <c r="P55" s="270">
        <v>100589</v>
      </c>
      <c r="Q55" s="21" t="s">
        <v>822</v>
      </c>
      <c r="R55" t="s">
        <v>822</v>
      </c>
      <c r="S55" t="s">
        <v>822</v>
      </c>
      <c r="T55" s="256" t="s">
        <v>822</v>
      </c>
    </row>
    <row r="56" spans="1:45" x14ac:dyDescent="0.25">
      <c r="A56" s="289" t="str">
        <f t="shared" si="6"/>
        <v>O</v>
      </c>
      <c r="C56" s="280">
        <v>45292</v>
      </c>
      <c r="D56" s="270">
        <v>1295</v>
      </c>
      <c r="E56" s="270">
        <v>390</v>
      </c>
      <c r="F56" s="270">
        <v>293</v>
      </c>
      <c r="G56" s="270">
        <v>97</v>
      </c>
      <c r="H56" s="270">
        <v>905</v>
      </c>
      <c r="I56" s="270">
        <v>13</v>
      </c>
      <c r="J56" s="339"/>
      <c r="L56" s="259">
        <v>45658</v>
      </c>
      <c r="M56" s="270">
        <v>9363</v>
      </c>
      <c r="N56" s="270">
        <v>15610</v>
      </c>
      <c r="O56" s="270">
        <v>42061</v>
      </c>
      <c r="P56" s="270">
        <v>94824</v>
      </c>
      <c r="Q56" s="21" t="s">
        <v>822</v>
      </c>
      <c r="R56" t="s">
        <v>822</v>
      </c>
      <c r="S56" t="s">
        <v>822</v>
      </c>
      <c r="T56" s="256" t="s">
        <v>822</v>
      </c>
    </row>
    <row r="57" spans="1:45" x14ac:dyDescent="0.25">
      <c r="A57" s="289" t="str">
        <f t="shared" si="6"/>
        <v>O</v>
      </c>
      <c r="B57" s="333" t="s">
        <v>829</v>
      </c>
      <c r="C57" s="280">
        <v>45323</v>
      </c>
      <c r="D57" s="270">
        <v>1248</v>
      </c>
      <c r="E57" s="270">
        <v>371</v>
      </c>
      <c r="F57" s="270">
        <v>264</v>
      </c>
      <c r="G57" s="270">
        <v>107</v>
      </c>
      <c r="H57" s="270">
        <v>877</v>
      </c>
      <c r="I57" s="270">
        <v>8</v>
      </c>
      <c r="J57" s="339"/>
      <c r="K57" s="333" t="s">
        <v>221</v>
      </c>
      <c r="L57" s="259">
        <v>45689</v>
      </c>
      <c r="M57" s="270">
        <v>10937</v>
      </c>
      <c r="N57" s="270">
        <v>17351</v>
      </c>
      <c r="O57" s="270">
        <v>51297</v>
      </c>
      <c r="P57" s="270">
        <v>110851</v>
      </c>
      <c r="Q57" s="21" t="s">
        <v>822</v>
      </c>
      <c r="R57" t="s">
        <v>822</v>
      </c>
      <c r="S57" t="s">
        <v>822</v>
      </c>
      <c r="T57" s="256" t="s">
        <v>822</v>
      </c>
    </row>
    <row r="58" spans="1:45" ht="16.5" thickBot="1" x14ac:dyDescent="0.3">
      <c r="A58" s="290" t="str">
        <f t="shared" si="6"/>
        <v>O</v>
      </c>
      <c r="B58" s="336" t="str">
        <f>AS4</f>
        <v>2024/3</v>
      </c>
      <c r="C58" s="282">
        <v>45352</v>
      </c>
      <c r="D58" s="270">
        <v>1435</v>
      </c>
      <c r="E58" s="270">
        <v>540</v>
      </c>
      <c r="F58" s="270">
        <v>438</v>
      </c>
      <c r="G58" s="270">
        <v>102</v>
      </c>
      <c r="H58" s="270">
        <v>895</v>
      </c>
      <c r="I58" s="270">
        <v>3</v>
      </c>
      <c r="J58" s="339"/>
      <c r="K58" s="335" t="str">
        <f>AQ4</f>
        <v>2025/3</v>
      </c>
      <c r="L58" s="261">
        <v>45717</v>
      </c>
      <c r="M58" s="270">
        <v>10704</v>
      </c>
      <c r="N58" s="270">
        <v>17618</v>
      </c>
      <c r="O58" s="270">
        <v>49789</v>
      </c>
      <c r="P58" s="270">
        <v>114791</v>
      </c>
      <c r="Q58" s="270">
        <v>10335</v>
      </c>
      <c r="R58" s="270">
        <v>16860</v>
      </c>
      <c r="S58" s="270">
        <v>47716</v>
      </c>
      <c r="T58" s="270">
        <v>106822</v>
      </c>
    </row>
    <row r="61" spans="1:45" ht="16.5" thickBot="1" x14ac:dyDescent="0.3">
      <c r="B61" s="281"/>
    </row>
    <row r="62" spans="1:45" x14ac:dyDescent="0.25">
      <c r="A62" s="300" t="s">
        <v>858</v>
      </c>
      <c r="L62" s="297" t="s">
        <v>1104</v>
      </c>
      <c r="M62" s="298"/>
      <c r="N62" s="298"/>
      <c r="O62" s="298"/>
      <c r="P62" s="298"/>
      <c r="Q62" s="298"/>
      <c r="R62" s="298"/>
      <c r="S62" s="298"/>
      <c r="T62" s="299"/>
    </row>
    <row r="63" spans="1:45" x14ac:dyDescent="0.25">
      <c r="L63" s="255" t="s">
        <v>14</v>
      </c>
      <c r="M63" s="68" t="s">
        <v>915</v>
      </c>
      <c r="N63" s="68" t="s">
        <v>916</v>
      </c>
      <c r="O63" s="68" t="s">
        <v>908</v>
      </c>
      <c r="P63" s="68" t="s">
        <v>909</v>
      </c>
      <c r="Q63" s="72" t="s">
        <v>917</v>
      </c>
      <c r="R63" s="72" t="s">
        <v>918</v>
      </c>
      <c r="S63" s="72" t="s">
        <v>919</v>
      </c>
      <c r="T63" s="332" t="s">
        <v>920</v>
      </c>
    </row>
    <row r="64" spans="1:45" x14ac:dyDescent="0.25">
      <c r="L64" s="257" t="s">
        <v>76</v>
      </c>
      <c r="M64" s="275" t="s">
        <v>921</v>
      </c>
      <c r="N64" s="275" t="s">
        <v>922</v>
      </c>
      <c r="O64" s="275" t="s">
        <v>923</v>
      </c>
      <c r="P64" s="275" t="s">
        <v>924</v>
      </c>
      <c r="Q64" s="275" t="s">
        <v>925</v>
      </c>
      <c r="R64" s="275" t="s">
        <v>926</v>
      </c>
      <c r="S64" s="275" t="s">
        <v>927</v>
      </c>
      <c r="T64" s="258" t="s">
        <v>928</v>
      </c>
    </row>
    <row r="65" spans="11:20" x14ac:dyDescent="0.25">
      <c r="L65" s="259">
        <v>44958</v>
      </c>
      <c r="M65" s="270">
        <v>11501</v>
      </c>
      <c r="N65" s="270">
        <v>20617</v>
      </c>
      <c r="O65" s="270">
        <v>81953</v>
      </c>
      <c r="P65" s="270">
        <v>123992</v>
      </c>
      <c r="Q65" t="s">
        <v>822</v>
      </c>
      <c r="R65" t="s">
        <v>822</v>
      </c>
      <c r="S65" t="s">
        <v>822</v>
      </c>
      <c r="T65" s="256" t="s">
        <v>822</v>
      </c>
    </row>
    <row r="66" spans="11:20" x14ac:dyDescent="0.25">
      <c r="L66" s="259">
        <v>44986</v>
      </c>
      <c r="M66" s="270">
        <v>13252</v>
      </c>
      <c r="N66" s="270">
        <v>21770</v>
      </c>
      <c r="O66" s="270">
        <v>90442</v>
      </c>
      <c r="P66" s="270">
        <v>138443</v>
      </c>
      <c r="Q66" t="s">
        <v>822</v>
      </c>
      <c r="R66" t="s">
        <v>822</v>
      </c>
      <c r="S66" t="s">
        <v>822</v>
      </c>
      <c r="T66" s="256" t="s">
        <v>822</v>
      </c>
    </row>
    <row r="67" spans="11:20" x14ac:dyDescent="0.25">
      <c r="L67" s="259">
        <v>45017</v>
      </c>
      <c r="M67" s="270">
        <v>12283</v>
      </c>
      <c r="N67" s="270">
        <v>20240</v>
      </c>
      <c r="O67" s="270">
        <v>79427</v>
      </c>
      <c r="P67" s="270">
        <v>125605</v>
      </c>
      <c r="Q67" s="21" t="s">
        <v>822</v>
      </c>
      <c r="R67" t="s">
        <v>822</v>
      </c>
      <c r="S67" t="s">
        <v>822</v>
      </c>
      <c r="T67" s="256" t="s">
        <v>822</v>
      </c>
    </row>
    <row r="68" spans="11:20" x14ac:dyDescent="0.25">
      <c r="L68" s="259">
        <v>45047</v>
      </c>
      <c r="M68" s="270">
        <v>12623</v>
      </c>
      <c r="N68" s="270">
        <v>20819</v>
      </c>
      <c r="O68" s="270">
        <v>78375</v>
      </c>
      <c r="P68" s="270">
        <v>130487</v>
      </c>
      <c r="Q68" s="21" t="s">
        <v>822</v>
      </c>
      <c r="R68" t="s">
        <v>822</v>
      </c>
      <c r="S68" t="s">
        <v>822</v>
      </c>
      <c r="T68" s="256" t="s">
        <v>822</v>
      </c>
    </row>
    <row r="69" spans="11:20" x14ac:dyDescent="0.25">
      <c r="L69" s="259">
        <v>45078</v>
      </c>
      <c r="M69" s="270">
        <v>12330</v>
      </c>
      <c r="N69" s="270">
        <v>20292</v>
      </c>
      <c r="O69" s="270">
        <v>74050</v>
      </c>
      <c r="P69" s="270">
        <v>126896</v>
      </c>
      <c r="Q69" s="21" t="s">
        <v>822</v>
      </c>
      <c r="R69" t="s">
        <v>822</v>
      </c>
      <c r="S69" t="s">
        <v>822</v>
      </c>
      <c r="T69" s="256" t="s">
        <v>822</v>
      </c>
    </row>
    <row r="70" spans="11:20" x14ac:dyDescent="0.25">
      <c r="L70" s="259">
        <v>45108</v>
      </c>
      <c r="M70" s="270">
        <v>13504</v>
      </c>
      <c r="N70" s="270">
        <v>20402</v>
      </c>
      <c r="O70" s="270">
        <v>79055</v>
      </c>
      <c r="P70" s="270">
        <v>129775</v>
      </c>
      <c r="Q70" s="21" t="s">
        <v>822</v>
      </c>
      <c r="R70" t="s">
        <v>822</v>
      </c>
      <c r="S70" t="s">
        <v>822</v>
      </c>
      <c r="T70" s="256" t="s">
        <v>822</v>
      </c>
    </row>
    <row r="71" spans="11:20" x14ac:dyDescent="0.25">
      <c r="L71" s="259">
        <v>45139</v>
      </c>
      <c r="M71" s="270">
        <v>13528</v>
      </c>
      <c r="N71" s="270">
        <v>20872</v>
      </c>
      <c r="O71" s="270">
        <v>79760</v>
      </c>
      <c r="P71" s="270">
        <v>133117</v>
      </c>
      <c r="Q71" s="21" t="s">
        <v>822</v>
      </c>
      <c r="R71" t="s">
        <v>822</v>
      </c>
      <c r="S71" t="s">
        <v>822</v>
      </c>
      <c r="T71" s="256" t="s">
        <v>822</v>
      </c>
    </row>
    <row r="72" spans="11:20" x14ac:dyDescent="0.25">
      <c r="L72" s="259">
        <v>45170</v>
      </c>
      <c r="M72" s="270">
        <v>12352</v>
      </c>
      <c r="N72" s="270">
        <v>19773</v>
      </c>
      <c r="O72" s="270">
        <v>70077</v>
      </c>
      <c r="P72" s="270">
        <v>116866</v>
      </c>
      <c r="Q72" s="21" t="s">
        <v>822</v>
      </c>
      <c r="R72" t="s">
        <v>822</v>
      </c>
      <c r="S72" t="s">
        <v>822</v>
      </c>
      <c r="T72" s="256" t="s">
        <v>822</v>
      </c>
    </row>
    <row r="73" spans="11:20" x14ac:dyDescent="0.25">
      <c r="L73" s="259">
        <v>45200</v>
      </c>
      <c r="M73" s="270">
        <v>11750</v>
      </c>
      <c r="N73" s="270">
        <v>19488</v>
      </c>
      <c r="O73" s="270">
        <v>64674</v>
      </c>
      <c r="P73" s="270">
        <v>114903</v>
      </c>
      <c r="Q73" s="21" t="s">
        <v>822</v>
      </c>
      <c r="R73" t="s">
        <v>822</v>
      </c>
      <c r="S73" t="s">
        <v>822</v>
      </c>
      <c r="T73" s="256" t="s">
        <v>822</v>
      </c>
    </row>
    <row r="74" spans="11:20" x14ac:dyDescent="0.25">
      <c r="L74" s="259">
        <v>45231</v>
      </c>
      <c r="M74" s="270">
        <v>11154</v>
      </c>
      <c r="N74" s="270">
        <v>18888</v>
      </c>
      <c r="O74" s="270">
        <v>62539</v>
      </c>
      <c r="P74" s="270">
        <v>112119</v>
      </c>
      <c r="Q74" s="21" t="s">
        <v>822</v>
      </c>
      <c r="R74" t="s">
        <v>822</v>
      </c>
      <c r="S74" t="s">
        <v>822</v>
      </c>
      <c r="T74" s="256" t="s">
        <v>822</v>
      </c>
    </row>
    <row r="75" spans="11:20" x14ac:dyDescent="0.25">
      <c r="L75" s="259">
        <v>45261</v>
      </c>
      <c r="M75" s="270">
        <v>10607</v>
      </c>
      <c r="N75" s="270">
        <v>17675</v>
      </c>
      <c r="O75" s="270">
        <v>56145</v>
      </c>
      <c r="P75" s="270">
        <v>105432</v>
      </c>
      <c r="Q75" s="21" t="s">
        <v>822</v>
      </c>
      <c r="R75" t="s">
        <v>822</v>
      </c>
      <c r="S75" t="s">
        <v>822</v>
      </c>
      <c r="T75" s="256" t="s">
        <v>822</v>
      </c>
    </row>
    <row r="76" spans="11:20" x14ac:dyDescent="0.25">
      <c r="L76" s="259">
        <v>45292</v>
      </c>
      <c r="M76" s="270">
        <v>11217</v>
      </c>
      <c r="N76" s="270">
        <v>18403</v>
      </c>
      <c r="O76" s="270">
        <v>63269</v>
      </c>
      <c r="P76" s="270">
        <v>113053</v>
      </c>
      <c r="Q76" s="21" t="s">
        <v>822</v>
      </c>
      <c r="R76" t="s">
        <v>822</v>
      </c>
      <c r="S76" t="s">
        <v>822</v>
      </c>
      <c r="T76" s="256" t="s">
        <v>822</v>
      </c>
    </row>
    <row r="77" spans="11:20" x14ac:dyDescent="0.25">
      <c r="K77" s="333" t="s">
        <v>829</v>
      </c>
      <c r="L77" s="259">
        <v>45323</v>
      </c>
      <c r="M77" s="270">
        <v>10006</v>
      </c>
      <c r="N77" s="270">
        <v>16846</v>
      </c>
      <c r="O77" s="270">
        <v>49916</v>
      </c>
      <c r="P77" s="270">
        <v>102868</v>
      </c>
      <c r="Q77" s="21" t="s">
        <v>822</v>
      </c>
      <c r="R77" t="s">
        <v>822</v>
      </c>
      <c r="S77" t="s">
        <v>822</v>
      </c>
      <c r="T77" s="256" t="s">
        <v>822</v>
      </c>
    </row>
    <row r="78" spans="11:20" ht="16.5" thickBot="1" x14ac:dyDescent="0.3">
      <c r="K78" s="336" t="str">
        <f>AS4</f>
        <v>2024/3</v>
      </c>
      <c r="L78" s="261">
        <v>45352</v>
      </c>
      <c r="M78" s="270">
        <v>12380</v>
      </c>
      <c r="N78" s="270">
        <v>19622</v>
      </c>
      <c r="O78" s="270">
        <v>61874</v>
      </c>
      <c r="P78" s="270">
        <v>125882</v>
      </c>
      <c r="Q78" s="270">
        <v>11201</v>
      </c>
      <c r="R78" s="270">
        <v>18290</v>
      </c>
      <c r="S78" s="270">
        <v>58353</v>
      </c>
      <c r="T78" s="270">
        <v>113934</v>
      </c>
    </row>
  </sheetData>
  <mergeCells count="5">
    <mergeCell ref="AP2:AS2"/>
    <mergeCell ref="L2:AN2"/>
    <mergeCell ref="L22:AN22"/>
    <mergeCell ref="C22:I22"/>
    <mergeCell ref="C42:I42"/>
  </mergeCells>
  <phoneticPr fontId="13" type="noConversion"/>
  <conditionalFormatting sqref="G2:G16 D2:E20">
    <cfRule type="cellIs" dxfId="21" priority="1" operator="lessThan">
      <formula>0</formula>
    </cfRule>
    <cfRule type="cellIs" dxfId="20" priority="2" operator="greaterThan">
      <formula>0</formula>
    </cfRule>
  </conditionalFormatting>
  <conditionalFormatting sqref="H2:J2 H3:I16 J3:J19 G17:I20">
    <cfRule type="cellIs" dxfId="19" priority="3" operator="lessThan">
      <formula>0</formula>
    </cfRule>
    <cfRule type="cellIs" dxfId="18" priority="4" operator="greaterThan">
      <formula>0</formula>
    </cfRule>
  </conditionalFormatting>
  <hyperlinks>
    <hyperlink ref="A62" location="目錄!A1" display="目錄" xr:uid="{E01DE8B5-0E55-6847-9F43-2100DDA4154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4C9C-09FD-4B90-9590-7CDDB7D0DD8F}">
  <dimension ref="A1:X48"/>
  <sheetViews>
    <sheetView zoomScale="70" zoomScaleNormal="70" workbookViewId="0">
      <selection activeCell="J5" sqref="J5:X18"/>
    </sheetView>
  </sheetViews>
  <sheetFormatPr defaultColWidth="8.6640625" defaultRowHeight="15.75" x14ac:dyDescent="0.25"/>
  <cols>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4" ht="16.5" thickBot="1" x14ac:dyDescent="0.3">
      <c r="B1" t="s">
        <v>64</v>
      </c>
    </row>
    <row r="2" spans="1:24" x14ac:dyDescent="0.25">
      <c r="A2" t="str">
        <f>MONTH(J6)&amp;"月"</f>
        <v>3月</v>
      </c>
      <c r="B2" s="9">
        <f>L6</f>
        <v>539</v>
      </c>
      <c r="J2" s="452" t="s">
        <v>1100</v>
      </c>
      <c r="K2" s="453"/>
      <c r="L2" s="453"/>
      <c r="M2" s="453"/>
      <c r="N2" s="453"/>
      <c r="O2" s="453"/>
      <c r="P2" s="453"/>
      <c r="Q2" s="453"/>
      <c r="R2" s="453"/>
      <c r="S2" s="453"/>
      <c r="T2" s="453"/>
      <c r="U2" s="453"/>
      <c r="V2" s="453"/>
      <c r="W2" s="453"/>
      <c r="X2" s="454"/>
    </row>
    <row r="3" spans="1:24" x14ac:dyDescent="0.25">
      <c r="A3" t="str">
        <f t="shared" ref="A3:A14" si="0">MONTH(J7)&amp;"月"</f>
        <v>4月</v>
      </c>
      <c r="B3" s="9">
        <f t="shared" ref="B3:B14" si="1">L7</f>
        <v>411</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9">
        <f t="shared" si="1"/>
        <v>370</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9">
        <f t="shared" si="1"/>
        <v>365</v>
      </c>
      <c r="J5" s="29">
        <v>45323</v>
      </c>
      <c r="K5" t="s">
        <v>173</v>
      </c>
      <c r="L5" s="270">
        <v>370</v>
      </c>
      <c r="M5" s="270">
        <v>226</v>
      </c>
      <c r="N5" s="270">
        <v>144</v>
      </c>
      <c r="O5" s="270">
        <v>29</v>
      </c>
      <c r="P5" s="270">
        <v>19</v>
      </c>
      <c r="Q5" s="270">
        <v>178</v>
      </c>
      <c r="R5" s="270">
        <v>13</v>
      </c>
      <c r="S5" s="270">
        <v>15</v>
      </c>
      <c r="T5" s="270">
        <v>116</v>
      </c>
      <c r="U5" s="270">
        <v>0</v>
      </c>
      <c r="V5" s="270">
        <v>0</v>
      </c>
      <c r="W5" s="270">
        <v>9</v>
      </c>
      <c r="X5" s="270">
        <v>9</v>
      </c>
    </row>
    <row r="6" spans="1:24" x14ac:dyDescent="0.25">
      <c r="A6" t="str">
        <f t="shared" si="0"/>
        <v>7月</v>
      </c>
      <c r="B6" s="9">
        <f t="shared" si="1"/>
        <v>384</v>
      </c>
      <c r="J6" s="29">
        <v>45352</v>
      </c>
      <c r="K6" t="s">
        <v>173</v>
      </c>
      <c r="L6" s="270">
        <v>539</v>
      </c>
      <c r="M6" s="270">
        <v>264</v>
      </c>
      <c r="N6" s="270">
        <v>275</v>
      </c>
      <c r="O6" s="270">
        <v>56</v>
      </c>
      <c r="P6" s="270">
        <v>23</v>
      </c>
      <c r="Q6" s="270">
        <v>185</v>
      </c>
      <c r="R6" s="270">
        <v>123</v>
      </c>
      <c r="S6" s="270">
        <v>24</v>
      </c>
      <c r="T6" s="270">
        <v>128</v>
      </c>
      <c r="U6" s="270">
        <v>0</v>
      </c>
      <c r="V6" s="270">
        <v>0</v>
      </c>
      <c r="W6" s="270">
        <v>9</v>
      </c>
      <c r="X6" s="270">
        <v>9</v>
      </c>
    </row>
    <row r="7" spans="1:24" x14ac:dyDescent="0.25">
      <c r="A7" t="str">
        <f t="shared" si="0"/>
        <v>8月</v>
      </c>
      <c r="B7" s="9">
        <f t="shared" si="1"/>
        <v>313</v>
      </c>
      <c r="J7" s="29">
        <v>45383</v>
      </c>
      <c r="K7" t="s">
        <v>173</v>
      </c>
      <c r="L7" s="270">
        <v>411</v>
      </c>
      <c r="M7" s="270">
        <v>228</v>
      </c>
      <c r="N7" s="270">
        <v>183</v>
      </c>
      <c r="O7" s="270">
        <v>50</v>
      </c>
      <c r="P7" s="270">
        <v>26</v>
      </c>
      <c r="Q7" s="270">
        <v>152</v>
      </c>
      <c r="R7" s="270">
        <v>10</v>
      </c>
      <c r="S7" s="270">
        <v>27</v>
      </c>
      <c r="T7" s="270">
        <v>146</v>
      </c>
      <c r="U7" s="270">
        <v>0</v>
      </c>
      <c r="V7" s="270">
        <v>0</v>
      </c>
      <c r="W7" s="270">
        <v>8</v>
      </c>
      <c r="X7" s="270">
        <v>8</v>
      </c>
    </row>
    <row r="8" spans="1:24" x14ac:dyDescent="0.25">
      <c r="A8" t="str">
        <f t="shared" si="0"/>
        <v>9月</v>
      </c>
      <c r="B8" s="9">
        <f t="shared" si="1"/>
        <v>204</v>
      </c>
      <c r="J8" s="29">
        <v>45413</v>
      </c>
      <c r="K8" t="s">
        <v>173</v>
      </c>
      <c r="L8" s="270">
        <v>370</v>
      </c>
      <c r="M8" s="270">
        <v>228</v>
      </c>
      <c r="N8" s="270">
        <v>142</v>
      </c>
      <c r="O8" s="270">
        <v>48</v>
      </c>
      <c r="P8" s="270">
        <v>22</v>
      </c>
      <c r="Q8" s="270">
        <v>158</v>
      </c>
      <c r="R8" s="270">
        <v>13</v>
      </c>
      <c r="S8" s="270">
        <v>18</v>
      </c>
      <c r="T8" s="270">
        <v>111</v>
      </c>
      <c r="U8" s="270">
        <v>0</v>
      </c>
      <c r="V8" s="270">
        <v>0</v>
      </c>
      <c r="W8" s="270">
        <v>9</v>
      </c>
      <c r="X8" s="270">
        <v>9</v>
      </c>
    </row>
    <row r="9" spans="1:24" x14ac:dyDescent="0.25">
      <c r="A9" t="str">
        <f t="shared" si="0"/>
        <v>10月</v>
      </c>
      <c r="B9" s="9">
        <f t="shared" si="1"/>
        <v>264</v>
      </c>
      <c r="J9" s="29">
        <v>45444</v>
      </c>
      <c r="K9" t="s">
        <v>173</v>
      </c>
      <c r="L9" s="270">
        <v>365</v>
      </c>
      <c r="M9" s="270">
        <v>207</v>
      </c>
      <c r="N9" s="270">
        <v>158</v>
      </c>
      <c r="O9" s="270">
        <v>53</v>
      </c>
      <c r="P9" s="270">
        <v>25</v>
      </c>
      <c r="Q9" s="270">
        <v>129</v>
      </c>
      <c r="R9" s="270">
        <v>11</v>
      </c>
      <c r="S9" s="270">
        <v>20</v>
      </c>
      <c r="T9" s="270">
        <v>127</v>
      </c>
      <c r="U9" s="270">
        <v>0</v>
      </c>
      <c r="V9" s="270">
        <v>0</v>
      </c>
      <c r="W9" s="270">
        <v>8</v>
      </c>
      <c r="X9" s="270">
        <v>8</v>
      </c>
    </row>
    <row r="10" spans="1:24" x14ac:dyDescent="0.25">
      <c r="A10" t="str">
        <f t="shared" si="0"/>
        <v>11月</v>
      </c>
      <c r="B10" s="9">
        <f t="shared" si="1"/>
        <v>403</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row>
    <row r="11" spans="1:24" x14ac:dyDescent="0.25">
      <c r="A11" t="str">
        <f t="shared" si="0"/>
        <v>12月</v>
      </c>
      <c r="B11" s="9">
        <f t="shared" si="1"/>
        <v>323</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row>
    <row r="12" spans="1:24" x14ac:dyDescent="0.25">
      <c r="A12" t="str">
        <f t="shared" si="0"/>
        <v>1月</v>
      </c>
      <c r="B12" s="9">
        <f t="shared" si="1"/>
        <v>251</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row>
    <row r="13" spans="1:24" x14ac:dyDescent="0.25">
      <c r="A13" t="str">
        <f t="shared" si="0"/>
        <v>2月</v>
      </c>
      <c r="B13" s="9">
        <f t="shared" si="1"/>
        <v>376</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row>
    <row r="14" spans="1:24" x14ac:dyDescent="0.25">
      <c r="A14" t="str">
        <f t="shared" si="0"/>
        <v>3月</v>
      </c>
      <c r="B14" s="9">
        <f t="shared" si="1"/>
        <v>317</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row>
    <row r="15" spans="1:24"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row>
    <row r="16" spans="1:24"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row>
    <row r="17" spans="10:24"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row>
    <row r="18" spans="10:24"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row>
    <row r="46" spans="1:1" ht="24" x14ac:dyDescent="0.25">
      <c r="A46" s="277"/>
    </row>
    <row r="48" spans="1:1" x14ac:dyDescent="0.25">
      <c r="A48" s="300" t="s">
        <v>858</v>
      </c>
    </row>
  </sheetData>
  <mergeCells count="1">
    <mergeCell ref="J2:X2"/>
  </mergeCells>
  <phoneticPr fontId="13" type="noConversion"/>
  <hyperlinks>
    <hyperlink ref="A48" location="目錄!A1" display="目錄" xr:uid="{0D49A651-43AB-45FC-AF40-61DE498F30B5}"/>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9CE1-AE1D-4BB7-A199-39041E115D65}">
  <dimension ref="A1:Z48"/>
  <sheetViews>
    <sheetView zoomScale="70" zoomScaleNormal="70" workbookViewId="0">
      <selection activeCell="J5" sqref="J5:X18"/>
    </sheetView>
  </sheetViews>
  <sheetFormatPr defaultColWidth="8.6640625" defaultRowHeight="15.75" x14ac:dyDescent="0.25"/>
  <cols>
    <col min="2" max="2" width="9.5546875" bestFit="1"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6" ht="16.5" thickBot="1" x14ac:dyDescent="0.3">
      <c r="B1" t="s">
        <v>65</v>
      </c>
    </row>
    <row r="2" spans="1:26" x14ac:dyDescent="0.25">
      <c r="A2" t="str">
        <f>MONTH(J6)&amp;"月"</f>
        <v>3月</v>
      </c>
      <c r="B2" s="15">
        <f t="shared" ref="B2:B14" si="0">Z6</f>
        <v>0.45675675675675675</v>
      </c>
      <c r="J2" s="452" t="s">
        <v>1100</v>
      </c>
      <c r="K2" s="453"/>
      <c r="L2" s="453"/>
      <c r="M2" s="453"/>
      <c r="N2" s="453"/>
      <c r="O2" s="453"/>
      <c r="P2" s="453"/>
      <c r="Q2" s="453"/>
      <c r="R2" s="453"/>
      <c r="S2" s="453"/>
      <c r="T2" s="453"/>
      <c r="U2" s="453"/>
      <c r="V2" s="453"/>
      <c r="W2" s="453"/>
      <c r="X2" s="454"/>
      <c r="Y2" s="457" t="s">
        <v>96</v>
      </c>
      <c r="Z2" s="458"/>
    </row>
    <row r="3" spans="1:26" x14ac:dyDescent="0.25">
      <c r="A3" t="str">
        <f t="shared" ref="A3:A14" si="1">MONTH(J7)&amp;"月"</f>
        <v>4月</v>
      </c>
      <c r="B3" s="15">
        <f t="shared" si="0"/>
        <v>-0.23747680890538034</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86" t="s">
        <v>50</v>
      </c>
      <c r="Z3" s="51" t="s">
        <v>95</v>
      </c>
    </row>
    <row r="4" spans="1:26" x14ac:dyDescent="0.25">
      <c r="A4" t="str">
        <f t="shared" si="1"/>
        <v>5月</v>
      </c>
      <c r="B4" s="15">
        <f t="shared" si="0"/>
        <v>-9.9756690997566913E-2</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Z4" s="39"/>
    </row>
    <row r="5" spans="1:26" x14ac:dyDescent="0.25">
      <c r="A5" t="str">
        <f t="shared" si="1"/>
        <v>6月</v>
      </c>
      <c r="B5" s="15">
        <f t="shared" si="0"/>
        <v>-1.3513513513513514E-2</v>
      </c>
      <c r="J5" s="29">
        <v>45323</v>
      </c>
      <c r="K5" t="s">
        <v>173</v>
      </c>
      <c r="L5" s="270">
        <v>370</v>
      </c>
      <c r="M5" s="270">
        <v>226</v>
      </c>
      <c r="N5" s="270">
        <v>144</v>
      </c>
      <c r="O5" s="270">
        <v>29</v>
      </c>
      <c r="P5" s="270">
        <v>19</v>
      </c>
      <c r="Q5" s="270">
        <v>178</v>
      </c>
      <c r="R5" s="270">
        <v>13</v>
      </c>
      <c r="S5" s="270">
        <v>15</v>
      </c>
      <c r="T5" s="270">
        <v>116</v>
      </c>
      <c r="U5" s="270">
        <v>0</v>
      </c>
      <c r="V5" s="270">
        <v>0</v>
      </c>
      <c r="W5" s="270">
        <v>9</v>
      </c>
      <c r="X5" s="270">
        <v>9</v>
      </c>
      <c r="Y5" s="85">
        <f>L5</f>
        <v>370</v>
      </c>
      <c r="Z5" s="39"/>
    </row>
    <row r="6" spans="1:26" x14ac:dyDescent="0.25">
      <c r="A6" t="str">
        <f t="shared" si="1"/>
        <v>7月</v>
      </c>
      <c r="B6" s="15">
        <f t="shared" si="0"/>
        <v>5.2054794520547946E-2</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85">
        <f t="shared" ref="Y6:Y18" si="2">L6</f>
        <v>539</v>
      </c>
      <c r="Z6" s="52">
        <f>(Y6-Y5)/Y5</f>
        <v>0.45675675675675675</v>
      </c>
    </row>
    <row r="7" spans="1:26" x14ac:dyDescent="0.25">
      <c r="A7" t="str">
        <f t="shared" si="1"/>
        <v>8月</v>
      </c>
      <c r="B7" s="15">
        <f t="shared" si="0"/>
        <v>-0.18489583333333334</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85">
        <f t="shared" si="2"/>
        <v>411</v>
      </c>
      <c r="Z7" s="52">
        <f t="shared" ref="Z7:Z17" si="3">(Y7-Y6)/Y6</f>
        <v>-0.23747680890538034</v>
      </c>
    </row>
    <row r="8" spans="1:26" x14ac:dyDescent="0.25">
      <c r="A8" t="str">
        <f t="shared" si="1"/>
        <v>9月</v>
      </c>
      <c r="B8" s="15">
        <f t="shared" si="0"/>
        <v>-0.34824281150159747</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85">
        <f t="shared" si="2"/>
        <v>370</v>
      </c>
      <c r="Z8" s="52">
        <f t="shared" si="3"/>
        <v>-9.9756690997566913E-2</v>
      </c>
    </row>
    <row r="9" spans="1:26" x14ac:dyDescent="0.25">
      <c r="A9" t="str">
        <f t="shared" si="1"/>
        <v>10月</v>
      </c>
      <c r="B9" s="15">
        <f t="shared" si="0"/>
        <v>0.29411764705882354</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85">
        <f t="shared" si="2"/>
        <v>365</v>
      </c>
      <c r="Z9" s="52">
        <f t="shared" si="3"/>
        <v>-1.3513513513513514E-2</v>
      </c>
    </row>
    <row r="10" spans="1:26" x14ac:dyDescent="0.25">
      <c r="A10" t="str">
        <f t="shared" si="1"/>
        <v>11月</v>
      </c>
      <c r="B10" s="15">
        <f t="shared" si="0"/>
        <v>0.52651515151515149</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85">
        <f t="shared" si="2"/>
        <v>384</v>
      </c>
      <c r="Z10" s="52">
        <f t="shared" si="3"/>
        <v>5.2054794520547946E-2</v>
      </c>
    </row>
    <row r="11" spans="1:26" x14ac:dyDescent="0.25">
      <c r="A11" t="str">
        <f t="shared" si="1"/>
        <v>12月</v>
      </c>
      <c r="B11" s="15">
        <f t="shared" si="0"/>
        <v>-0.19851116625310175</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85">
        <f t="shared" si="2"/>
        <v>313</v>
      </c>
      <c r="Z11" s="52">
        <f t="shared" si="3"/>
        <v>-0.18489583333333334</v>
      </c>
    </row>
    <row r="12" spans="1:26" x14ac:dyDescent="0.25">
      <c r="A12" t="str">
        <f t="shared" si="1"/>
        <v>1月</v>
      </c>
      <c r="B12" s="15">
        <f t="shared" si="0"/>
        <v>-0.22291021671826625</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85">
        <f t="shared" si="2"/>
        <v>204</v>
      </c>
      <c r="Z12" s="52">
        <f t="shared" si="3"/>
        <v>-0.34824281150159747</v>
      </c>
    </row>
    <row r="13" spans="1:26" x14ac:dyDescent="0.25">
      <c r="A13" t="str">
        <f t="shared" si="1"/>
        <v>2月</v>
      </c>
      <c r="B13" s="15">
        <f t="shared" si="0"/>
        <v>0.49800796812749004</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85">
        <f t="shared" si="2"/>
        <v>264</v>
      </c>
      <c r="Z13" s="52">
        <f t="shared" si="3"/>
        <v>0.29411764705882354</v>
      </c>
    </row>
    <row r="14" spans="1:26" x14ac:dyDescent="0.25">
      <c r="A14" t="str">
        <f t="shared" si="1"/>
        <v>3月</v>
      </c>
      <c r="B14" s="15">
        <f t="shared" si="0"/>
        <v>-0.15691489361702127</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85">
        <f t="shared" si="2"/>
        <v>403</v>
      </c>
      <c r="Z14" s="52">
        <f t="shared" si="3"/>
        <v>0.52651515151515149</v>
      </c>
    </row>
    <row r="15" spans="1:26"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85">
        <f t="shared" si="2"/>
        <v>323</v>
      </c>
      <c r="Z15" s="52">
        <f t="shared" si="3"/>
        <v>-0.19851116625310175</v>
      </c>
    </row>
    <row r="16" spans="1:26"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85">
        <f t="shared" si="2"/>
        <v>251</v>
      </c>
      <c r="Z16" s="52">
        <f t="shared" si="3"/>
        <v>-0.22291021671826625</v>
      </c>
    </row>
    <row r="17" spans="10:26"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85">
        <f t="shared" si="2"/>
        <v>376</v>
      </c>
      <c r="Z17" s="52">
        <f t="shared" si="3"/>
        <v>0.49800796812749004</v>
      </c>
    </row>
    <row r="18" spans="10:26"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294">
        <f t="shared" si="2"/>
        <v>317</v>
      </c>
      <c r="Z18" s="54">
        <f>(Y18-Y17)/Y17</f>
        <v>-0.15691489361702127</v>
      </c>
    </row>
    <row r="47" spans="1:1" ht="24" x14ac:dyDescent="0.25">
      <c r="A47" s="277"/>
    </row>
    <row r="48" spans="1:1" x14ac:dyDescent="0.25">
      <c r="A48" s="300" t="s">
        <v>858</v>
      </c>
    </row>
  </sheetData>
  <mergeCells count="2">
    <mergeCell ref="Y2:Z2"/>
    <mergeCell ref="J2:X2"/>
  </mergeCells>
  <phoneticPr fontId="13" type="noConversion"/>
  <hyperlinks>
    <hyperlink ref="A48" location="目錄!A1" display="目錄" xr:uid="{88A11B37-4DE6-4016-8090-9F9ACB87EBBA}"/>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2C5C2-3148-4B48-AF9E-24892D7A7C16}">
  <dimension ref="A1:Z48"/>
  <sheetViews>
    <sheetView zoomScale="70" zoomScaleNormal="70" workbookViewId="0">
      <selection activeCell="F14" sqref="F14"/>
    </sheetView>
  </sheetViews>
  <sheetFormatPr defaultColWidth="8.6640625" defaultRowHeight="15.75" x14ac:dyDescent="0.25"/>
  <cols>
    <col min="2" max="2" width="9.5546875" bestFit="1" customWidth="1"/>
    <col min="5" max="6" width="8.6640625"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6" ht="16.5" thickBot="1" x14ac:dyDescent="0.3">
      <c r="B1" t="s">
        <v>45</v>
      </c>
      <c r="C1" t="s">
        <v>47</v>
      </c>
      <c r="D1" t="s">
        <v>66</v>
      </c>
    </row>
    <row r="2" spans="1:26" x14ac:dyDescent="0.25">
      <c r="A2" t="str">
        <f>MONTH(J6)&amp;"月"</f>
        <v>3月</v>
      </c>
      <c r="B2" s="85">
        <f>N6</f>
        <v>275</v>
      </c>
      <c r="C2" s="85">
        <f>M6</f>
        <v>264</v>
      </c>
      <c r="D2" s="15">
        <f t="shared" ref="D2:D14" si="0">Z6</f>
        <v>0.48979591836734693</v>
      </c>
      <c r="J2" s="452" t="s">
        <v>1100</v>
      </c>
      <c r="K2" s="453"/>
      <c r="L2" s="453"/>
      <c r="M2" s="453"/>
      <c r="N2" s="453"/>
      <c r="O2" s="453"/>
      <c r="P2" s="453"/>
      <c r="Q2" s="453"/>
      <c r="R2" s="453"/>
      <c r="S2" s="453"/>
      <c r="T2" s="453"/>
      <c r="U2" s="453"/>
      <c r="V2" s="453"/>
      <c r="W2" s="453"/>
      <c r="X2" s="454"/>
      <c r="Y2" s="457" t="s">
        <v>96</v>
      </c>
      <c r="Z2" s="458"/>
    </row>
    <row r="3" spans="1:26" x14ac:dyDescent="0.25">
      <c r="A3" t="str">
        <f t="shared" ref="A3:A14" si="1">MONTH(J7)&amp;"月"</f>
        <v>4月</v>
      </c>
      <c r="B3" s="85">
        <f t="shared" ref="B3:B14" si="2">N7</f>
        <v>183</v>
      </c>
      <c r="C3" s="85">
        <f t="shared" ref="C3:C14" si="3">M7</f>
        <v>228</v>
      </c>
      <c r="D3" s="15">
        <f t="shared" si="0"/>
        <v>0.55474452554744524</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86" t="s">
        <v>50</v>
      </c>
      <c r="Z3" s="51" t="s">
        <v>49</v>
      </c>
    </row>
    <row r="4" spans="1:26" x14ac:dyDescent="0.25">
      <c r="A4" t="str">
        <f t="shared" si="1"/>
        <v>5月</v>
      </c>
      <c r="B4" s="85">
        <f t="shared" si="2"/>
        <v>142</v>
      </c>
      <c r="C4" s="85">
        <f t="shared" si="3"/>
        <v>228</v>
      </c>
      <c r="D4" s="15">
        <f t="shared" si="0"/>
        <v>0.61621621621621625</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Z4" s="39"/>
    </row>
    <row r="5" spans="1:26" x14ac:dyDescent="0.25">
      <c r="A5" t="str">
        <f t="shared" si="1"/>
        <v>6月</v>
      </c>
      <c r="B5" s="85">
        <f t="shared" si="2"/>
        <v>158</v>
      </c>
      <c r="C5" s="85">
        <f t="shared" si="3"/>
        <v>207</v>
      </c>
      <c r="D5" s="15">
        <f t="shared" si="0"/>
        <v>0.56712328767123288</v>
      </c>
      <c r="J5" s="29">
        <v>45323</v>
      </c>
      <c r="K5" t="s">
        <v>173</v>
      </c>
      <c r="L5" s="270">
        <v>370</v>
      </c>
      <c r="M5" s="270">
        <v>226</v>
      </c>
      <c r="N5" s="270">
        <v>144</v>
      </c>
      <c r="O5" s="270">
        <v>29</v>
      </c>
      <c r="P5" s="270">
        <v>19</v>
      </c>
      <c r="Q5" s="270">
        <v>178</v>
      </c>
      <c r="R5" s="270">
        <v>13</v>
      </c>
      <c r="S5" s="270">
        <v>15</v>
      </c>
      <c r="T5" s="270">
        <v>116</v>
      </c>
      <c r="U5" s="270">
        <v>0</v>
      </c>
      <c r="V5" s="270">
        <v>0</v>
      </c>
      <c r="W5" s="270">
        <v>9</v>
      </c>
      <c r="X5" s="270">
        <v>9</v>
      </c>
      <c r="Y5" s="85">
        <f>L5</f>
        <v>370</v>
      </c>
      <c r="Z5" s="52">
        <f>M5/L5</f>
        <v>0.61081081081081079</v>
      </c>
    </row>
    <row r="6" spans="1:26" x14ac:dyDescent="0.25">
      <c r="A6" t="str">
        <f t="shared" si="1"/>
        <v>7月</v>
      </c>
      <c r="B6" s="85">
        <f t="shared" si="2"/>
        <v>158</v>
      </c>
      <c r="C6" s="85">
        <f t="shared" si="3"/>
        <v>226</v>
      </c>
      <c r="D6" s="15">
        <f t="shared" si="0"/>
        <v>0.58854166666666663</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85">
        <f t="shared" ref="Y6:Y18" si="4">L6</f>
        <v>539</v>
      </c>
      <c r="Z6" s="52">
        <f t="shared" ref="Z6:Z18" si="5">M6/L6</f>
        <v>0.48979591836734693</v>
      </c>
    </row>
    <row r="7" spans="1:26" x14ac:dyDescent="0.25">
      <c r="A7" t="str">
        <f t="shared" si="1"/>
        <v>8月</v>
      </c>
      <c r="B7" s="85">
        <f t="shared" si="2"/>
        <v>112</v>
      </c>
      <c r="C7" s="85">
        <f t="shared" si="3"/>
        <v>201</v>
      </c>
      <c r="D7" s="15">
        <f t="shared" si="0"/>
        <v>0.64217252396166136</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85">
        <f t="shared" si="4"/>
        <v>411</v>
      </c>
      <c r="Z7" s="52">
        <f t="shared" si="5"/>
        <v>0.55474452554744524</v>
      </c>
    </row>
    <row r="8" spans="1:26" x14ac:dyDescent="0.25">
      <c r="A8" t="str">
        <f t="shared" si="1"/>
        <v>9月</v>
      </c>
      <c r="B8" s="85">
        <f t="shared" si="2"/>
        <v>90</v>
      </c>
      <c r="C8" s="85">
        <f t="shared" si="3"/>
        <v>114</v>
      </c>
      <c r="D8" s="15">
        <f t="shared" si="0"/>
        <v>0.55882352941176472</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85">
        <f t="shared" si="4"/>
        <v>370</v>
      </c>
      <c r="Z8" s="52">
        <f t="shared" si="5"/>
        <v>0.61621621621621625</v>
      </c>
    </row>
    <row r="9" spans="1:26" x14ac:dyDescent="0.25">
      <c r="A9" t="str">
        <f t="shared" si="1"/>
        <v>10月</v>
      </c>
      <c r="B9" s="85">
        <f t="shared" si="2"/>
        <v>108</v>
      </c>
      <c r="C9" s="85">
        <f t="shared" si="3"/>
        <v>156</v>
      </c>
      <c r="D9" s="15">
        <f t="shared" si="0"/>
        <v>0.59090909090909094</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85">
        <f t="shared" si="4"/>
        <v>365</v>
      </c>
      <c r="Z9" s="52">
        <f t="shared" si="5"/>
        <v>0.56712328767123288</v>
      </c>
    </row>
    <row r="10" spans="1:26" x14ac:dyDescent="0.25">
      <c r="A10" t="str">
        <f t="shared" si="1"/>
        <v>11月</v>
      </c>
      <c r="B10" s="85">
        <f t="shared" si="2"/>
        <v>260</v>
      </c>
      <c r="C10" s="85">
        <f t="shared" si="3"/>
        <v>143</v>
      </c>
      <c r="D10" s="15">
        <f t="shared" si="0"/>
        <v>0.35483870967741937</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85">
        <f t="shared" si="4"/>
        <v>384</v>
      </c>
      <c r="Z10" s="52">
        <f t="shared" si="5"/>
        <v>0.58854166666666663</v>
      </c>
    </row>
    <row r="11" spans="1:26" x14ac:dyDescent="0.25">
      <c r="A11" t="str">
        <f t="shared" si="1"/>
        <v>12月</v>
      </c>
      <c r="B11" s="85">
        <f t="shared" si="2"/>
        <v>142</v>
      </c>
      <c r="C11" s="85">
        <f t="shared" si="3"/>
        <v>181</v>
      </c>
      <c r="D11" s="15">
        <f t="shared" si="0"/>
        <v>0.56037151702786381</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85">
        <f t="shared" si="4"/>
        <v>313</v>
      </c>
      <c r="Z11" s="52">
        <f t="shared" si="5"/>
        <v>0.64217252396166136</v>
      </c>
    </row>
    <row r="12" spans="1:26" x14ac:dyDescent="0.25">
      <c r="A12" t="str">
        <f t="shared" si="1"/>
        <v>1月</v>
      </c>
      <c r="B12" s="85">
        <f t="shared" si="2"/>
        <v>117</v>
      </c>
      <c r="C12" s="85">
        <f t="shared" si="3"/>
        <v>134</v>
      </c>
      <c r="D12" s="15">
        <f t="shared" si="0"/>
        <v>0.53386454183266929</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85">
        <f t="shared" si="4"/>
        <v>204</v>
      </c>
      <c r="Z12" s="52">
        <f t="shared" si="5"/>
        <v>0.55882352941176472</v>
      </c>
    </row>
    <row r="13" spans="1:26" x14ac:dyDescent="0.25">
      <c r="A13" t="str">
        <f t="shared" si="1"/>
        <v>2月</v>
      </c>
      <c r="B13" s="85">
        <f t="shared" si="2"/>
        <v>156</v>
      </c>
      <c r="C13" s="85">
        <f t="shared" si="3"/>
        <v>220</v>
      </c>
      <c r="D13" s="15">
        <f t="shared" si="0"/>
        <v>0.58510638297872342</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85">
        <f t="shared" si="4"/>
        <v>264</v>
      </c>
      <c r="Z13" s="52">
        <f t="shared" si="5"/>
        <v>0.59090909090909094</v>
      </c>
    </row>
    <row r="14" spans="1:26" x14ac:dyDescent="0.25">
      <c r="A14" t="str">
        <f t="shared" si="1"/>
        <v>3月</v>
      </c>
      <c r="B14" s="85">
        <f t="shared" si="2"/>
        <v>116</v>
      </c>
      <c r="C14" s="85">
        <f t="shared" si="3"/>
        <v>201</v>
      </c>
      <c r="D14" s="15">
        <f t="shared" si="0"/>
        <v>0.63406940063091488</v>
      </c>
      <c r="E14" s="80">
        <f>(D14-D13)/D13</f>
        <v>8.3682248351018132E-2</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85">
        <f t="shared" si="4"/>
        <v>403</v>
      </c>
      <c r="Z14" s="52">
        <f t="shared" si="5"/>
        <v>0.35483870967741937</v>
      </c>
    </row>
    <row r="15" spans="1:26"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85">
        <f t="shared" si="4"/>
        <v>323</v>
      </c>
      <c r="Z15" s="52">
        <f t="shared" si="5"/>
        <v>0.56037151702786381</v>
      </c>
    </row>
    <row r="16" spans="1:26"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85">
        <f t="shared" si="4"/>
        <v>251</v>
      </c>
      <c r="Z16" s="52">
        <f t="shared" si="5"/>
        <v>0.53386454183266929</v>
      </c>
    </row>
    <row r="17" spans="10:26"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85">
        <f t="shared" si="4"/>
        <v>376</v>
      </c>
      <c r="Z17" s="52">
        <f t="shared" si="5"/>
        <v>0.58510638297872342</v>
      </c>
    </row>
    <row r="18" spans="10:26"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294">
        <f t="shared" si="4"/>
        <v>317</v>
      </c>
      <c r="Z18" s="54">
        <f t="shared" si="5"/>
        <v>0.63406940063091488</v>
      </c>
    </row>
    <row r="47" spans="1:1" ht="24" x14ac:dyDescent="0.25">
      <c r="A47" s="277"/>
    </row>
    <row r="48" spans="1:1" x14ac:dyDescent="0.25">
      <c r="A48" s="300" t="s">
        <v>858</v>
      </c>
    </row>
  </sheetData>
  <mergeCells count="2">
    <mergeCell ref="Y2:Z2"/>
    <mergeCell ref="J2:X2"/>
  </mergeCells>
  <phoneticPr fontId="13" type="noConversion"/>
  <hyperlinks>
    <hyperlink ref="A48" location="目錄!A1" display="目錄" xr:uid="{522FC500-2FAF-4F91-A54D-998A04FD8D14}"/>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4741-F29E-47AA-BDA9-B5656E36AC75}">
  <dimension ref="A1:AA48"/>
  <sheetViews>
    <sheetView zoomScale="70" zoomScaleNormal="70" workbookViewId="0">
      <selection activeCell="J5" sqref="J5:X18"/>
    </sheetView>
  </sheetViews>
  <sheetFormatPr defaultColWidth="8.6640625" defaultRowHeight="15.75" x14ac:dyDescent="0.25"/>
  <cols>
    <col min="2" max="2" width="9.5546875" bestFit="1"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7" ht="16.5" thickBot="1" x14ac:dyDescent="0.3">
      <c r="B1" t="s">
        <v>54</v>
      </c>
      <c r="C1" t="s">
        <v>55</v>
      </c>
      <c r="D1" t="s">
        <v>56</v>
      </c>
    </row>
    <row r="2" spans="1:27" x14ac:dyDescent="0.25">
      <c r="A2" t="str">
        <f>MONTH(J6)&amp;"月"</f>
        <v>3月</v>
      </c>
      <c r="B2" s="15">
        <f t="shared" ref="B2:B14" si="0">Y6</f>
        <v>0.44727272727272727</v>
      </c>
      <c r="C2" s="15">
        <f t="shared" ref="C2:C14" si="1">Z6</f>
        <v>8.727272727272728E-2</v>
      </c>
      <c r="D2" s="15">
        <f t="shared" ref="D2:D14" si="2">AA6</f>
        <v>0.46545454545454545</v>
      </c>
      <c r="J2" s="452" t="s">
        <v>1100</v>
      </c>
      <c r="K2" s="453"/>
      <c r="L2" s="453"/>
      <c r="M2" s="453"/>
      <c r="N2" s="453"/>
      <c r="O2" s="453"/>
      <c r="P2" s="453"/>
      <c r="Q2" s="453"/>
      <c r="R2" s="453"/>
      <c r="S2" s="453"/>
      <c r="T2" s="453"/>
      <c r="U2" s="453"/>
      <c r="V2" s="453"/>
      <c r="W2" s="453"/>
      <c r="X2" s="454"/>
      <c r="Y2" s="457" t="s">
        <v>98</v>
      </c>
      <c r="Z2" s="457"/>
      <c r="AA2" s="458"/>
    </row>
    <row r="3" spans="1:27" x14ac:dyDescent="0.25">
      <c r="A3" t="str">
        <f t="shared" ref="A3:A14" si="3">MONTH(J7)&amp;"月"</f>
        <v>4月</v>
      </c>
      <c r="B3" s="15">
        <f t="shared" si="0"/>
        <v>5.4644808743169397E-2</v>
      </c>
      <c r="C3" s="15">
        <f t="shared" si="1"/>
        <v>0.14754098360655737</v>
      </c>
      <c r="D3" s="15">
        <f t="shared" si="2"/>
        <v>0.79781420765027322</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9" t="s">
        <v>54</v>
      </c>
      <c r="Z3" s="19" t="s">
        <v>55</v>
      </c>
      <c r="AA3" s="57" t="s">
        <v>56</v>
      </c>
    </row>
    <row r="4" spans="1:27" x14ac:dyDescent="0.25">
      <c r="A4" t="str">
        <f t="shared" si="3"/>
        <v>5月</v>
      </c>
      <c r="B4" s="15">
        <f t="shared" si="0"/>
        <v>9.154929577464789E-2</v>
      </c>
      <c r="C4" s="15">
        <f t="shared" si="1"/>
        <v>0.12676056338028169</v>
      </c>
      <c r="D4" s="15">
        <f t="shared" si="2"/>
        <v>0.78169014084507038</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A4" s="39"/>
    </row>
    <row r="5" spans="1:27" x14ac:dyDescent="0.25">
      <c r="A5" t="str">
        <f t="shared" si="3"/>
        <v>6月</v>
      </c>
      <c r="B5" s="15">
        <f t="shared" si="0"/>
        <v>6.9620253164556958E-2</v>
      </c>
      <c r="C5" s="15">
        <f t="shared" si="1"/>
        <v>0.12658227848101267</v>
      </c>
      <c r="D5" s="15">
        <f t="shared" si="2"/>
        <v>0.80379746835443033</v>
      </c>
      <c r="J5" s="29">
        <v>45323</v>
      </c>
      <c r="K5" t="s">
        <v>173</v>
      </c>
      <c r="L5" s="270">
        <v>370</v>
      </c>
      <c r="M5" s="270">
        <v>226</v>
      </c>
      <c r="N5" s="270">
        <v>144</v>
      </c>
      <c r="O5" s="270">
        <v>29</v>
      </c>
      <c r="P5" s="270">
        <v>19</v>
      </c>
      <c r="Q5" s="270">
        <v>178</v>
      </c>
      <c r="R5" s="270">
        <v>13</v>
      </c>
      <c r="S5" s="270">
        <v>15</v>
      </c>
      <c r="T5" s="270">
        <v>116</v>
      </c>
      <c r="U5" s="270">
        <v>0</v>
      </c>
      <c r="V5" s="270">
        <v>0</v>
      </c>
      <c r="W5" s="270">
        <v>9</v>
      </c>
      <c r="X5" s="270">
        <v>9</v>
      </c>
      <c r="Y5" s="55">
        <f>R5/N5</f>
        <v>9.0277777777777776E-2</v>
      </c>
      <c r="Z5" s="55">
        <f>S5/N5</f>
        <v>0.10416666666666667</v>
      </c>
      <c r="AA5" s="52">
        <f>T5/N5</f>
        <v>0.80555555555555558</v>
      </c>
    </row>
    <row r="6" spans="1:27" x14ac:dyDescent="0.25">
      <c r="A6" t="str">
        <f t="shared" si="3"/>
        <v>7月</v>
      </c>
      <c r="B6" s="15">
        <f t="shared" si="0"/>
        <v>8.8607594936708861E-2</v>
      </c>
      <c r="C6" s="15">
        <f t="shared" si="1"/>
        <v>7.5949367088607597E-2</v>
      </c>
      <c r="D6" s="15">
        <f t="shared" si="2"/>
        <v>0.83544303797468356</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55">
        <f t="shared" ref="Y6:Y18" si="4">R6/N6</f>
        <v>0.44727272727272727</v>
      </c>
      <c r="Z6" s="55">
        <f t="shared" ref="Z6:Z18" si="5">S6/N6</f>
        <v>8.727272727272728E-2</v>
      </c>
      <c r="AA6" s="52">
        <f t="shared" ref="AA6:AA18" si="6">T6/N6</f>
        <v>0.46545454545454545</v>
      </c>
    </row>
    <row r="7" spans="1:27" x14ac:dyDescent="0.25">
      <c r="A7" t="str">
        <f t="shared" si="3"/>
        <v>8月</v>
      </c>
      <c r="B7" s="15">
        <f t="shared" si="0"/>
        <v>9.8214285714285712E-2</v>
      </c>
      <c r="C7" s="15">
        <f t="shared" si="1"/>
        <v>0.10714285714285714</v>
      </c>
      <c r="D7" s="15">
        <f t="shared" si="2"/>
        <v>0.7946428571428571</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55">
        <f t="shared" si="4"/>
        <v>5.4644808743169397E-2</v>
      </c>
      <c r="Z7" s="55">
        <f t="shared" si="5"/>
        <v>0.14754098360655737</v>
      </c>
      <c r="AA7" s="52">
        <f t="shared" si="6"/>
        <v>0.79781420765027322</v>
      </c>
    </row>
    <row r="8" spans="1:27" x14ac:dyDescent="0.25">
      <c r="A8" t="str">
        <f t="shared" si="3"/>
        <v>9月</v>
      </c>
      <c r="B8" s="15">
        <f t="shared" si="0"/>
        <v>0.1</v>
      </c>
      <c r="C8" s="15">
        <f t="shared" si="1"/>
        <v>0.12222222222222222</v>
      </c>
      <c r="D8" s="15">
        <f t="shared" si="2"/>
        <v>0.77777777777777779</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55">
        <f t="shared" si="4"/>
        <v>9.154929577464789E-2</v>
      </c>
      <c r="Z8" s="55">
        <f t="shared" si="5"/>
        <v>0.12676056338028169</v>
      </c>
      <c r="AA8" s="52">
        <f t="shared" si="6"/>
        <v>0.78169014084507038</v>
      </c>
    </row>
    <row r="9" spans="1:27" x14ac:dyDescent="0.25">
      <c r="A9" t="str">
        <f t="shared" si="3"/>
        <v>10月</v>
      </c>
      <c r="B9" s="15">
        <f t="shared" si="0"/>
        <v>8.3333333333333329E-2</v>
      </c>
      <c r="C9" s="15">
        <f t="shared" si="1"/>
        <v>0.16666666666666666</v>
      </c>
      <c r="D9" s="15">
        <f t="shared" si="2"/>
        <v>0.75</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55">
        <f t="shared" si="4"/>
        <v>6.9620253164556958E-2</v>
      </c>
      <c r="Z9" s="55">
        <f t="shared" si="5"/>
        <v>0.12658227848101267</v>
      </c>
      <c r="AA9" s="52">
        <f t="shared" si="6"/>
        <v>0.80379746835443033</v>
      </c>
    </row>
    <row r="10" spans="1:27" x14ac:dyDescent="0.25">
      <c r="A10" t="str">
        <f t="shared" si="3"/>
        <v>11月</v>
      </c>
      <c r="B10" s="15">
        <f t="shared" si="0"/>
        <v>3.0769230769230771E-2</v>
      </c>
      <c r="C10" s="15">
        <f t="shared" si="1"/>
        <v>4.230769230769231E-2</v>
      </c>
      <c r="D10" s="15">
        <f t="shared" si="2"/>
        <v>0.92692307692307696</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55">
        <f t="shared" si="4"/>
        <v>8.8607594936708861E-2</v>
      </c>
      <c r="Z10" s="55">
        <f t="shared" si="5"/>
        <v>7.5949367088607597E-2</v>
      </c>
      <c r="AA10" s="52">
        <f t="shared" si="6"/>
        <v>0.83544303797468356</v>
      </c>
    </row>
    <row r="11" spans="1:27" x14ac:dyDescent="0.25">
      <c r="A11" t="str">
        <f t="shared" si="3"/>
        <v>12月</v>
      </c>
      <c r="B11" s="15">
        <f t="shared" si="0"/>
        <v>0.36619718309859156</v>
      </c>
      <c r="C11" s="15">
        <f t="shared" si="1"/>
        <v>0</v>
      </c>
      <c r="D11" s="15">
        <f t="shared" si="2"/>
        <v>0.63380281690140849</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55">
        <f t="shared" si="4"/>
        <v>9.8214285714285712E-2</v>
      </c>
      <c r="Z11" s="55">
        <f t="shared" si="5"/>
        <v>0.10714285714285714</v>
      </c>
      <c r="AA11" s="52">
        <f t="shared" si="6"/>
        <v>0.7946428571428571</v>
      </c>
    </row>
    <row r="12" spans="1:27" x14ac:dyDescent="0.25">
      <c r="A12" t="str">
        <f t="shared" si="3"/>
        <v>1月</v>
      </c>
      <c r="B12" s="15">
        <f t="shared" si="0"/>
        <v>0.24786324786324787</v>
      </c>
      <c r="C12" s="15">
        <f t="shared" si="1"/>
        <v>0</v>
      </c>
      <c r="D12" s="15">
        <f t="shared" si="2"/>
        <v>0.75213675213675213</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55">
        <f t="shared" si="4"/>
        <v>0.1</v>
      </c>
      <c r="Z12" s="55">
        <f t="shared" si="5"/>
        <v>0.12222222222222222</v>
      </c>
      <c r="AA12" s="52">
        <f t="shared" si="6"/>
        <v>0.77777777777777779</v>
      </c>
    </row>
    <row r="13" spans="1:27" x14ac:dyDescent="0.25">
      <c r="A13" t="str">
        <f t="shared" si="3"/>
        <v>2月</v>
      </c>
      <c r="B13" s="15">
        <f t="shared" si="0"/>
        <v>0.16666666666666666</v>
      </c>
      <c r="C13" s="15">
        <f t="shared" si="1"/>
        <v>0</v>
      </c>
      <c r="D13" s="15">
        <f t="shared" si="2"/>
        <v>0.83333333333333337</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55">
        <f t="shared" si="4"/>
        <v>8.3333333333333329E-2</v>
      </c>
      <c r="Z13" s="55">
        <f t="shared" si="5"/>
        <v>0.16666666666666666</v>
      </c>
      <c r="AA13" s="52">
        <f t="shared" si="6"/>
        <v>0.75</v>
      </c>
    </row>
    <row r="14" spans="1:27" x14ac:dyDescent="0.25">
      <c r="A14" t="str">
        <f t="shared" si="3"/>
        <v>3月</v>
      </c>
      <c r="B14" s="15">
        <f t="shared" si="0"/>
        <v>0.23275862068965517</v>
      </c>
      <c r="C14" s="15">
        <f t="shared" si="1"/>
        <v>0</v>
      </c>
      <c r="D14" s="15">
        <f t="shared" si="2"/>
        <v>0.76724137931034486</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55">
        <f t="shared" si="4"/>
        <v>3.0769230769230771E-2</v>
      </c>
      <c r="Z14" s="55">
        <f t="shared" si="5"/>
        <v>4.230769230769231E-2</v>
      </c>
      <c r="AA14" s="52">
        <f t="shared" si="6"/>
        <v>0.92692307692307696</v>
      </c>
    </row>
    <row r="15" spans="1:27"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55">
        <f t="shared" si="4"/>
        <v>0.36619718309859156</v>
      </c>
      <c r="Z15" s="55">
        <f t="shared" si="5"/>
        <v>0</v>
      </c>
      <c r="AA15" s="52">
        <f t="shared" si="6"/>
        <v>0.63380281690140849</v>
      </c>
    </row>
    <row r="16" spans="1:27"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55">
        <f t="shared" si="4"/>
        <v>0.24786324786324787</v>
      </c>
      <c r="Z16" s="55">
        <f t="shared" si="5"/>
        <v>0</v>
      </c>
      <c r="AA16" s="52">
        <f t="shared" si="6"/>
        <v>0.75213675213675213</v>
      </c>
    </row>
    <row r="17" spans="10:27"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55">
        <f t="shared" si="4"/>
        <v>0.16666666666666666</v>
      </c>
      <c r="Z17" s="55">
        <f t="shared" si="5"/>
        <v>0</v>
      </c>
      <c r="AA17" s="52">
        <f t="shared" si="6"/>
        <v>0.83333333333333337</v>
      </c>
    </row>
    <row r="18" spans="10:27"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58">
        <f t="shared" si="4"/>
        <v>0.23275862068965517</v>
      </c>
      <c r="Z18" s="58">
        <f t="shared" si="5"/>
        <v>0</v>
      </c>
      <c r="AA18" s="54">
        <f t="shared" si="6"/>
        <v>0.76724137931034486</v>
      </c>
    </row>
    <row r="47" spans="1:1" ht="24" x14ac:dyDescent="0.25">
      <c r="A47" s="277"/>
    </row>
    <row r="48" spans="1:1" x14ac:dyDescent="0.25">
      <c r="A48" s="300" t="s">
        <v>858</v>
      </c>
    </row>
  </sheetData>
  <mergeCells count="2">
    <mergeCell ref="Y2:AA2"/>
    <mergeCell ref="J2:X2"/>
  </mergeCells>
  <phoneticPr fontId="13" type="noConversion"/>
  <hyperlinks>
    <hyperlink ref="A48" location="目錄!A1" display="目錄" xr:uid="{E0D9F856-D74C-4A38-A991-5DEEF6FD5025}"/>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E836-7F7D-4680-83D3-AA9FC178438C}">
  <dimension ref="A1:AA48"/>
  <sheetViews>
    <sheetView zoomScale="70" zoomScaleNormal="70" workbookViewId="0">
      <selection activeCell="R41" sqref="R41"/>
    </sheetView>
  </sheetViews>
  <sheetFormatPr defaultColWidth="8.6640625" defaultRowHeight="15.75" x14ac:dyDescent="0.25"/>
  <cols>
    <col min="2" max="2" width="9.5546875" bestFit="1" customWidth="1"/>
    <col min="10" max="10" width="11.109375" customWidth="1"/>
    <col min="11" max="11" width="13.5546875" customWidth="1"/>
    <col min="12" max="12" width="13.109375" customWidth="1"/>
    <col min="13" max="20" width="23.6640625" customWidth="1"/>
  </cols>
  <sheetData>
    <row r="1" spans="1:27" ht="16.5" thickBot="1" x14ac:dyDescent="0.3">
      <c r="B1" t="s">
        <v>54</v>
      </c>
      <c r="C1" t="s">
        <v>55</v>
      </c>
      <c r="D1" t="s">
        <v>56</v>
      </c>
    </row>
    <row r="2" spans="1:27" x14ac:dyDescent="0.25">
      <c r="A2" t="str">
        <f t="shared" ref="A2:A14" si="0">MONTH(J6)&amp;"月"</f>
        <v>3月</v>
      </c>
      <c r="B2" s="15">
        <f t="shared" ref="B2:B14" si="1">Y6</f>
        <v>0.21212121212121213</v>
      </c>
      <c r="C2" s="15">
        <f t="shared" ref="C2:C14" si="2">Z6</f>
        <v>8.7121212121212127E-2</v>
      </c>
      <c r="D2" s="15">
        <f t="shared" ref="D2:D14" si="3">AA6</f>
        <v>0.7007575757575758</v>
      </c>
      <c r="J2" s="452" t="s">
        <v>1100</v>
      </c>
      <c r="K2" s="453"/>
      <c r="L2" s="453"/>
      <c r="M2" s="453"/>
      <c r="N2" s="453"/>
      <c r="O2" s="453"/>
      <c r="P2" s="453"/>
      <c r="Q2" s="453"/>
      <c r="R2" s="453"/>
      <c r="S2" s="453"/>
      <c r="T2" s="453"/>
      <c r="U2" s="453"/>
      <c r="V2" s="453"/>
      <c r="W2" s="453"/>
      <c r="X2" s="454"/>
      <c r="Y2" s="457" t="s">
        <v>97</v>
      </c>
      <c r="Z2" s="457"/>
      <c r="AA2" s="458"/>
    </row>
    <row r="3" spans="1:27" x14ac:dyDescent="0.25">
      <c r="A3" t="str">
        <f t="shared" si="0"/>
        <v>4月</v>
      </c>
      <c r="B3" s="15">
        <f t="shared" si="1"/>
        <v>0.21929824561403508</v>
      </c>
      <c r="C3" s="15">
        <f t="shared" si="2"/>
        <v>0.11403508771929824</v>
      </c>
      <c r="D3" s="15">
        <f t="shared" si="3"/>
        <v>0.66666666666666663</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9" t="s">
        <v>54</v>
      </c>
      <c r="Z3" s="19" t="s">
        <v>55</v>
      </c>
      <c r="AA3" s="57" t="s">
        <v>56</v>
      </c>
    </row>
    <row r="4" spans="1:27" x14ac:dyDescent="0.25">
      <c r="A4" t="str">
        <f t="shared" si="0"/>
        <v>5月</v>
      </c>
      <c r="B4" s="15">
        <f t="shared" si="1"/>
        <v>0.21052631578947367</v>
      </c>
      <c r="C4" s="15">
        <f t="shared" si="2"/>
        <v>9.6491228070175433E-2</v>
      </c>
      <c r="D4" s="15">
        <f t="shared" si="3"/>
        <v>0.69298245614035092</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A4" s="39"/>
    </row>
    <row r="5" spans="1:27" x14ac:dyDescent="0.25">
      <c r="A5" t="str">
        <f t="shared" si="0"/>
        <v>6月</v>
      </c>
      <c r="B5" s="15">
        <f t="shared" si="1"/>
        <v>0.2560386473429952</v>
      </c>
      <c r="C5" s="15">
        <f t="shared" si="2"/>
        <v>0.12077294685990338</v>
      </c>
      <c r="D5" s="15">
        <f t="shared" si="3"/>
        <v>0.62318840579710144</v>
      </c>
      <c r="J5" s="29">
        <v>45323</v>
      </c>
      <c r="K5" t="s">
        <v>173</v>
      </c>
      <c r="L5" s="270">
        <v>370</v>
      </c>
      <c r="M5" s="270">
        <v>226</v>
      </c>
      <c r="N5" s="270">
        <v>144</v>
      </c>
      <c r="O5" s="270">
        <v>29</v>
      </c>
      <c r="P5" s="270">
        <v>19</v>
      </c>
      <c r="Q5" s="270">
        <v>178</v>
      </c>
      <c r="R5" s="270">
        <v>13</v>
      </c>
      <c r="S5" s="270">
        <v>15</v>
      </c>
      <c r="T5" s="270">
        <v>116</v>
      </c>
      <c r="U5" s="270">
        <v>0</v>
      </c>
      <c r="V5" s="270">
        <v>0</v>
      </c>
      <c r="W5" s="270">
        <v>9</v>
      </c>
      <c r="X5" s="270">
        <v>9</v>
      </c>
      <c r="Y5" s="55">
        <f>O5/M5</f>
        <v>0.12831858407079647</v>
      </c>
      <c r="Z5" s="55">
        <f>P5/M5</f>
        <v>8.4070796460176997E-2</v>
      </c>
      <c r="AA5" s="52">
        <f>Q5/M5</f>
        <v>0.78761061946902655</v>
      </c>
    </row>
    <row r="6" spans="1:27" x14ac:dyDescent="0.25">
      <c r="A6" t="str">
        <f t="shared" si="0"/>
        <v>7月</v>
      </c>
      <c r="B6" s="15">
        <f t="shared" si="1"/>
        <v>0.24336283185840707</v>
      </c>
      <c r="C6" s="15">
        <f t="shared" si="2"/>
        <v>0.10176991150442478</v>
      </c>
      <c r="D6" s="15">
        <f t="shared" si="3"/>
        <v>0.65486725663716816</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55">
        <f t="shared" ref="Y6:Y18" si="4">O6/M6</f>
        <v>0.21212121212121213</v>
      </c>
      <c r="Z6" s="55">
        <f t="shared" ref="Z6:Z18" si="5">P6/M6</f>
        <v>8.7121212121212127E-2</v>
      </c>
      <c r="AA6" s="52">
        <f t="shared" ref="AA6:AA18" si="6">Q6/M6</f>
        <v>0.7007575757575758</v>
      </c>
    </row>
    <row r="7" spans="1:27" x14ac:dyDescent="0.25">
      <c r="A7" t="str">
        <f t="shared" si="0"/>
        <v>8月</v>
      </c>
      <c r="B7" s="15">
        <f t="shared" si="1"/>
        <v>0.30845771144278605</v>
      </c>
      <c r="C7" s="15">
        <f t="shared" si="2"/>
        <v>9.950248756218906E-2</v>
      </c>
      <c r="D7" s="15">
        <f t="shared" si="3"/>
        <v>0.59203980099502485</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55">
        <f t="shared" si="4"/>
        <v>0.21929824561403508</v>
      </c>
      <c r="Z7" s="55">
        <f t="shared" si="5"/>
        <v>0.11403508771929824</v>
      </c>
      <c r="AA7" s="52">
        <f t="shared" si="6"/>
        <v>0.66666666666666663</v>
      </c>
    </row>
    <row r="8" spans="1:27" x14ac:dyDescent="0.25">
      <c r="A8" t="str">
        <f t="shared" si="0"/>
        <v>9月</v>
      </c>
      <c r="B8" s="15">
        <f t="shared" si="1"/>
        <v>0.31578947368421051</v>
      </c>
      <c r="C8" s="15">
        <f t="shared" si="2"/>
        <v>0.11403508771929824</v>
      </c>
      <c r="D8" s="15">
        <f t="shared" si="3"/>
        <v>0.57017543859649122</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55">
        <f t="shared" si="4"/>
        <v>0.21052631578947367</v>
      </c>
      <c r="Z8" s="55">
        <f t="shared" si="5"/>
        <v>9.6491228070175433E-2</v>
      </c>
      <c r="AA8" s="52">
        <f t="shared" si="6"/>
        <v>0.69298245614035092</v>
      </c>
    </row>
    <row r="9" spans="1:27" x14ac:dyDescent="0.25">
      <c r="A9" t="str">
        <f t="shared" si="0"/>
        <v>10月</v>
      </c>
      <c r="B9" s="15">
        <f t="shared" si="1"/>
        <v>0.19230769230769232</v>
      </c>
      <c r="C9" s="15">
        <f t="shared" si="2"/>
        <v>6.4102564102564097E-2</v>
      </c>
      <c r="D9" s="15">
        <f t="shared" si="3"/>
        <v>0.74358974358974361</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55">
        <f t="shared" si="4"/>
        <v>0.2560386473429952</v>
      </c>
      <c r="Z9" s="55">
        <f t="shared" si="5"/>
        <v>0.12077294685990338</v>
      </c>
      <c r="AA9" s="52">
        <f t="shared" si="6"/>
        <v>0.62318840579710144</v>
      </c>
    </row>
    <row r="10" spans="1:27" x14ac:dyDescent="0.25">
      <c r="A10" t="str">
        <f t="shared" si="0"/>
        <v>11月</v>
      </c>
      <c r="B10" s="15">
        <f t="shared" si="1"/>
        <v>0.28671328671328672</v>
      </c>
      <c r="C10" s="15">
        <f t="shared" si="2"/>
        <v>9.7902097902097904E-2</v>
      </c>
      <c r="D10" s="15">
        <f t="shared" si="3"/>
        <v>0.61538461538461542</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55">
        <f t="shared" si="4"/>
        <v>0.24336283185840707</v>
      </c>
      <c r="Z10" s="55">
        <f t="shared" si="5"/>
        <v>0.10176991150442478</v>
      </c>
      <c r="AA10" s="52">
        <f t="shared" si="6"/>
        <v>0.65486725663716816</v>
      </c>
    </row>
    <row r="11" spans="1:27" x14ac:dyDescent="0.25">
      <c r="A11" t="str">
        <f t="shared" si="0"/>
        <v>12月</v>
      </c>
      <c r="B11" s="15">
        <f t="shared" si="1"/>
        <v>0.33149171270718231</v>
      </c>
      <c r="C11" s="15">
        <f t="shared" si="2"/>
        <v>0</v>
      </c>
      <c r="D11" s="15">
        <f t="shared" si="3"/>
        <v>0.66850828729281764</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55">
        <f t="shared" si="4"/>
        <v>0.30845771144278605</v>
      </c>
      <c r="Z11" s="55">
        <f t="shared" si="5"/>
        <v>9.950248756218906E-2</v>
      </c>
      <c r="AA11" s="52">
        <f t="shared" si="6"/>
        <v>0.59203980099502485</v>
      </c>
    </row>
    <row r="12" spans="1:27" x14ac:dyDescent="0.25">
      <c r="A12" t="str">
        <f t="shared" si="0"/>
        <v>1月</v>
      </c>
      <c r="B12" s="15">
        <f t="shared" si="1"/>
        <v>0.27611940298507465</v>
      </c>
      <c r="C12" s="15">
        <f t="shared" si="2"/>
        <v>0</v>
      </c>
      <c r="D12" s="15">
        <f t="shared" si="3"/>
        <v>0.72388059701492535</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55">
        <f t="shared" si="4"/>
        <v>0.31578947368421051</v>
      </c>
      <c r="Z12" s="55">
        <f t="shared" si="5"/>
        <v>0.11403508771929824</v>
      </c>
      <c r="AA12" s="52">
        <f t="shared" si="6"/>
        <v>0.57017543859649122</v>
      </c>
    </row>
    <row r="13" spans="1:27" x14ac:dyDescent="0.25">
      <c r="A13" t="str">
        <f t="shared" si="0"/>
        <v>2月</v>
      </c>
      <c r="B13" s="15">
        <f t="shared" si="1"/>
        <v>0.23181818181818181</v>
      </c>
      <c r="C13" s="15">
        <f t="shared" si="2"/>
        <v>0</v>
      </c>
      <c r="D13" s="15">
        <f t="shared" si="3"/>
        <v>0.76818181818181819</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55">
        <f t="shared" si="4"/>
        <v>0.19230769230769232</v>
      </c>
      <c r="Z13" s="55">
        <f t="shared" si="5"/>
        <v>6.4102564102564097E-2</v>
      </c>
      <c r="AA13" s="52">
        <f t="shared" si="6"/>
        <v>0.74358974358974361</v>
      </c>
    </row>
    <row r="14" spans="1:27" x14ac:dyDescent="0.25">
      <c r="A14" t="str">
        <f t="shared" si="0"/>
        <v>3月</v>
      </c>
      <c r="B14" s="15">
        <f t="shared" si="1"/>
        <v>0.34328358208955223</v>
      </c>
      <c r="C14" s="15">
        <f t="shared" si="2"/>
        <v>0</v>
      </c>
      <c r="D14" s="15">
        <f t="shared" si="3"/>
        <v>0.65671641791044777</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55">
        <f t="shared" si="4"/>
        <v>0.28671328671328672</v>
      </c>
      <c r="Z14" s="55">
        <f t="shared" si="5"/>
        <v>9.7902097902097904E-2</v>
      </c>
      <c r="AA14" s="52">
        <f t="shared" si="6"/>
        <v>0.61538461538461542</v>
      </c>
    </row>
    <row r="15" spans="1:27"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55">
        <f t="shared" si="4"/>
        <v>0.33149171270718231</v>
      </c>
      <c r="Z15" s="55">
        <f t="shared" si="5"/>
        <v>0</v>
      </c>
      <c r="AA15" s="52">
        <f t="shared" si="6"/>
        <v>0.66850828729281764</v>
      </c>
    </row>
    <row r="16" spans="1:27"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55">
        <f t="shared" si="4"/>
        <v>0.27611940298507465</v>
      </c>
      <c r="Z16" s="55">
        <f t="shared" si="5"/>
        <v>0</v>
      </c>
      <c r="AA16" s="52">
        <f t="shared" si="6"/>
        <v>0.72388059701492535</v>
      </c>
    </row>
    <row r="17" spans="10:27"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55">
        <f t="shared" si="4"/>
        <v>0.23181818181818181</v>
      </c>
      <c r="Z17" s="55">
        <f t="shared" si="5"/>
        <v>0</v>
      </c>
      <c r="AA17" s="52">
        <f t="shared" si="6"/>
        <v>0.76818181818181819</v>
      </c>
    </row>
    <row r="18" spans="10:27"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58">
        <f t="shared" si="4"/>
        <v>0.34328358208955223</v>
      </c>
      <c r="Z18" s="58">
        <f t="shared" si="5"/>
        <v>0</v>
      </c>
      <c r="AA18" s="54">
        <f t="shared" si="6"/>
        <v>0.65671641791044777</v>
      </c>
    </row>
    <row r="40" spans="1:1" ht="24" x14ac:dyDescent="0.25">
      <c r="A40" s="277"/>
    </row>
    <row r="48" spans="1:1" x14ac:dyDescent="0.25">
      <c r="A48" s="300" t="s">
        <v>858</v>
      </c>
    </row>
  </sheetData>
  <mergeCells count="2">
    <mergeCell ref="Y2:AA2"/>
    <mergeCell ref="J2:X2"/>
  </mergeCells>
  <phoneticPr fontId="13" type="noConversion"/>
  <hyperlinks>
    <hyperlink ref="A48" location="目錄!A1" display="目錄" xr:uid="{DF359A68-085F-4CC9-ABA4-1DD5F504C755}"/>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A9DDC-A954-4BF4-B924-677A7209F31C}">
  <dimension ref="A1:X48"/>
  <sheetViews>
    <sheetView zoomScale="70" zoomScaleNormal="70" workbookViewId="0">
      <selection activeCell="Q51" sqref="Q51"/>
    </sheetView>
  </sheetViews>
  <sheetFormatPr defaultColWidth="8.6640625" defaultRowHeight="15.75" x14ac:dyDescent="0.25"/>
  <cols>
    <col min="2" max="2" width="9.5546875" bestFit="1"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4" ht="16.5" thickBot="1" x14ac:dyDescent="0.3">
      <c r="B1" t="s">
        <v>54</v>
      </c>
      <c r="C1" t="s">
        <v>55</v>
      </c>
      <c r="D1" t="s">
        <v>56</v>
      </c>
      <c r="E1" t="s">
        <v>57</v>
      </c>
    </row>
    <row r="2" spans="1:24" x14ac:dyDescent="0.25">
      <c r="A2" t="str">
        <f>MONTH(J6)&amp;"月"</f>
        <v>3月</v>
      </c>
      <c r="B2" s="85">
        <f>R6</f>
        <v>123</v>
      </c>
      <c r="C2" s="85">
        <f t="shared" ref="C2:D2" si="0">S6</f>
        <v>24</v>
      </c>
      <c r="D2" s="85">
        <f t="shared" si="0"/>
        <v>128</v>
      </c>
      <c r="E2" s="85">
        <f>N6</f>
        <v>275</v>
      </c>
      <c r="J2" s="452" t="s">
        <v>1100</v>
      </c>
      <c r="K2" s="453"/>
      <c r="L2" s="453"/>
      <c r="M2" s="453"/>
      <c r="N2" s="453"/>
      <c r="O2" s="453"/>
      <c r="P2" s="453"/>
      <c r="Q2" s="453"/>
      <c r="R2" s="453"/>
      <c r="S2" s="453"/>
      <c r="T2" s="453"/>
      <c r="U2" s="453"/>
      <c r="V2" s="453"/>
      <c r="W2" s="453"/>
      <c r="X2" s="454"/>
    </row>
    <row r="3" spans="1:24" x14ac:dyDescent="0.25">
      <c r="A3" t="str">
        <f t="shared" ref="A3:A14" si="1">MONTH(J7)&amp;"月"</f>
        <v>4月</v>
      </c>
      <c r="B3" s="85">
        <f t="shared" ref="B3:B14" si="2">R7</f>
        <v>10</v>
      </c>
      <c r="C3" s="85">
        <f t="shared" ref="C3:C14" si="3">S7</f>
        <v>27</v>
      </c>
      <c r="D3" s="85">
        <f t="shared" ref="D3:D14" si="4">T7</f>
        <v>146</v>
      </c>
      <c r="E3" s="85">
        <f t="shared" ref="E3:E14" si="5">N7</f>
        <v>183</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1"/>
        <v>5月</v>
      </c>
      <c r="B4" s="85">
        <f t="shared" si="2"/>
        <v>13</v>
      </c>
      <c r="C4" s="85">
        <f t="shared" si="3"/>
        <v>18</v>
      </c>
      <c r="D4" s="85">
        <f t="shared" si="4"/>
        <v>111</v>
      </c>
      <c r="E4" s="85">
        <f t="shared" si="5"/>
        <v>142</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1"/>
        <v>6月</v>
      </c>
      <c r="B5" s="85">
        <f t="shared" si="2"/>
        <v>11</v>
      </c>
      <c r="C5" s="85">
        <f t="shared" si="3"/>
        <v>20</v>
      </c>
      <c r="D5" s="85">
        <f t="shared" si="4"/>
        <v>127</v>
      </c>
      <c r="E5" s="85">
        <f t="shared" si="5"/>
        <v>158</v>
      </c>
      <c r="J5" s="29">
        <v>45323</v>
      </c>
      <c r="K5" t="s">
        <v>173</v>
      </c>
      <c r="L5" s="270">
        <v>370</v>
      </c>
      <c r="M5" s="270">
        <v>226</v>
      </c>
      <c r="N5" s="270">
        <v>144</v>
      </c>
      <c r="O5" s="270">
        <v>29</v>
      </c>
      <c r="P5" s="270">
        <v>19</v>
      </c>
      <c r="Q5" s="270">
        <v>178</v>
      </c>
      <c r="R5" s="270">
        <v>13</v>
      </c>
      <c r="S5" s="270">
        <v>15</v>
      </c>
      <c r="T5" s="270">
        <v>116</v>
      </c>
      <c r="U5" s="270">
        <v>0</v>
      </c>
      <c r="V5" s="270">
        <v>0</v>
      </c>
      <c r="W5" s="270">
        <v>9</v>
      </c>
      <c r="X5" s="270">
        <v>9</v>
      </c>
    </row>
    <row r="6" spans="1:24" x14ac:dyDescent="0.25">
      <c r="A6" t="str">
        <f t="shared" si="1"/>
        <v>7月</v>
      </c>
      <c r="B6" s="85">
        <f t="shared" si="2"/>
        <v>14</v>
      </c>
      <c r="C6" s="85">
        <f t="shared" si="3"/>
        <v>12</v>
      </c>
      <c r="D6" s="85">
        <f t="shared" si="4"/>
        <v>132</v>
      </c>
      <c r="E6" s="85">
        <f t="shared" si="5"/>
        <v>158</v>
      </c>
      <c r="J6" s="29">
        <v>45352</v>
      </c>
      <c r="K6" t="s">
        <v>173</v>
      </c>
      <c r="L6" s="270">
        <v>539</v>
      </c>
      <c r="M6" s="270">
        <v>264</v>
      </c>
      <c r="N6" s="270">
        <v>275</v>
      </c>
      <c r="O6" s="270">
        <v>56</v>
      </c>
      <c r="P6" s="270">
        <v>23</v>
      </c>
      <c r="Q6" s="270">
        <v>185</v>
      </c>
      <c r="R6" s="270">
        <v>123</v>
      </c>
      <c r="S6" s="270">
        <v>24</v>
      </c>
      <c r="T6" s="270">
        <v>128</v>
      </c>
      <c r="U6" s="270">
        <v>0</v>
      </c>
      <c r="V6" s="270">
        <v>0</v>
      </c>
      <c r="W6" s="270">
        <v>9</v>
      </c>
      <c r="X6" s="270">
        <v>9</v>
      </c>
    </row>
    <row r="7" spans="1:24" x14ac:dyDescent="0.25">
      <c r="A7" t="str">
        <f t="shared" si="1"/>
        <v>8月</v>
      </c>
      <c r="B7" s="85">
        <f t="shared" si="2"/>
        <v>11</v>
      </c>
      <c r="C7" s="85">
        <f t="shared" si="3"/>
        <v>12</v>
      </c>
      <c r="D7" s="85">
        <f t="shared" si="4"/>
        <v>89</v>
      </c>
      <c r="E7" s="85">
        <f t="shared" si="5"/>
        <v>112</v>
      </c>
      <c r="J7" s="29">
        <v>45383</v>
      </c>
      <c r="K7" t="s">
        <v>173</v>
      </c>
      <c r="L7" s="270">
        <v>411</v>
      </c>
      <c r="M7" s="270">
        <v>228</v>
      </c>
      <c r="N7" s="270">
        <v>183</v>
      </c>
      <c r="O7" s="270">
        <v>50</v>
      </c>
      <c r="P7" s="270">
        <v>26</v>
      </c>
      <c r="Q7" s="270">
        <v>152</v>
      </c>
      <c r="R7" s="270">
        <v>10</v>
      </c>
      <c r="S7" s="270">
        <v>27</v>
      </c>
      <c r="T7" s="270">
        <v>146</v>
      </c>
      <c r="U7" s="270">
        <v>0</v>
      </c>
      <c r="V7" s="270">
        <v>0</v>
      </c>
      <c r="W7" s="270">
        <v>8</v>
      </c>
      <c r="X7" s="270">
        <v>8</v>
      </c>
    </row>
    <row r="8" spans="1:24" x14ac:dyDescent="0.25">
      <c r="A8" t="str">
        <f t="shared" si="1"/>
        <v>9月</v>
      </c>
      <c r="B8" s="85">
        <f t="shared" si="2"/>
        <v>9</v>
      </c>
      <c r="C8" s="85">
        <f t="shared" si="3"/>
        <v>11</v>
      </c>
      <c r="D8" s="85">
        <f t="shared" si="4"/>
        <v>70</v>
      </c>
      <c r="E8" s="85">
        <f t="shared" si="5"/>
        <v>90</v>
      </c>
      <c r="J8" s="29">
        <v>45413</v>
      </c>
      <c r="K8" t="s">
        <v>173</v>
      </c>
      <c r="L8" s="270">
        <v>370</v>
      </c>
      <c r="M8" s="270">
        <v>228</v>
      </c>
      <c r="N8" s="270">
        <v>142</v>
      </c>
      <c r="O8" s="270">
        <v>48</v>
      </c>
      <c r="P8" s="270">
        <v>22</v>
      </c>
      <c r="Q8" s="270">
        <v>158</v>
      </c>
      <c r="R8" s="270">
        <v>13</v>
      </c>
      <c r="S8" s="270">
        <v>18</v>
      </c>
      <c r="T8" s="270">
        <v>111</v>
      </c>
      <c r="U8" s="270">
        <v>0</v>
      </c>
      <c r="V8" s="270">
        <v>0</v>
      </c>
      <c r="W8" s="270">
        <v>9</v>
      </c>
      <c r="X8" s="270">
        <v>9</v>
      </c>
    </row>
    <row r="9" spans="1:24" x14ac:dyDescent="0.25">
      <c r="A9" t="str">
        <f t="shared" si="1"/>
        <v>10月</v>
      </c>
      <c r="B9" s="85">
        <f t="shared" si="2"/>
        <v>9</v>
      </c>
      <c r="C9" s="85">
        <f t="shared" si="3"/>
        <v>18</v>
      </c>
      <c r="D9" s="85">
        <f t="shared" si="4"/>
        <v>81</v>
      </c>
      <c r="E9" s="85">
        <f t="shared" si="5"/>
        <v>108</v>
      </c>
      <c r="J9" s="29">
        <v>45444</v>
      </c>
      <c r="K9" t="s">
        <v>173</v>
      </c>
      <c r="L9" s="270">
        <v>365</v>
      </c>
      <c r="M9" s="270">
        <v>207</v>
      </c>
      <c r="N9" s="270">
        <v>158</v>
      </c>
      <c r="O9" s="270">
        <v>53</v>
      </c>
      <c r="P9" s="270">
        <v>25</v>
      </c>
      <c r="Q9" s="270">
        <v>129</v>
      </c>
      <c r="R9" s="270">
        <v>11</v>
      </c>
      <c r="S9" s="270">
        <v>20</v>
      </c>
      <c r="T9" s="270">
        <v>127</v>
      </c>
      <c r="U9" s="270">
        <v>0</v>
      </c>
      <c r="V9" s="270">
        <v>0</v>
      </c>
      <c r="W9" s="270">
        <v>8</v>
      </c>
      <c r="X9" s="270">
        <v>8</v>
      </c>
    </row>
    <row r="10" spans="1:24" x14ac:dyDescent="0.25">
      <c r="A10" t="str">
        <f t="shared" si="1"/>
        <v>11月</v>
      </c>
      <c r="B10" s="85">
        <f t="shared" si="2"/>
        <v>8</v>
      </c>
      <c r="C10" s="85">
        <f t="shared" si="3"/>
        <v>11</v>
      </c>
      <c r="D10" s="85">
        <f t="shared" si="4"/>
        <v>241</v>
      </c>
      <c r="E10" s="85">
        <f t="shared" si="5"/>
        <v>260</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row>
    <row r="11" spans="1:24" x14ac:dyDescent="0.25">
      <c r="A11" t="str">
        <f t="shared" si="1"/>
        <v>12月</v>
      </c>
      <c r="B11" s="85">
        <f t="shared" si="2"/>
        <v>52</v>
      </c>
      <c r="C11" s="85">
        <f t="shared" si="3"/>
        <v>0</v>
      </c>
      <c r="D11" s="85">
        <f t="shared" si="4"/>
        <v>90</v>
      </c>
      <c r="E11" s="85">
        <f t="shared" si="5"/>
        <v>142</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row>
    <row r="12" spans="1:24" x14ac:dyDescent="0.25">
      <c r="A12" t="str">
        <f t="shared" si="1"/>
        <v>1月</v>
      </c>
      <c r="B12" s="85">
        <f t="shared" si="2"/>
        <v>29</v>
      </c>
      <c r="C12" s="85">
        <f t="shared" si="3"/>
        <v>0</v>
      </c>
      <c r="D12" s="85">
        <f t="shared" si="4"/>
        <v>88</v>
      </c>
      <c r="E12" s="85">
        <f t="shared" si="5"/>
        <v>117</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row>
    <row r="13" spans="1:24" x14ac:dyDescent="0.25">
      <c r="A13" t="str">
        <f t="shared" si="1"/>
        <v>2月</v>
      </c>
      <c r="B13" s="85">
        <f t="shared" si="2"/>
        <v>26</v>
      </c>
      <c r="C13" s="85">
        <f t="shared" si="3"/>
        <v>0</v>
      </c>
      <c r="D13" s="85">
        <f t="shared" si="4"/>
        <v>130</v>
      </c>
      <c r="E13" s="85">
        <f t="shared" si="5"/>
        <v>156</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row>
    <row r="14" spans="1:24" x14ac:dyDescent="0.25">
      <c r="A14" t="str">
        <f t="shared" si="1"/>
        <v>3月</v>
      </c>
      <c r="B14" s="85">
        <f t="shared" si="2"/>
        <v>27</v>
      </c>
      <c r="C14" s="85">
        <f t="shared" si="3"/>
        <v>0</v>
      </c>
      <c r="D14" s="85">
        <f t="shared" si="4"/>
        <v>89</v>
      </c>
      <c r="E14" s="85">
        <f t="shared" si="5"/>
        <v>116</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row>
    <row r="15" spans="1:24"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row>
    <row r="16" spans="1:24"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row>
    <row r="17" spans="1:24" ht="24" x14ac:dyDescent="0.25">
      <c r="A17" s="277"/>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row>
    <row r="18" spans="1:24"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row>
    <row r="48" spans="1:1" x14ac:dyDescent="0.25">
      <c r="A48" s="300" t="s">
        <v>858</v>
      </c>
    </row>
  </sheetData>
  <mergeCells count="1">
    <mergeCell ref="J2:X2"/>
  </mergeCells>
  <phoneticPr fontId="13" type="noConversion"/>
  <hyperlinks>
    <hyperlink ref="A48" location="目錄!A1" display="目錄" xr:uid="{413895D9-9C60-49D3-ACF1-E38A830C3351}"/>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2295-687F-4770-A9C0-C8726397203C}">
  <dimension ref="A1:AB48"/>
  <sheetViews>
    <sheetView zoomScale="70" zoomScaleNormal="70" workbookViewId="0">
      <selection activeCell="J5" sqref="J5:X18"/>
    </sheetView>
  </sheetViews>
  <sheetFormatPr defaultColWidth="8.6640625" defaultRowHeight="15.75" x14ac:dyDescent="0.25"/>
  <cols>
    <col min="2" max="2" width="9.5546875" bestFit="1"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8" ht="16.5" thickBot="1" x14ac:dyDescent="0.3">
      <c r="B1" t="s">
        <v>54</v>
      </c>
      <c r="C1" t="s">
        <v>55</v>
      </c>
      <c r="D1" t="s">
        <v>56</v>
      </c>
      <c r="E1" t="s">
        <v>93</v>
      </c>
    </row>
    <row r="2" spans="1:28" x14ac:dyDescent="0.25">
      <c r="A2" t="str">
        <f>MONTH(J6)&amp;"月"</f>
        <v>3月</v>
      </c>
      <c r="B2" s="22">
        <f t="shared" ref="B2:B14" si="0">Y6</f>
        <v>8.4615384615384617</v>
      </c>
      <c r="C2" s="22">
        <f t="shared" ref="C2:C14" si="1">Z6</f>
        <v>0.6</v>
      </c>
      <c r="D2" s="22">
        <f t="shared" ref="D2:D14" si="2">AA6</f>
        <v>0.10344827586206896</v>
      </c>
      <c r="E2" s="22">
        <f t="shared" ref="E2:E14" si="3">AB6</f>
        <v>0.90972222222222221</v>
      </c>
      <c r="J2" s="452" t="s">
        <v>1100</v>
      </c>
      <c r="K2" s="453"/>
      <c r="L2" s="453"/>
      <c r="M2" s="453"/>
      <c r="N2" s="453"/>
      <c r="O2" s="453"/>
      <c r="P2" s="453"/>
      <c r="Q2" s="453"/>
      <c r="R2" s="453"/>
      <c r="S2" s="453"/>
      <c r="T2" s="453"/>
      <c r="U2" s="453"/>
      <c r="V2" s="453"/>
      <c r="W2" s="453"/>
      <c r="X2" s="454"/>
      <c r="Y2" s="457" t="s">
        <v>99</v>
      </c>
      <c r="Z2" s="457"/>
      <c r="AA2" s="457"/>
      <c r="AB2" s="458"/>
    </row>
    <row r="3" spans="1:28" x14ac:dyDescent="0.25">
      <c r="A3" t="str">
        <f t="shared" ref="A3:A14" si="4">MONTH(J7)&amp;"月"</f>
        <v>4月</v>
      </c>
      <c r="B3" s="22">
        <f t="shared" si="0"/>
        <v>-0.91869918699186992</v>
      </c>
      <c r="C3" s="22">
        <f t="shared" si="1"/>
        <v>0.125</v>
      </c>
      <c r="D3" s="22">
        <f t="shared" si="2"/>
        <v>0.140625</v>
      </c>
      <c r="E3" s="22">
        <f t="shared" si="3"/>
        <v>-0.33454545454545453</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9" t="s">
        <v>54</v>
      </c>
      <c r="Z3" s="19" t="s">
        <v>55</v>
      </c>
      <c r="AA3" s="19" t="s">
        <v>56</v>
      </c>
      <c r="AB3" s="57" t="s">
        <v>58</v>
      </c>
    </row>
    <row r="4" spans="1:28" x14ac:dyDescent="0.25">
      <c r="A4" t="str">
        <f t="shared" si="4"/>
        <v>5月</v>
      </c>
      <c r="B4" s="22">
        <f t="shared" si="0"/>
        <v>0.3</v>
      </c>
      <c r="C4" s="22">
        <f t="shared" si="1"/>
        <v>-0.33333333333333331</v>
      </c>
      <c r="D4" s="22">
        <f t="shared" si="2"/>
        <v>-0.23972602739726026</v>
      </c>
      <c r="E4" s="22">
        <f t="shared" si="3"/>
        <v>-0.22404371584699453</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B4" s="39"/>
    </row>
    <row r="5" spans="1:28" x14ac:dyDescent="0.25">
      <c r="A5" t="str">
        <f t="shared" si="4"/>
        <v>6月</v>
      </c>
      <c r="B5" s="22">
        <f t="shared" si="0"/>
        <v>-0.15384615384615385</v>
      </c>
      <c r="C5" s="22">
        <f t="shared" si="1"/>
        <v>0.1111111111111111</v>
      </c>
      <c r="D5" s="22">
        <f t="shared" si="2"/>
        <v>0.14414414414414414</v>
      </c>
      <c r="E5" s="22">
        <f t="shared" si="3"/>
        <v>0.11267605633802817</v>
      </c>
      <c r="J5" s="29">
        <v>45323</v>
      </c>
      <c r="K5" t="s">
        <v>173</v>
      </c>
      <c r="L5" s="270">
        <v>370</v>
      </c>
      <c r="M5" s="270">
        <v>226</v>
      </c>
      <c r="N5" s="270">
        <v>144</v>
      </c>
      <c r="O5" s="270">
        <v>29</v>
      </c>
      <c r="P5" s="270">
        <v>19</v>
      </c>
      <c r="Q5" s="270">
        <v>178</v>
      </c>
      <c r="R5" s="270">
        <v>13</v>
      </c>
      <c r="S5" s="270">
        <v>15</v>
      </c>
      <c r="T5" s="270">
        <v>116</v>
      </c>
      <c r="U5" s="270">
        <v>0</v>
      </c>
      <c r="V5" s="270">
        <v>0</v>
      </c>
      <c r="W5" s="270">
        <v>9</v>
      </c>
      <c r="X5" s="270">
        <v>9</v>
      </c>
      <c r="AB5" s="39"/>
    </row>
    <row r="6" spans="1:28" x14ac:dyDescent="0.25">
      <c r="A6" t="str">
        <f t="shared" si="4"/>
        <v>7月</v>
      </c>
      <c r="B6" s="22">
        <f t="shared" si="0"/>
        <v>0.27272727272727271</v>
      </c>
      <c r="C6" s="22">
        <f t="shared" si="1"/>
        <v>-0.4</v>
      </c>
      <c r="D6" s="22">
        <f t="shared" si="2"/>
        <v>3.937007874015748E-2</v>
      </c>
      <c r="E6" s="22">
        <f t="shared" si="3"/>
        <v>0</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55">
        <f>(R6-R5)/R5</f>
        <v>8.4615384615384617</v>
      </c>
      <c r="Z6" s="55">
        <f t="shared" ref="Z6:AA6" si="5">(S6-S5)/S5</f>
        <v>0.6</v>
      </c>
      <c r="AA6" s="55">
        <f t="shared" si="5"/>
        <v>0.10344827586206896</v>
      </c>
      <c r="AB6" s="52">
        <f>(N6-N5)/N5</f>
        <v>0.90972222222222221</v>
      </c>
    </row>
    <row r="7" spans="1:28" x14ac:dyDescent="0.25">
      <c r="A7" t="str">
        <f t="shared" si="4"/>
        <v>8月</v>
      </c>
      <c r="B7" s="22">
        <f t="shared" si="0"/>
        <v>-0.21428571428571427</v>
      </c>
      <c r="C7" s="22">
        <f t="shared" si="1"/>
        <v>0</v>
      </c>
      <c r="D7" s="22">
        <f t="shared" si="2"/>
        <v>-0.32575757575757575</v>
      </c>
      <c r="E7" s="22">
        <f t="shared" si="3"/>
        <v>-0.29113924050632911</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55">
        <f t="shared" ref="Y7:Y18" si="6">(R7-R6)/R6</f>
        <v>-0.91869918699186992</v>
      </c>
      <c r="Z7" s="55">
        <f t="shared" ref="Z7:Z18" si="7">(S7-S6)/S6</f>
        <v>0.125</v>
      </c>
      <c r="AA7" s="55">
        <f t="shared" ref="AA7:AA18" si="8">(T7-T6)/T6</f>
        <v>0.140625</v>
      </c>
      <c r="AB7" s="52">
        <f t="shared" ref="AB7:AB18" si="9">(N7-N6)/N6</f>
        <v>-0.33454545454545453</v>
      </c>
    </row>
    <row r="8" spans="1:28" x14ac:dyDescent="0.25">
      <c r="A8" t="str">
        <f t="shared" si="4"/>
        <v>9月</v>
      </c>
      <c r="B8" s="22">
        <f t="shared" si="0"/>
        <v>-0.18181818181818182</v>
      </c>
      <c r="C8" s="22">
        <f t="shared" si="1"/>
        <v>-8.3333333333333329E-2</v>
      </c>
      <c r="D8" s="22">
        <f t="shared" si="2"/>
        <v>-0.21348314606741572</v>
      </c>
      <c r="E8" s="22">
        <f t="shared" si="3"/>
        <v>-0.19642857142857142</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55">
        <f t="shared" si="6"/>
        <v>0.3</v>
      </c>
      <c r="Z8" s="55">
        <f t="shared" si="7"/>
        <v>-0.33333333333333331</v>
      </c>
      <c r="AA8" s="55">
        <f t="shared" si="8"/>
        <v>-0.23972602739726026</v>
      </c>
      <c r="AB8" s="52">
        <f t="shared" si="9"/>
        <v>-0.22404371584699453</v>
      </c>
    </row>
    <row r="9" spans="1:28" x14ac:dyDescent="0.25">
      <c r="A9" t="str">
        <f t="shared" si="4"/>
        <v>10月</v>
      </c>
      <c r="B9" s="22">
        <f t="shared" si="0"/>
        <v>0</v>
      </c>
      <c r="C9" s="22">
        <f t="shared" si="1"/>
        <v>0.63636363636363635</v>
      </c>
      <c r="D9" s="22">
        <f t="shared" si="2"/>
        <v>0.15714285714285714</v>
      </c>
      <c r="E9" s="22">
        <f t="shared" si="3"/>
        <v>0.2</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55">
        <f t="shared" si="6"/>
        <v>-0.15384615384615385</v>
      </c>
      <c r="Z9" s="55">
        <f t="shared" si="7"/>
        <v>0.1111111111111111</v>
      </c>
      <c r="AA9" s="55">
        <f t="shared" si="8"/>
        <v>0.14414414414414414</v>
      </c>
      <c r="AB9" s="52">
        <f t="shared" si="9"/>
        <v>0.11267605633802817</v>
      </c>
    </row>
    <row r="10" spans="1:28" x14ac:dyDescent="0.25">
      <c r="A10" t="str">
        <f t="shared" si="4"/>
        <v>11月</v>
      </c>
      <c r="B10" s="22">
        <f t="shared" si="0"/>
        <v>-0.1111111111111111</v>
      </c>
      <c r="C10" s="22">
        <f t="shared" si="1"/>
        <v>-0.3888888888888889</v>
      </c>
      <c r="D10" s="22">
        <f t="shared" si="2"/>
        <v>1.9753086419753085</v>
      </c>
      <c r="E10" s="22">
        <f t="shared" si="3"/>
        <v>1.4074074074074074</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55">
        <f t="shared" si="6"/>
        <v>0.27272727272727271</v>
      </c>
      <c r="Z10" s="55">
        <f t="shared" si="7"/>
        <v>-0.4</v>
      </c>
      <c r="AA10" s="55">
        <f t="shared" si="8"/>
        <v>3.937007874015748E-2</v>
      </c>
      <c r="AB10" s="52">
        <f t="shared" si="9"/>
        <v>0</v>
      </c>
    </row>
    <row r="11" spans="1:28" x14ac:dyDescent="0.25">
      <c r="A11" t="str">
        <f t="shared" si="4"/>
        <v>12月</v>
      </c>
      <c r="B11" s="22">
        <f t="shared" si="0"/>
        <v>5.5</v>
      </c>
      <c r="C11" s="22">
        <f t="shared" si="1"/>
        <v>-1</v>
      </c>
      <c r="D11" s="22">
        <f t="shared" si="2"/>
        <v>-0.62655601659751037</v>
      </c>
      <c r="E11" s="22">
        <f t="shared" si="3"/>
        <v>-0.45384615384615384</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55">
        <f t="shared" si="6"/>
        <v>-0.21428571428571427</v>
      </c>
      <c r="Z11" s="55">
        <f t="shared" si="7"/>
        <v>0</v>
      </c>
      <c r="AA11" s="55">
        <f t="shared" si="8"/>
        <v>-0.32575757575757575</v>
      </c>
      <c r="AB11" s="52">
        <f t="shared" si="9"/>
        <v>-0.29113924050632911</v>
      </c>
    </row>
    <row r="12" spans="1:28" x14ac:dyDescent="0.25">
      <c r="A12" t="str">
        <f t="shared" si="4"/>
        <v>1月</v>
      </c>
      <c r="B12" s="22">
        <f t="shared" si="0"/>
        <v>-0.44230769230769229</v>
      </c>
      <c r="C12" s="22" t="e">
        <f t="shared" si="1"/>
        <v>#DIV/0!</v>
      </c>
      <c r="D12" s="22">
        <f t="shared" si="2"/>
        <v>-2.2222222222222223E-2</v>
      </c>
      <c r="E12" s="22">
        <f t="shared" si="3"/>
        <v>-0.176056338028169</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55">
        <f t="shared" si="6"/>
        <v>-0.18181818181818182</v>
      </c>
      <c r="Z12" s="55">
        <f t="shared" si="7"/>
        <v>-8.3333333333333329E-2</v>
      </c>
      <c r="AA12" s="55">
        <f t="shared" si="8"/>
        <v>-0.21348314606741572</v>
      </c>
      <c r="AB12" s="52">
        <f t="shared" si="9"/>
        <v>-0.19642857142857142</v>
      </c>
    </row>
    <row r="13" spans="1:28" x14ac:dyDescent="0.25">
      <c r="A13" t="str">
        <f t="shared" si="4"/>
        <v>2月</v>
      </c>
      <c r="B13" s="22">
        <f t="shared" si="0"/>
        <v>-0.10344827586206896</v>
      </c>
      <c r="C13" s="22" t="e">
        <f t="shared" si="1"/>
        <v>#DIV/0!</v>
      </c>
      <c r="D13" s="22">
        <f t="shared" si="2"/>
        <v>0.47727272727272729</v>
      </c>
      <c r="E13" s="22">
        <f t="shared" si="3"/>
        <v>0.33333333333333331</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55">
        <f t="shared" si="6"/>
        <v>0</v>
      </c>
      <c r="Z13" s="55">
        <f t="shared" si="7"/>
        <v>0.63636363636363635</v>
      </c>
      <c r="AA13" s="55">
        <f t="shared" si="8"/>
        <v>0.15714285714285714</v>
      </c>
      <c r="AB13" s="52">
        <f t="shared" si="9"/>
        <v>0.2</v>
      </c>
    </row>
    <row r="14" spans="1:28" x14ac:dyDescent="0.25">
      <c r="A14" t="str">
        <f t="shared" si="4"/>
        <v>3月</v>
      </c>
      <c r="B14" s="22">
        <f t="shared" si="0"/>
        <v>3.8461538461538464E-2</v>
      </c>
      <c r="C14" s="22" t="e">
        <f t="shared" si="1"/>
        <v>#DIV/0!</v>
      </c>
      <c r="D14" s="22">
        <f t="shared" si="2"/>
        <v>-0.31538461538461537</v>
      </c>
      <c r="E14" s="22">
        <f t="shared" si="3"/>
        <v>-0.25641025641025639</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55">
        <f t="shared" si="6"/>
        <v>-0.1111111111111111</v>
      </c>
      <c r="Z14" s="55">
        <f t="shared" si="7"/>
        <v>-0.3888888888888889</v>
      </c>
      <c r="AA14" s="55">
        <f t="shared" si="8"/>
        <v>1.9753086419753085</v>
      </c>
      <c r="AB14" s="52">
        <f t="shared" si="9"/>
        <v>1.4074074074074074</v>
      </c>
    </row>
    <row r="15" spans="1:28"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55">
        <f t="shared" si="6"/>
        <v>5.5</v>
      </c>
      <c r="Z15" s="55">
        <f t="shared" si="7"/>
        <v>-1</v>
      </c>
      <c r="AA15" s="55">
        <f t="shared" si="8"/>
        <v>-0.62655601659751037</v>
      </c>
      <c r="AB15" s="52">
        <f t="shared" si="9"/>
        <v>-0.45384615384615384</v>
      </c>
    </row>
    <row r="16" spans="1:28"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55">
        <f t="shared" si="6"/>
        <v>-0.44230769230769229</v>
      </c>
      <c r="Z16" s="55" t="e">
        <f t="shared" si="7"/>
        <v>#DIV/0!</v>
      </c>
      <c r="AA16" s="55">
        <f t="shared" si="8"/>
        <v>-2.2222222222222223E-2</v>
      </c>
      <c r="AB16" s="52">
        <f t="shared" si="9"/>
        <v>-0.176056338028169</v>
      </c>
    </row>
    <row r="17" spans="1:28" ht="24" x14ac:dyDescent="0.25">
      <c r="A17" s="277"/>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55">
        <f t="shared" si="6"/>
        <v>-0.10344827586206896</v>
      </c>
      <c r="Z17" s="55" t="e">
        <f t="shared" si="7"/>
        <v>#DIV/0!</v>
      </c>
      <c r="AA17" s="55">
        <f t="shared" si="8"/>
        <v>0.47727272727272729</v>
      </c>
      <c r="AB17" s="52">
        <f t="shared" si="9"/>
        <v>0.33333333333333331</v>
      </c>
    </row>
    <row r="18" spans="1:28"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58">
        <f t="shared" si="6"/>
        <v>3.8461538461538464E-2</v>
      </c>
      <c r="Z18" s="58" t="e">
        <f t="shared" si="7"/>
        <v>#DIV/0!</v>
      </c>
      <c r="AA18" s="58">
        <f t="shared" si="8"/>
        <v>-0.31538461538461537</v>
      </c>
      <c r="AB18" s="54">
        <f t="shared" si="9"/>
        <v>-0.25641025641025639</v>
      </c>
    </row>
    <row r="48" spans="1:1" x14ac:dyDescent="0.25">
      <c r="A48" s="300" t="s">
        <v>858</v>
      </c>
    </row>
  </sheetData>
  <mergeCells count="2">
    <mergeCell ref="Y2:AB2"/>
    <mergeCell ref="J2:X2"/>
  </mergeCells>
  <phoneticPr fontId="13" type="noConversion"/>
  <hyperlinks>
    <hyperlink ref="A48" location="目錄!A1" display="目錄" xr:uid="{F66E865D-11AE-4571-B95C-E7A9EBA7D208}"/>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3DAA-A977-44C9-A57C-98B453587BD7}">
  <dimension ref="A1:P50"/>
  <sheetViews>
    <sheetView zoomScale="70" zoomScaleNormal="70" workbookViewId="0">
      <selection activeCell="H6" sqref="H6:P19"/>
    </sheetView>
  </sheetViews>
  <sheetFormatPr defaultColWidth="8.6640625" defaultRowHeight="15.75" x14ac:dyDescent="0.25"/>
  <cols>
    <col min="8" max="8" width="12.33203125" bestFit="1" customWidth="1"/>
    <col min="9" max="9" width="15.88671875" bestFit="1" customWidth="1"/>
    <col min="10" max="10" width="20" bestFit="1" customWidth="1"/>
    <col min="11" max="11" width="22" bestFit="1" customWidth="1"/>
    <col min="12" max="12" width="25.6640625" bestFit="1" customWidth="1"/>
    <col min="13" max="13" width="16.109375" bestFit="1" customWidth="1"/>
    <col min="14" max="14" width="20.33203125" bestFit="1" customWidth="1"/>
    <col min="15" max="15" width="22.33203125" bestFit="1" customWidth="1"/>
    <col min="16" max="16" width="25.88671875" bestFit="1" customWidth="1"/>
  </cols>
  <sheetData>
    <row r="1" spans="1:16" ht="16.5" thickBot="1" x14ac:dyDescent="0.3">
      <c r="B1" t="s">
        <v>67</v>
      </c>
      <c r="C1" t="s">
        <v>68</v>
      </c>
      <c r="D1" t="s">
        <v>69</v>
      </c>
    </row>
    <row r="2" spans="1:16" ht="17.25" x14ac:dyDescent="0.25">
      <c r="A2" t="str">
        <f>MONTH(H7)&amp;"月"</f>
        <v>3月</v>
      </c>
      <c r="B2">
        <f>N7</f>
        <v>130</v>
      </c>
      <c r="C2">
        <f t="shared" ref="C2" si="0">O7</f>
        <v>77</v>
      </c>
      <c r="D2">
        <f>P7</f>
        <v>68</v>
      </c>
      <c r="H2" s="463" t="s">
        <v>1101</v>
      </c>
      <c r="I2" s="464"/>
      <c r="J2" s="464"/>
      <c r="K2" s="464"/>
      <c r="L2" s="464"/>
      <c r="M2" s="464"/>
      <c r="N2" s="464"/>
      <c r="O2" s="464"/>
      <c r="P2" s="465"/>
    </row>
    <row r="3" spans="1:16" x14ac:dyDescent="0.25">
      <c r="A3" t="str">
        <f t="shared" ref="A3:A14" si="1">MONTH(H8)&amp;"月"</f>
        <v>4月</v>
      </c>
      <c r="B3">
        <f t="shared" ref="B3:B14" si="2">N8</f>
        <v>93</v>
      </c>
      <c r="C3">
        <f t="shared" ref="C3:C14" si="3">O8</f>
        <v>39</v>
      </c>
      <c r="D3">
        <f t="shared" ref="D3:D14" si="4">P8</f>
        <v>51</v>
      </c>
      <c r="H3" s="2"/>
      <c r="I3" s="460" t="s">
        <v>107</v>
      </c>
      <c r="J3" s="460"/>
      <c r="K3" s="460"/>
      <c r="L3" s="460"/>
      <c r="M3" s="461" t="s">
        <v>109</v>
      </c>
      <c r="N3" s="461"/>
      <c r="O3" s="461"/>
      <c r="P3" s="462"/>
    </row>
    <row r="4" spans="1:16" x14ac:dyDescent="0.25">
      <c r="A4" t="str">
        <f t="shared" si="1"/>
        <v>5月</v>
      </c>
      <c r="B4">
        <f t="shared" si="2"/>
        <v>68</v>
      </c>
      <c r="C4">
        <f t="shared" si="3"/>
        <v>30</v>
      </c>
      <c r="D4">
        <f t="shared" si="4"/>
        <v>45</v>
      </c>
      <c r="H4" s="61" t="s">
        <v>114</v>
      </c>
      <c r="I4" s="59" t="s">
        <v>110</v>
      </c>
      <c r="J4" s="59" t="s">
        <v>111</v>
      </c>
      <c r="K4" s="59" t="s">
        <v>112</v>
      </c>
      <c r="L4" s="59" t="s">
        <v>113</v>
      </c>
      <c r="M4" s="59" t="s">
        <v>110</v>
      </c>
      <c r="N4" s="59" t="s">
        <v>111</v>
      </c>
      <c r="O4" s="59" t="s">
        <v>112</v>
      </c>
      <c r="P4" s="60" t="s">
        <v>113</v>
      </c>
    </row>
    <row r="5" spans="1:16" x14ac:dyDescent="0.25">
      <c r="A5" t="str">
        <f t="shared" si="1"/>
        <v>6月</v>
      </c>
      <c r="B5">
        <f t="shared" si="2"/>
        <v>87</v>
      </c>
      <c r="C5">
        <f t="shared" si="3"/>
        <v>25</v>
      </c>
      <c r="D5">
        <f t="shared" si="4"/>
        <v>46</v>
      </c>
      <c r="H5" s="263" t="s">
        <v>76</v>
      </c>
      <c r="I5" s="224" t="s">
        <v>100</v>
      </c>
      <c r="J5" s="224" t="s">
        <v>108</v>
      </c>
      <c r="K5" s="224" t="s">
        <v>101</v>
      </c>
      <c r="L5" s="224" t="s">
        <v>102</v>
      </c>
      <c r="M5" s="224" t="s">
        <v>103</v>
      </c>
      <c r="N5" s="224" t="s">
        <v>104</v>
      </c>
      <c r="O5" s="224" t="s">
        <v>105</v>
      </c>
      <c r="P5" s="225" t="s">
        <v>106</v>
      </c>
    </row>
    <row r="6" spans="1:16" x14ac:dyDescent="0.25">
      <c r="A6" t="str">
        <f t="shared" si="1"/>
        <v>7月</v>
      </c>
      <c r="B6">
        <f t="shared" si="2"/>
        <v>79</v>
      </c>
      <c r="C6">
        <f t="shared" si="3"/>
        <v>34</v>
      </c>
      <c r="D6">
        <f t="shared" si="4"/>
        <v>45</v>
      </c>
      <c r="H6" s="29">
        <v>45323</v>
      </c>
      <c r="I6" s="270">
        <v>227</v>
      </c>
      <c r="J6" s="270">
        <v>110</v>
      </c>
      <c r="K6" s="270">
        <v>40</v>
      </c>
      <c r="L6" s="270">
        <v>77</v>
      </c>
      <c r="M6" s="270">
        <v>144</v>
      </c>
      <c r="N6" s="270">
        <v>72</v>
      </c>
      <c r="O6" s="270">
        <v>36</v>
      </c>
      <c r="P6" s="270">
        <v>36</v>
      </c>
    </row>
    <row r="7" spans="1:16" x14ac:dyDescent="0.25">
      <c r="A7" t="str">
        <f t="shared" si="1"/>
        <v>8月</v>
      </c>
      <c r="B7">
        <f t="shared" si="2"/>
        <v>52</v>
      </c>
      <c r="C7">
        <f t="shared" si="3"/>
        <v>25</v>
      </c>
      <c r="D7">
        <f t="shared" si="4"/>
        <v>35</v>
      </c>
      <c r="H7" s="29">
        <v>45352</v>
      </c>
      <c r="I7" s="270">
        <v>264</v>
      </c>
      <c r="J7" s="270">
        <v>126</v>
      </c>
      <c r="K7" s="270">
        <v>52</v>
      </c>
      <c r="L7" s="270">
        <v>86</v>
      </c>
      <c r="M7" s="270">
        <v>275</v>
      </c>
      <c r="N7" s="270">
        <v>130</v>
      </c>
      <c r="O7" s="270">
        <v>77</v>
      </c>
      <c r="P7" s="270">
        <v>68</v>
      </c>
    </row>
    <row r="8" spans="1:16" x14ac:dyDescent="0.25">
      <c r="A8" t="str">
        <f t="shared" si="1"/>
        <v>9月</v>
      </c>
      <c r="B8">
        <f t="shared" si="2"/>
        <v>33</v>
      </c>
      <c r="C8">
        <f t="shared" si="3"/>
        <v>19</v>
      </c>
      <c r="D8">
        <f t="shared" si="4"/>
        <v>38</v>
      </c>
      <c r="H8" s="29">
        <v>45383</v>
      </c>
      <c r="I8" s="270">
        <v>228</v>
      </c>
      <c r="J8" s="270">
        <v>99</v>
      </c>
      <c r="K8" s="270">
        <v>40</v>
      </c>
      <c r="L8" s="270">
        <v>89</v>
      </c>
      <c r="M8" s="270">
        <v>183</v>
      </c>
      <c r="N8" s="270">
        <v>93</v>
      </c>
      <c r="O8" s="270">
        <v>39</v>
      </c>
      <c r="P8" s="270">
        <v>51</v>
      </c>
    </row>
    <row r="9" spans="1:16" x14ac:dyDescent="0.25">
      <c r="A9" t="str">
        <f t="shared" si="1"/>
        <v>10月</v>
      </c>
      <c r="B9">
        <f t="shared" si="2"/>
        <v>52</v>
      </c>
      <c r="C9">
        <f t="shared" si="3"/>
        <v>18</v>
      </c>
      <c r="D9">
        <f t="shared" si="4"/>
        <v>38</v>
      </c>
      <c r="H9" s="29">
        <v>45413</v>
      </c>
      <c r="I9" s="270">
        <v>228</v>
      </c>
      <c r="J9" s="270">
        <v>108</v>
      </c>
      <c r="K9" s="270">
        <v>43</v>
      </c>
      <c r="L9" s="270">
        <v>77</v>
      </c>
      <c r="M9" s="270">
        <v>143</v>
      </c>
      <c r="N9" s="270">
        <v>68</v>
      </c>
      <c r="O9" s="270">
        <v>30</v>
      </c>
      <c r="P9" s="270">
        <v>45</v>
      </c>
    </row>
    <row r="10" spans="1:16" x14ac:dyDescent="0.25">
      <c r="A10" t="str">
        <f t="shared" si="1"/>
        <v>11月</v>
      </c>
      <c r="B10">
        <f t="shared" si="2"/>
        <v>124</v>
      </c>
      <c r="C10">
        <f t="shared" si="3"/>
        <v>55</v>
      </c>
      <c r="D10">
        <f t="shared" si="4"/>
        <v>81</v>
      </c>
      <c r="H10" s="29">
        <v>45444</v>
      </c>
      <c r="I10" s="270">
        <v>208</v>
      </c>
      <c r="J10" s="270">
        <v>81</v>
      </c>
      <c r="K10" s="270">
        <v>39</v>
      </c>
      <c r="L10" s="270">
        <v>88</v>
      </c>
      <c r="M10" s="270">
        <v>158</v>
      </c>
      <c r="N10" s="270">
        <v>87</v>
      </c>
      <c r="O10" s="270">
        <v>25</v>
      </c>
      <c r="P10" s="270">
        <v>46</v>
      </c>
    </row>
    <row r="11" spans="1:16" x14ac:dyDescent="0.25">
      <c r="A11" t="str">
        <f t="shared" si="1"/>
        <v>12月</v>
      </c>
      <c r="B11">
        <f t="shared" si="2"/>
        <v>83</v>
      </c>
      <c r="C11">
        <f t="shared" si="3"/>
        <v>28</v>
      </c>
      <c r="D11">
        <f t="shared" si="4"/>
        <v>31</v>
      </c>
      <c r="H11" s="29">
        <v>45474</v>
      </c>
      <c r="I11" s="270">
        <v>227</v>
      </c>
      <c r="J11" s="270">
        <v>95</v>
      </c>
      <c r="K11" s="270">
        <v>42</v>
      </c>
      <c r="L11" s="270">
        <v>90</v>
      </c>
      <c r="M11" s="270">
        <v>158</v>
      </c>
      <c r="N11" s="270">
        <v>79</v>
      </c>
      <c r="O11" s="270">
        <v>34</v>
      </c>
      <c r="P11" s="270">
        <v>45</v>
      </c>
    </row>
    <row r="12" spans="1:16" x14ac:dyDescent="0.25">
      <c r="A12" t="str">
        <f t="shared" si="1"/>
        <v>1月</v>
      </c>
      <c r="B12">
        <f t="shared" si="2"/>
        <v>57</v>
      </c>
      <c r="C12">
        <f t="shared" si="3"/>
        <v>22</v>
      </c>
      <c r="D12">
        <f t="shared" si="4"/>
        <v>39</v>
      </c>
      <c r="H12" s="29">
        <v>45505</v>
      </c>
      <c r="I12" s="270">
        <v>201</v>
      </c>
      <c r="J12" s="270">
        <v>74</v>
      </c>
      <c r="K12" s="270">
        <v>39</v>
      </c>
      <c r="L12" s="270">
        <v>88</v>
      </c>
      <c r="M12" s="270">
        <v>112</v>
      </c>
      <c r="N12" s="270">
        <v>52</v>
      </c>
      <c r="O12" s="270">
        <v>25</v>
      </c>
      <c r="P12" s="270">
        <v>35</v>
      </c>
    </row>
    <row r="13" spans="1:16" x14ac:dyDescent="0.25">
      <c r="A13" t="str">
        <f t="shared" si="1"/>
        <v>2月</v>
      </c>
      <c r="B13">
        <f t="shared" si="2"/>
        <v>91</v>
      </c>
      <c r="C13">
        <f t="shared" si="3"/>
        <v>33</v>
      </c>
      <c r="D13">
        <f t="shared" si="4"/>
        <v>32</v>
      </c>
      <c r="H13" s="29">
        <v>45536</v>
      </c>
      <c r="I13" s="270">
        <v>114</v>
      </c>
      <c r="J13" s="270">
        <v>59</v>
      </c>
      <c r="K13" s="270">
        <v>23</v>
      </c>
      <c r="L13" s="270">
        <v>32</v>
      </c>
      <c r="M13" s="270">
        <v>90</v>
      </c>
      <c r="N13" s="270">
        <v>33</v>
      </c>
      <c r="O13" s="270">
        <v>19</v>
      </c>
      <c r="P13" s="270">
        <v>38</v>
      </c>
    </row>
    <row r="14" spans="1:16" x14ac:dyDescent="0.25">
      <c r="A14" t="str">
        <f t="shared" si="1"/>
        <v>3月</v>
      </c>
      <c r="B14">
        <f t="shared" si="2"/>
        <v>59</v>
      </c>
      <c r="C14">
        <f t="shared" si="3"/>
        <v>18</v>
      </c>
      <c r="D14">
        <f t="shared" si="4"/>
        <v>39</v>
      </c>
      <c r="H14" s="29">
        <v>45566</v>
      </c>
      <c r="I14" s="270">
        <v>156</v>
      </c>
      <c r="J14" s="270">
        <v>71</v>
      </c>
      <c r="K14" s="270">
        <v>27</v>
      </c>
      <c r="L14" s="270">
        <v>58</v>
      </c>
      <c r="M14" s="270">
        <v>108</v>
      </c>
      <c r="N14" s="270">
        <v>52</v>
      </c>
      <c r="O14" s="270">
        <v>18</v>
      </c>
      <c r="P14" s="270">
        <v>38</v>
      </c>
    </row>
    <row r="15" spans="1:16" x14ac:dyDescent="0.25">
      <c r="H15" s="29">
        <v>45597</v>
      </c>
      <c r="I15" s="270">
        <v>143</v>
      </c>
      <c r="J15" s="270">
        <v>71</v>
      </c>
      <c r="K15" s="270">
        <v>22</v>
      </c>
      <c r="L15" s="270">
        <v>50</v>
      </c>
      <c r="M15" s="270">
        <v>260</v>
      </c>
      <c r="N15" s="270">
        <v>124</v>
      </c>
      <c r="O15" s="270">
        <v>55</v>
      </c>
      <c r="P15" s="270">
        <v>81</v>
      </c>
    </row>
    <row r="16" spans="1:16" x14ac:dyDescent="0.25">
      <c r="H16" s="29">
        <v>45627</v>
      </c>
      <c r="I16" s="270">
        <v>181</v>
      </c>
      <c r="J16" s="270">
        <v>88</v>
      </c>
      <c r="K16" s="270">
        <v>30</v>
      </c>
      <c r="L16" s="270">
        <v>63</v>
      </c>
      <c r="M16" s="270">
        <v>142</v>
      </c>
      <c r="N16" s="270">
        <v>83</v>
      </c>
      <c r="O16" s="270">
        <v>28</v>
      </c>
      <c r="P16" s="270">
        <v>31</v>
      </c>
    </row>
    <row r="17" spans="1:16" ht="24" x14ac:dyDescent="0.25">
      <c r="A17" s="277"/>
      <c r="H17" s="29">
        <v>45658</v>
      </c>
      <c r="I17" s="270">
        <v>133</v>
      </c>
      <c r="J17" s="270">
        <v>69</v>
      </c>
      <c r="K17" s="270">
        <v>22</v>
      </c>
      <c r="L17" s="270">
        <v>42</v>
      </c>
      <c r="M17" s="270">
        <v>118</v>
      </c>
      <c r="N17" s="270">
        <v>57</v>
      </c>
      <c r="O17" s="270">
        <v>22</v>
      </c>
      <c r="P17" s="270">
        <v>39</v>
      </c>
    </row>
    <row r="18" spans="1:16" x14ac:dyDescent="0.25">
      <c r="H18" s="29">
        <v>45689</v>
      </c>
      <c r="I18" s="270">
        <v>220</v>
      </c>
      <c r="J18" s="270">
        <v>131</v>
      </c>
      <c r="K18" s="270">
        <v>28</v>
      </c>
      <c r="L18" s="270">
        <v>61</v>
      </c>
      <c r="M18" s="270">
        <v>156</v>
      </c>
      <c r="N18" s="270">
        <v>91</v>
      </c>
      <c r="O18" s="270">
        <v>33</v>
      </c>
      <c r="P18" s="270">
        <v>32</v>
      </c>
    </row>
    <row r="19" spans="1:16" ht="16.5" thickBot="1" x14ac:dyDescent="0.3">
      <c r="H19" s="30">
        <v>45717</v>
      </c>
      <c r="I19" s="270">
        <v>201</v>
      </c>
      <c r="J19" s="270">
        <v>103</v>
      </c>
      <c r="K19" s="270">
        <v>37</v>
      </c>
      <c r="L19" s="270">
        <v>61</v>
      </c>
      <c r="M19" s="270">
        <v>116</v>
      </c>
      <c r="N19" s="270">
        <v>59</v>
      </c>
      <c r="O19" s="270">
        <v>18</v>
      </c>
      <c r="P19" s="270">
        <v>39</v>
      </c>
    </row>
    <row r="48" spans="1:1" x14ac:dyDescent="0.25">
      <c r="A48" s="300"/>
    </row>
    <row r="50" spans="1:1" x14ac:dyDescent="0.25">
      <c r="A50" s="300" t="s">
        <v>858</v>
      </c>
    </row>
  </sheetData>
  <mergeCells count="3">
    <mergeCell ref="I3:L3"/>
    <mergeCell ref="M3:P3"/>
    <mergeCell ref="H2:P2"/>
  </mergeCells>
  <phoneticPr fontId="13" type="noConversion"/>
  <hyperlinks>
    <hyperlink ref="A50" location="目錄!A1" display="目錄" xr:uid="{73454393-9194-4F08-84EB-00EE65A7DE83}"/>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94F67-067A-4ADB-AA68-C8AC79E49662}">
  <dimension ref="A1:X48"/>
  <sheetViews>
    <sheetView topLeftCell="J1" zoomScale="70" zoomScaleNormal="70" workbookViewId="0">
      <selection activeCell="J5" sqref="J5:X18"/>
    </sheetView>
  </sheetViews>
  <sheetFormatPr defaultColWidth="8.6640625" defaultRowHeight="15.75" x14ac:dyDescent="0.25"/>
  <cols>
    <col min="2" max="2" width="9.5546875" bestFit="1" customWidth="1"/>
    <col min="10" max="10" width="12.33203125" bestFit="1" customWidth="1"/>
    <col min="11" max="11" width="9.33203125" bestFit="1" customWidth="1"/>
    <col min="12" max="12" width="7.109375" bestFit="1" customWidth="1"/>
    <col min="13" max="13" width="14.6640625" bestFit="1" customWidth="1"/>
    <col min="14" max="14" width="15" bestFit="1" customWidth="1"/>
    <col min="15" max="17" width="26.6640625" bestFit="1" customWidth="1"/>
    <col min="18" max="20" width="27.109375" bestFit="1" customWidth="1"/>
    <col min="21" max="21" width="26.6640625" bestFit="1" customWidth="1"/>
    <col min="22" max="22" width="27.109375" bestFit="1" customWidth="1"/>
    <col min="23" max="24" width="10.6640625" bestFit="1" customWidth="1"/>
  </cols>
  <sheetData>
    <row r="1" spans="1:24" ht="16.5" thickBot="1" x14ac:dyDescent="0.3">
      <c r="B1" t="s">
        <v>54</v>
      </c>
      <c r="C1" t="s">
        <v>55</v>
      </c>
      <c r="D1" t="s">
        <v>56</v>
      </c>
      <c r="E1" t="s">
        <v>57</v>
      </c>
    </row>
    <row r="2" spans="1:24" x14ac:dyDescent="0.25">
      <c r="A2" t="str">
        <f>MONTH(J6)&amp;"月"</f>
        <v>3月</v>
      </c>
      <c r="B2" s="85">
        <f>O6</f>
        <v>56</v>
      </c>
      <c r="C2" s="85">
        <f t="shared" ref="C2:D2" si="0">P6</f>
        <v>23</v>
      </c>
      <c r="D2" s="85">
        <f t="shared" si="0"/>
        <v>185</v>
      </c>
      <c r="E2" s="85">
        <f>M6</f>
        <v>264</v>
      </c>
      <c r="J2" s="452" t="s">
        <v>1100</v>
      </c>
      <c r="K2" s="453"/>
      <c r="L2" s="453"/>
      <c r="M2" s="453"/>
      <c r="N2" s="453"/>
      <c r="O2" s="453"/>
      <c r="P2" s="453"/>
      <c r="Q2" s="453"/>
      <c r="R2" s="453"/>
      <c r="S2" s="453"/>
      <c r="T2" s="453"/>
      <c r="U2" s="453"/>
      <c r="V2" s="453"/>
      <c r="W2" s="453"/>
      <c r="X2" s="454"/>
    </row>
    <row r="3" spans="1:24" x14ac:dyDescent="0.25">
      <c r="A3" t="str">
        <f t="shared" ref="A3:A14" si="1">MONTH(J7)&amp;"月"</f>
        <v>4月</v>
      </c>
      <c r="B3" s="85">
        <f t="shared" ref="B3:B14" si="2">O7</f>
        <v>50</v>
      </c>
      <c r="C3" s="85">
        <f t="shared" ref="C3:C14" si="3">P7</f>
        <v>26</v>
      </c>
      <c r="D3" s="85">
        <f t="shared" ref="D3:D14" si="4">Q7</f>
        <v>152</v>
      </c>
      <c r="E3" s="85">
        <f t="shared" ref="E3:E14" si="5">M7</f>
        <v>228</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1"/>
        <v>5月</v>
      </c>
      <c r="B4" s="85">
        <f t="shared" si="2"/>
        <v>48</v>
      </c>
      <c r="C4" s="85">
        <f t="shared" si="3"/>
        <v>22</v>
      </c>
      <c r="D4" s="85">
        <f t="shared" si="4"/>
        <v>158</v>
      </c>
      <c r="E4" s="85">
        <f t="shared" si="5"/>
        <v>228</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1"/>
        <v>6月</v>
      </c>
      <c r="B5" s="85">
        <f t="shared" si="2"/>
        <v>53</v>
      </c>
      <c r="C5" s="85">
        <f t="shared" si="3"/>
        <v>25</v>
      </c>
      <c r="D5" s="85">
        <f t="shared" si="4"/>
        <v>129</v>
      </c>
      <c r="E5" s="85">
        <f t="shared" si="5"/>
        <v>207</v>
      </c>
      <c r="J5" s="29">
        <v>45323</v>
      </c>
      <c r="K5" t="s">
        <v>173</v>
      </c>
      <c r="L5" s="270">
        <v>370</v>
      </c>
      <c r="M5" s="270">
        <v>226</v>
      </c>
      <c r="N5" s="270">
        <v>144</v>
      </c>
      <c r="O5" s="270">
        <v>29</v>
      </c>
      <c r="P5" s="270">
        <v>19</v>
      </c>
      <c r="Q5" s="270">
        <v>178</v>
      </c>
      <c r="R5" s="270">
        <v>13</v>
      </c>
      <c r="S5" s="270">
        <v>15</v>
      </c>
      <c r="T5" s="270">
        <v>116</v>
      </c>
      <c r="U5" s="270">
        <v>0</v>
      </c>
      <c r="V5" s="270">
        <v>0</v>
      </c>
      <c r="W5" s="270">
        <v>9</v>
      </c>
      <c r="X5" s="270">
        <v>9</v>
      </c>
    </row>
    <row r="6" spans="1:24" x14ac:dyDescent="0.25">
      <c r="A6" t="str">
        <f t="shared" si="1"/>
        <v>7月</v>
      </c>
      <c r="B6" s="85">
        <f t="shared" si="2"/>
        <v>55</v>
      </c>
      <c r="C6" s="85">
        <f t="shared" si="3"/>
        <v>23</v>
      </c>
      <c r="D6" s="85">
        <f t="shared" si="4"/>
        <v>148</v>
      </c>
      <c r="E6" s="85">
        <f t="shared" si="5"/>
        <v>226</v>
      </c>
      <c r="J6" s="29">
        <v>45352</v>
      </c>
      <c r="K6" t="s">
        <v>173</v>
      </c>
      <c r="L6" s="270">
        <v>539</v>
      </c>
      <c r="M6" s="270">
        <v>264</v>
      </c>
      <c r="N6" s="270">
        <v>275</v>
      </c>
      <c r="O6" s="270">
        <v>56</v>
      </c>
      <c r="P6" s="270">
        <v>23</v>
      </c>
      <c r="Q6" s="270">
        <v>185</v>
      </c>
      <c r="R6" s="270">
        <v>123</v>
      </c>
      <c r="S6" s="270">
        <v>24</v>
      </c>
      <c r="T6" s="270">
        <v>128</v>
      </c>
      <c r="U6" s="270">
        <v>0</v>
      </c>
      <c r="V6" s="270">
        <v>0</v>
      </c>
      <c r="W6" s="270">
        <v>9</v>
      </c>
      <c r="X6" s="270">
        <v>9</v>
      </c>
    </row>
    <row r="7" spans="1:24" x14ac:dyDescent="0.25">
      <c r="A7" t="str">
        <f t="shared" si="1"/>
        <v>8月</v>
      </c>
      <c r="B7" s="85">
        <f t="shared" si="2"/>
        <v>62</v>
      </c>
      <c r="C7" s="85">
        <f t="shared" si="3"/>
        <v>20</v>
      </c>
      <c r="D7" s="85">
        <f t="shared" si="4"/>
        <v>119</v>
      </c>
      <c r="E7" s="85">
        <f t="shared" si="5"/>
        <v>201</v>
      </c>
      <c r="J7" s="29">
        <v>45383</v>
      </c>
      <c r="K7" t="s">
        <v>173</v>
      </c>
      <c r="L7" s="270">
        <v>411</v>
      </c>
      <c r="M7" s="270">
        <v>228</v>
      </c>
      <c r="N7" s="270">
        <v>183</v>
      </c>
      <c r="O7" s="270">
        <v>50</v>
      </c>
      <c r="P7" s="270">
        <v>26</v>
      </c>
      <c r="Q7" s="270">
        <v>152</v>
      </c>
      <c r="R7" s="270">
        <v>10</v>
      </c>
      <c r="S7" s="270">
        <v>27</v>
      </c>
      <c r="T7" s="270">
        <v>146</v>
      </c>
      <c r="U7" s="270">
        <v>0</v>
      </c>
      <c r="V7" s="270">
        <v>0</v>
      </c>
      <c r="W7" s="270">
        <v>8</v>
      </c>
      <c r="X7" s="270">
        <v>8</v>
      </c>
    </row>
    <row r="8" spans="1:24" x14ac:dyDescent="0.25">
      <c r="A8" t="str">
        <f t="shared" si="1"/>
        <v>9月</v>
      </c>
      <c r="B8" s="85">
        <f t="shared" si="2"/>
        <v>36</v>
      </c>
      <c r="C8" s="85">
        <f t="shared" si="3"/>
        <v>13</v>
      </c>
      <c r="D8" s="85">
        <f t="shared" si="4"/>
        <v>65</v>
      </c>
      <c r="E8" s="85">
        <f t="shared" si="5"/>
        <v>114</v>
      </c>
      <c r="J8" s="29">
        <v>45413</v>
      </c>
      <c r="K8" t="s">
        <v>173</v>
      </c>
      <c r="L8" s="270">
        <v>370</v>
      </c>
      <c r="M8" s="270">
        <v>228</v>
      </c>
      <c r="N8" s="270">
        <v>142</v>
      </c>
      <c r="O8" s="270">
        <v>48</v>
      </c>
      <c r="P8" s="270">
        <v>22</v>
      </c>
      <c r="Q8" s="270">
        <v>158</v>
      </c>
      <c r="R8" s="270">
        <v>13</v>
      </c>
      <c r="S8" s="270">
        <v>18</v>
      </c>
      <c r="T8" s="270">
        <v>111</v>
      </c>
      <c r="U8" s="270">
        <v>0</v>
      </c>
      <c r="V8" s="270">
        <v>0</v>
      </c>
      <c r="W8" s="270">
        <v>9</v>
      </c>
      <c r="X8" s="270">
        <v>9</v>
      </c>
    </row>
    <row r="9" spans="1:24" x14ac:dyDescent="0.25">
      <c r="A9" t="str">
        <f t="shared" si="1"/>
        <v>10月</v>
      </c>
      <c r="B9" s="85">
        <f t="shared" si="2"/>
        <v>30</v>
      </c>
      <c r="C9" s="85">
        <f t="shared" si="3"/>
        <v>10</v>
      </c>
      <c r="D9" s="85">
        <f t="shared" si="4"/>
        <v>116</v>
      </c>
      <c r="E9" s="85">
        <f t="shared" si="5"/>
        <v>156</v>
      </c>
      <c r="J9" s="29">
        <v>45444</v>
      </c>
      <c r="K9" t="s">
        <v>173</v>
      </c>
      <c r="L9" s="270">
        <v>365</v>
      </c>
      <c r="M9" s="270">
        <v>207</v>
      </c>
      <c r="N9" s="270">
        <v>158</v>
      </c>
      <c r="O9" s="270">
        <v>53</v>
      </c>
      <c r="P9" s="270">
        <v>25</v>
      </c>
      <c r="Q9" s="270">
        <v>129</v>
      </c>
      <c r="R9" s="270">
        <v>11</v>
      </c>
      <c r="S9" s="270">
        <v>20</v>
      </c>
      <c r="T9" s="270">
        <v>127</v>
      </c>
      <c r="U9" s="270">
        <v>0</v>
      </c>
      <c r="V9" s="270">
        <v>0</v>
      </c>
      <c r="W9" s="270">
        <v>8</v>
      </c>
      <c r="X9" s="270">
        <v>8</v>
      </c>
    </row>
    <row r="10" spans="1:24" x14ac:dyDescent="0.25">
      <c r="A10" t="str">
        <f t="shared" si="1"/>
        <v>11月</v>
      </c>
      <c r="B10" s="85">
        <f t="shared" si="2"/>
        <v>41</v>
      </c>
      <c r="C10" s="85">
        <f t="shared" si="3"/>
        <v>14</v>
      </c>
      <c r="D10" s="85">
        <f t="shared" si="4"/>
        <v>88</v>
      </c>
      <c r="E10" s="85">
        <f t="shared" si="5"/>
        <v>143</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row>
    <row r="11" spans="1:24" x14ac:dyDescent="0.25">
      <c r="A11" t="str">
        <f t="shared" si="1"/>
        <v>12月</v>
      </c>
      <c r="B11" s="85">
        <f t="shared" si="2"/>
        <v>60</v>
      </c>
      <c r="C11" s="85">
        <f t="shared" si="3"/>
        <v>0</v>
      </c>
      <c r="D11" s="85">
        <f t="shared" si="4"/>
        <v>121</v>
      </c>
      <c r="E11" s="85">
        <f t="shared" si="5"/>
        <v>181</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row>
    <row r="12" spans="1:24" x14ac:dyDescent="0.25">
      <c r="A12" t="str">
        <f t="shared" si="1"/>
        <v>1月</v>
      </c>
      <c r="B12" s="85">
        <f t="shared" si="2"/>
        <v>37</v>
      </c>
      <c r="C12" s="85">
        <f t="shared" si="3"/>
        <v>0</v>
      </c>
      <c r="D12" s="85">
        <f t="shared" si="4"/>
        <v>97</v>
      </c>
      <c r="E12" s="85">
        <f t="shared" si="5"/>
        <v>134</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row>
    <row r="13" spans="1:24" x14ac:dyDescent="0.25">
      <c r="A13" t="str">
        <f t="shared" si="1"/>
        <v>2月</v>
      </c>
      <c r="B13" s="85">
        <f t="shared" si="2"/>
        <v>51</v>
      </c>
      <c r="C13" s="85">
        <f t="shared" si="3"/>
        <v>0</v>
      </c>
      <c r="D13" s="85">
        <f t="shared" si="4"/>
        <v>169</v>
      </c>
      <c r="E13" s="85">
        <f t="shared" si="5"/>
        <v>220</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row>
    <row r="14" spans="1:24" x14ac:dyDescent="0.25">
      <c r="A14" t="str">
        <f t="shared" si="1"/>
        <v>3月</v>
      </c>
      <c r="B14" s="85">
        <f t="shared" si="2"/>
        <v>69</v>
      </c>
      <c r="C14" s="85">
        <f t="shared" si="3"/>
        <v>0</v>
      </c>
      <c r="D14" s="85">
        <f t="shared" si="4"/>
        <v>132</v>
      </c>
      <c r="E14" s="85">
        <f t="shared" si="5"/>
        <v>201</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row>
    <row r="15" spans="1:24"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row>
    <row r="16" spans="1:24"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row>
    <row r="17" spans="10:24"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row>
    <row r="18" spans="10:24"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row>
    <row r="47" spans="1:1" ht="24" x14ac:dyDescent="0.25">
      <c r="A47" s="277"/>
    </row>
    <row r="48" spans="1:1" x14ac:dyDescent="0.25">
      <c r="A48" s="300" t="s">
        <v>858</v>
      </c>
    </row>
  </sheetData>
  <mergeCells count="1">
    <mergeCell ref="J2:X2"/>
  </mergeCells>
  <phoneticPr fontId="13" type="noConversion"/>
  <hyperlinks>
    <hyperlink ref="A48" location="目錄!A1" display="目錄" xr:uid="{09FC9AD1-E159-4E67-9597-84D63146B3A6}"/>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909E-20DC-44DD-9F06-9548E4073C25}">
  <dimension ref="A1:AB48"/>
  <sheetViews>
    <sheetView zoomScale="70" zoomScaleNormal="70" workbookViewId="0">
      <selection activeCell="J5" sqref="J5:X18"/>
    </sheetView>
  </sheetViews>
  <sheetFormatPr defaultColWidth="8.6640625" defaultRowHeight="15.75" x14ac:dyDescent="0.25"/>
  <cols>
    <col min="2" max="2" width="9.5546875" bestFit="1" customWidth="1"/>
    <col min="10" max="10" width="11.109375" customWidth="1"/>
    <col min="11" max="11" width="13.5546875" customWidth="1"/>
    <col min="12" max="12" width="13.109375" customWidth="1"/>
    <col min="13" max="20" width="23.6640625" customWidth="1"/>
  </cols>
  <sheetData>
    <row r="1" spans="1:28" ht="16.5" thickBot="1" x14ac:dyDescent="0.3">
      <c r="B1" t="s">
        <v>54</v>
      </c>
      <c r="C1" t="s">
        <v>55</v>
      </c>
      <c r="D1" t="s">
        <v>56</v>
      </c>
      <c r="E1" t="s">
        <v>93</v>
      </c>
    </row>
    <row r="2" spans="1:28" x14ac:dyDescent="0.25">
      <c r="A2" t="str">
        <f>MONTH(J6)&amp;"月"</f>
        <v>3月</v>
      </c>
      <c r="B2" s="22">
        <f t="shared" ref="B2:B14" si="0">Y6</f>
        <v>0.93103448275862066</v>
      </c>
      <c r="C2" s="22">
        <f t="shared" ref="C2:C14" si="1">Z6</f>
        <v>0.21052631578947367</v>
      </c>
      <c r="D2" s="22">
        <f t="shared" ref="D2:D14" si="2">AA6</f>
        <v>3.9325842696629212E-2</v>
      </c>
      <c r="E2" s="22">
        <f t="shared" ref="E2:E14" si="3">AB6</f>
        <v>0.16814159292035399</v>
      </c>
      <c r="J2" s="452" t="s">
        <v>1100</v>
      </c>
      <c r="K2" s="453"/>
      <c r="L2" s="453"/>
      <c r="M2" s="453"/>
      <c r="N2" s="453"/>
      <c r="O2" s="453"/>
      <c r="P2" s="453"/>
      <c r="Q2" s="453"/>
      <c r="R2" s="453"/>
      <c r="S2" s="453"/>
      <c r="T2" s="453"/>
      <c r="U2" s="453"/>
      <c r="V2" s="453"/>
      <c r="W2" s="453"/>
      <c r="X2" s="454"/>
      <c r="Y2" s="457" t="s">
        <v>115</v>
      </c>
      <c r="Z2" s="457"/>
      <c r="AA2" s="457"/>
      <c r="AB2" s="458"/>
    </row>
    <row r="3" spans="1:28" x14ac:dyDescent="0.25">
      <c r="A3" t="str">
        <f t="shared" ref="A3:A14" si="4">MONTH(J7)&amp;"月"</f>
        <v>4月</v>
      </c>
      <c r="B3" s="22">
        <f t="shared" si="0"/>
        <v>-0.10714285714285714</v>
      </c>
      <c r="C3" s="22">
        <f t="shared" si="1"/>
        <v>0.13043478260869565</v>
      </c>
      <c r="D3" s="22">
        <f t="shared" si="2"/>
        <v>-0.17837837837837839</v>
      </c>
      <c r="E3" s="22">
        <f t="shared" si="3"/>
        <v>-0.13636363636363635</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9" t="s">
        <v>54</v>
      </c>
      <c r="Z3" s="19" t="s">
        <v>55</v>
      </c>
      <c r="AA3" s="19" t="s">
        <v>56</v>
      </c>
      <c r="AB3" s="57" t="s">
        <v>498</v>
      </c>
    </row>
    <row r="4" spans="1:28" x14ac:dyDescent="0.25">
      <c r="A4" t="str">
        <f t="shared" si="4"/>
        <v>5月</v>
      </c>
      <c r="B4" s="22">
        <f t="shared" si="0"/>
        <v>-0.04</v>
      </c>
      <c r="C4" s="22">
        <f t="shared" si="1"/>
        <v>-0.15384615384615385</v>
      </c>
      <c r="D4" s="22">
        <f t="shared" si="2"/>
        <v>3.9473684210526314E-2</v>
      </c>
      <c r="E4" s="22">
        <f t="shared" si="3"/>
        <v>0</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B4" s="39"/>
    </row>
    <row r="5" spans="1:28" x14ac:dyDescent="0.25">
      <c r="A5" t="str">
        <f t="shared" si="4"/>
        <v>6月</v>
      </c>
      <c r="B5" s="22">
        <f t="shared" si="0"/>
        <v>0.10416666666666667</v>
      </c>
      <c r="C5" s="22">
        <f t="shared" si="1"/>
        <v>0.13636363636363635</v>
      </c>
      <c r="D5" s="22">
        <f t="shared" si="2"/>
        <v>-0.18354430379746836</v>
      </c>
      <c r="E5" s="22">
        <f t="shared" si="3"/>
        <v>-9.2105263157894732E-2</v>
      </c>
      <c r="J5" s="29">
        <v>45323</v>
      </c>
      <c r="K5" t="s">
        <v>173</v>
      </c>
      <c r="L5" s="270">
        <v>370</v>
      </c>
      <c r="M5" s="270">
        <v>226</v>
      </c>
      <c r="N5" s="270">
        <v>144</v>
      </c>
      <c r="O5" s="270">
        <v>29</v>
      </c>
      <c r="P5" s="270">
        <v>19</v>
      </c>
      <c r="Q5" s="270">
        <v>178</v>
      </c>
      <c r="R5" s="270">
        <v>13</v>
      </c>
      <c r="S5" s="270">
        <v>15</v>
      </c>
      <c r="T5" s="270">
        <v>116</v>
      </c>
      <c r="U5" s="270">
        <v>0</v>
      </c>
      <c r="V5" s="270">
        <v>0</v>
      </c>
      <c r="W5" s="270">
        <v>9</v>
      </c>
      <c r="X5" s="270">
        <v>9</v>
      </c>
      <c r="AB5" s="39"/>
    </row>
    <row r="6" spans="1:28" x14ac:dyDescent="0.25">
      <c r="A6" t="str">
        <f t="shared" si="4"/>
        <v>7月</v>
      </c>
      <c r="B6" s="22">
        <f t="shared" si="0"/>
        <v>3.7735849056603772E-2</v>
      </c>
      <c r="C6" s="22">
        <f t="shared" si="1"/>
        <v>-0.08</v>
      </c>
      <c r="D6" s="22">
        <f t="shared" si="2"/>
        <v>0.14728682170542637</v>
      </c>
      <c r="E6" s="22">
        <f t="shared" si="3"/>
        <v>9.1787439613526575E-2</v>
      </c>
      <c r="J6" s="29">
        <v>45352</v>
      </c>
      <c r="K6" t="s">
        <v>173</v>
      </c>
      <c r="L6" s="270">
        <v>539</v>
      </c>
      <c r="M6" s="270">
        <v>264</v>
      </c>
      <c r="N6" s="270">
        <v>275</v>
      </c>
      <c r="O6" s="270">
        <v>56</v>
      </c>
      <c r="P6" s="270">
        <v>23</v>
      </c>
      <c r="Q6" s="270">
        <v>185</v>
      </c>
      <c r="R6" s="270">
        <v>123</v>
      </c>
      <c r="S6" s="270">
        <v>24</v>
      </c>
      <c r="T6" s="270">
        <v>128</v>
      </c>
      <c r="U6" s="270">
        <v>0</v>
      </c>
      <c r="V6" s="270">
        <v>0</v>
      </c>
      <c r="W6" s="270">
        <v>9</v>
      </c>
      <c r="X6" s="270">
        <v>9</v>
      </c>
      <c r="Y6" s="55">
        <f>(O6-O5)/O5</f>
        <v>0.93103448275862066</v>
      </c>
      <c r="Z6" s="55">
        <f t="shared" ref="Z6:AA6" si="5">(P6-P5)/P5</f>
        <v>0.21052631578947367</v>
      </c>
      <c r="AA6" s="55">
        <f t="shared" si="5"/>
        <v>3.9325842696629212E-2</v>
      </c>
      <c r="AB6" s="52">
        <f>(M6-M5)/M5</f>
        <v>0.16814159292035399</v>
      </c>
    </row>
    <row r="7" spans="1:28" x14ac:dyDescent="0.25">
      <c r="A7" t="str">
        <f t="shared" si="4"/>
        <v>8月</v>
      </c>
      <c r="B7" s="22">
        <f t="shared" si="0"/>
        <v>0.12727272727272726</v>
      </c>
      <c r="C7" s="22">
        <f t="shared" si="1"/>
        <v>-0.13043478260869565</v>
      </c>
      <c r="D7" s="22">
        <f t="shared" si="2"/>
        <v>-0.19594594594594594</v>
      </c>
      <c r="E7" s="22">
        <f t="shared" si="3"/>
        <v>-0.11061946902654868</v>
      </c>
      <c r="J7" s="29">
        <v>45383</v>
      </c>
      <c r="K7" t="s">
        <v>173</v>
      </c>
      <c r="L7" s="270">
        <v>411</v>
      </c>
      <c r="M7" s="270">
        <v>228</v>
      </c>
      <c r="N7" s="270">
        <v>183</v>
      </c>
      <c r="O7" s="270">
        <v>50</v>
      </c>
      <c r="P7" s="270">
        <v>26</v>
      </c>
      <c r="Q7" s="270">
        <v>152</v>
      </c>
      <c r="R7" s="270">
        <v>10</v>
      </c>
      <c r="S7" s="270">
        <v>27</v>
      </c>
      <c r="T7" s="270">
        <v>146</v>
      </c>
      <c r="U7" s="270">
        <v>0</v>
      </c>
      <c r="V7" s="270">
        <v>0</v>
      </c>
      <c r="W7" s="270">
        <v>8</v>
      </c>
      <c r="X7" s="270">
        <v>8</v>
      </c>
      <c r="Y7" s="55">
        <f t="shared" ref="Y7:Y18" si="6">(O7-O6)/O6</f>
        <v>-0.10714285714285714</v>
      </c>
      <c r="Z7" s="55">
        <f t="shared" ref="Z7:Z18" si="7">(P7-P6)/P6</f>
        <v>0.13043478260869565</v>
      </c>
      <c r="AA7" s="55">
        <f t="shared" ref="AA7:AA18" si="8">(Q7-Q6)/Q6</f>
        <v>-0.17837837837837839</v>
      </c>
      <c r="AB7" s="52">
        <f t="shared" ref="AB7:AB18" si="9">(M7-M6)/M6</f>
        <v>-0.13636363636363635</v>
      </c>
    </row>
    <row r="8" spans="1:28" x14ac:dyDescent="0.25">
      <c r="A8" t="str">
        <f t="shared" si="4"/>
        <v>9月</v>
      </c>
      <c r="B8" s="22">
        <f t="shared" si="0"/>
        <v>-0.41935483870967744</v>
      </c>
      <c r="C8" s="22">
        <f t="shared" si="1"/>
        <v>-0.35</v>
      </c>
      <c r="D8" s="22">
        <f t="shared" si="2"/>
        <v>-0.45378151260504201</v>
      </c>
      <c r="E8" s="22">
        <f t="shared" si="3"/>
        <v>-0.43283582089552236</v>
      </c>
      <c r="J8" s="29">
        <v>45413</v>
      </c>
      <c r="K8" t="s">
        <v>173</v>
      </c>
      <c r="L8" s="270">
        <v>370</v>
      </c>
      <c r="M8" s="270">
        <v>228</v>
      </c>
      <c r="N8" s="270">
        <v>142</v>
      </c>
      <c r="O8" s="270">
        <v>48</v>
      </c>
      <c r="P8" s="270">
        <v>22</v>
      </c>
      <c r="Q8" s="270">
        <v>158</v>
      </c>
      <c r="R8" s="270">
        <v>13</v>
      </c>
      <c r="S8" s="270">
        <v>18</v>
      </c>
      <c r="T8" s="270">
        <v>111</v>
      </c>
      <c r="U8" s="270">
        <v>0</v>
      </c>
      <c r="V8" s="270">
        <v>0</v>
      </c>
      <c r="W8" s="270">
        <v>9</v>
      </c>
      <c r="X8" s="270">
        <v>9</v>
      </c>
      <c r="Y8" s="55">
        <f t="shared" si="6"/>
        <v>-0.04</v>
      </c>
      <c r="Z8" s="55">
        <f t="shared" si="7"/>
        <v>-0.15384615384615385</v>
      </c>
      <c r="AA8" s="55">
        <f t="shared" si="8"/>
        <v>3.9473684210526314E-2</v>
      </c>
      <c r="AB8" s="52">
        <f t="shared" si="9"/>
        <v>0</v>
      </c>
    </row>
    <row r="9" spans="1:28" x14ac:dyDescent="0.25">
      <c r="A9" t="str">
        <f t="shared" si="4"/>
        <v>10月</v>
      </c>
      <c r="B9" s="22">
        <f t="shared" si="0"/>
        <v>-0.16666666666666666</v>
      </c>
      <c r="C9" s="22">
        <f t="shared" si="1"/>
        <v>-0.23076923076923078</v>
      </c>
      <c r="D9" s="22">
        <f t="shared" si="2"/>
        <v>0.7846153846153846</v>
      </c>
      <c r="E9" s="22">
        <f t="shared" si="3"/>
        <v>0.36842105263157893</v>
      </c>
      <c r="J9" s="29">
        <v>45444</v>
      </c>
      <c r="K9" t="s">
        <v>173</v>
      </c>
      <c r="L9" s="270">
        <v>365</v>
      </c>
      <c r="M9" s="270">
        <v>207</v>
      </c>
      <c r="N9" s="270">
        <v>158</v>
      </c>
      <c r="O9" s="270">
        <v>53</v>
      </c>
      <c r="P9" s="270">
        <v>25</v>
      </c>
      <c r="Q9" s="270">
        <v>129</v>
      </c>
      <c r="R9" s="270">
        <v>11</v>
      </c>
      <c r="S9" s="270">
        <v>20</v>
      </c>
      <c r="T9" s="270">
        <v>127</v>
      </c>
      <c r="U9" s="270">
        <v>0</v>
      </c>
      <c r="V9" s="270">
        <v>0</v>
      </c>
      <c r="W9" s="270">
        <v>8</v>
      </c>
      <c r="X9" s="270">
        <v>8</v>
      </c>
      <c r="Y9" s="55">
        <f t="shared" si="6"/>
        <v>0.10416666666666667</v>
      </c>
      <c r="Z9" s="55">
        <f t="shared" si="7"/>
        <v>0.13636363636363635</v>
      </c>
      <c r="AA9" s="55">
        <f t="shared" si="8"/>
        <v>-0.18354430379746836</v>
      </c>
      <c r="AB9" s="52">
        <f t="shared" si="9"/>
        <v>-9.2105263157894732E-2</v>
      </c>
    </row>
    <row r="10" spans="1:28" x14ac:dyDescent="0.25">
      <c r="A10" t="str">
        <f t="shared" si="4"/>
        <v>11月</v>
      </c>
      <c r="B10" s="22">
        <f t="shared" si="0"/>
        <v>0.36666666666666664</v>
      </c>
      <c r="C10" s="22">
        <f t="shared" si="1"/>
        <v>0.4</v>
      </c>
      <c r="D10" s="22">
        <f t="shared" si="2"/>
        <v>-0.2413793103448276</v>
      </c>
      <c r="E10" s="22">
        <f t="shared" si="3"/>
        <v>-8.3333333333333329E-2</v>
      </c>
      <c r="J10" s="29">
        <v>45474</v>
      </c>
      <c r="K10" t="s">
        <v>173</v>
      </c>
      <c r="L10" s="270">
        <v>384</v>
      </c>
      <c r="M10" s="270">
        <v>226</v>
      </c>
      <c r="N10" s="270">
        <v>158</v>
      </c>
      <c r="O10" s="270">
        <v>55</v>
      </c>
      <c r="P10" s="270">
        <v>23</v>
      </c>
      <c r="Q10" s="270">
        <v>148</v>
      </c>
      <c r="R10" s="270">
        <v>14</v>
      </c>
      <c r="S10" s="270">
        <v>12</v>
      </c>
      <c r="T10" s="270">
        <v>132</v>
      </c>
      <c r="U10" s="270">
        <v>0</v>
      </c>
      <c r="V10" s="270">
        <v>0</v>
      </c>
      <c r="W10" s="270">
        <v>4</v>
      </c>
      <c r="X10" s="270">
        <v>4</v>
      </c>
      <c r="Y10" s="55">
        <f t="shared" si="6"/>
        <v>3.7735849056603772E-2</v>
      </c>
      <c r="Z10" s="55">
        <f t="shared" si="7"/>
        <v>-0.08</v>
      </c>
      <c r="AA10" s="55">
        <f t="shared" si="8"/>
        <v>0.14728682170542637</v>
      </c>
      <c r="AB10" s="52">
        <f t="shared" si="9"/>
        <v>9.1787439613526575E-2</v>
      </c>
    </row>
    <row r="11" spans="1:28" x14ac:dyDescent="0.25">
      <c r="A11" t="str">
        <f t="shared" si="4"/>
        <v>12月</v>
      </c>
      <c r="B11" s="22">
        <f t="shared" si="0"/>
        <v>0.46341463414634149</v>
      </c>
      <c r="C11" s="22">
        <f t="shared" si="1"/>
        <v>-1</v>
      </c>
      <c r="D11" s="22">
        <f t="shared" si="2"/>
        <v>0.375</v>
      </c>
      <c r="E11" s="22">
        <f t="shared" si="3"/>
        <v>0.26573426573426573</v>
      </c>
      <c r="J11" s="29">
        <v>45505</v>
      </c>
      <c r="K11" t="s">
        <v>173</v>
      </c>
      <c r="L11" s="270">
        <v>313</v>
      </c>
      <c r="M11" s="270">
        <v>201</v>
      </c>
      <c r="N11" s="270">
        <v>112</v>
      </c>
      <c r="O11" s="270">
        <v>62</v>
      </c>
      <c r="P11" s="270">
        <v>20</v>
      </c>
      <c r="Q11" s="270">
        <v>119</v>
      </c>
      <c r="R11" s="270">
        <v>11</v>
      </c>
      <c r="S11" s="270">
        <v>12</v>
      </c>
      <c r="T11" s="270">
        <v>89</v>
      </c>
      <c r="U11" s="270">
        <v>0</v>
      </c>
      <c r="V11" s="270">
        <v>0</v>
      </c>
      <c r="W11" s="270">
        <v>5</v>
      </c>
      <c r="X11" s="270">
        <v>5</v>
      </c>
      <c r="Y11" s="55">
        <f t="shared" si="6"/>
        <v>0.12727272727272726</v>
      </c>
      <c r="Z11" s="55">
        <f t="shared" si="7"/>
        <v>-0.13043478260869565</v>
      </c>
      <c r="AA11" s="55">
        <f t="shared" si="8"/>
        <v>-0.19594594594594594</v>
      </c>
      <c r="AB11" s="52">
        <f t="shared" si="9"/>
        <v>-0.11061946902654868</v>
      </c>
    </row>
    <row r="12" spans="1:28" x14ac:dyDescent="0.25">
      <c r="A12" t="str">
        <f t="shared" si="4"/>
        <v>1月</v>
      </c>
      <c r="B12" s="22">
        <f t="shared" si="0"/>
        <v>-0.38333333333333336</v>
      </c>
      <c r="C12" s="22" t="e">
        <f t="shared" si="1"/>
        <v>#DIV/0!</v>
      </c>
      <c r="D12" s="22">
        <f t="shared" si="2"/>
        <v>-0.19834710743801653</v>
      </c>
      <c r="E12" s="22">
        <f t="shared" si="3"/>
        <v>-0.25966850828729282</v>
      </c>
      <c r="J12" s="29">
        <v>45536</v>
      </c>
      <c r="K12" t="s">
        <v>173</v>
      </c>
      <c r="L12" s="270">
        <v>204</v>
      </c>
      <c r="M12" s="270">
        <v>114</v>
      </c>
      <c r="N12" s="270">
        <v>90</v>
      </c>
      <c r="O12" s="270">
        <v>36</v>
      </c>
      <c r="P12" s="270">
        <v>13</v>
      </c>
      <c r="Q12" s="270">
        <v>65</v>
      </c>
      <c r="R12" s="270">
        <v>9</v>
      </c>
      <c r="S12" s="270">
        <v>11</v>
      </c>
      <c r="T12" s="270">
        <v>70</v>
      </c>
      <c r="U12" s="270">
        <v>0</v>
      </c>
      <c r="V12" s="270">
        <v>0</v>
      </c>
      <c r="W12" s="270">
        <v>9</v>
      </c>
      <c r="X12" s="270">
        <v>9</v>
      </c>
      <c r="Y12" s="55">
        <f t="shared" si="6"/>
        <v>-0.41935483870967744</v>
      </c>
      <c r="Z12" s="55">
        <f t="shared" si="7"/>
        <v>-0.35</v>
      </c>
      <c r="AA12" s="55">
        <f t="shared" si="8"/>
        <v>-0.45378151260504201</v>
      </c>
      <c r="AB12" s="52">
        <f t="shared" si="9"/>
        <v>-0.43283582089552236</v>
      </c>
    </row>
    <row r="13" spans="1:28" x14ac:dyDescent="0.25">
      <c r="A13" t="str">
        <f t="shared" si="4"/>
        <v>2月</v>
      </c>
      <c r="B13" s="22">
        <f t="shared" si="0"/>
        <v>0.3783783783783784</v>
      </c>
      <c r="C13" s="22" t="e">
        <f t="shared" si="1"/>
        <v>#DIV/0!</v>
      </c>
      <c r="D13" s="22">
        <f t="shared" si="2"/>
        <v>0.74226804123711343</v>
      </c>
      <c r="E13" s="22">
        <f t="shared" si="3"/>
        <v>0.64179104477611937</v>
      </c>
      <c r="J13" s="29">
        <v>45566</v>
      </c>
      <c r="K13" t="s">
        <v>173</v>
      </c>
      <c r="L13" s="270">
        <v>264</v>
      </c>
      <c r="M13" s="270">
        <v>156</v>
      </c>
      <c r="N13" s="270">
        <v>108</v>
      </c>
      <c r="O13" s="270">
        <v>30</v>
      </c>
      <c r="P13" s="270">
        <v>10</v>
      </c>
      <c r="Q13" s="270">
        <v>116</v>
      </c>
      <c r="R13" s="270">
        <v>9</v>
      </c>
      <c r="S13" s="270">
        <v>18</v>
      </c>
      <c r="T13" s="270">
        <v>81</v>
      </c>
      <c r="U13" s="270">
        <v>0</v>
      </c>
      <c r="V13" s="270">
        <v>0</v>
      </c>
      <c r="W13" s="270">
        <v>7</v>
      </c>
      <c r="X13" s="270">
        <v>7</v>
      </c>
      <c r="Y13" s="55">
        <f t="shared" si="6"/>
        <v>-0.16666666666666666</v>
      </c>
      <c r="Z13" s="55">
        <f t="shared" si="7"/>
        <v>-0.23076923076923078</v>
      </c>
      <c r="AA13" s="55">
        <f t="shared" si="8"/>
        <v>0.7846153846153846</v>
      </c>
      <c r="AB13" s="52">
        <f t="shared" si="9"/>
        <v>0.36842105263157893</v>
      </c>
    </row>
    <row r="14" spans="1:28" x14ac:dyDescent="0.25">
      <c r="A14" t="str">
        <f t="shared" si="4"/>
        <v>3月</v>
      </c>
      <c r="B14" s="22">
        <f t="shared" si="0"/>
        <v>0.35294117647058826</v>
      </c>
      <c r="C14" s="22" t="e">
        <f t="shared" si="1"/>
        <v>#DIV/0!</v>
      </c>
      <c r="D14" s="22">
        <f t="shared" si="2"/>
        <v>-0.21893491124260356</v>
      </c>
      <c r="E14" s="22">
        <f t="shared" si="3"/>
        <v>-8.6363636363636365E-2</v>
      </c>
      <c r="J14" s="29">
        <v>45597</v>
      </c>
      <c r="K14" t="s">
        <v>173</v>
      </c>
      <c r="L14" s="270">
        <v>403</v>
      </c>
      <c r="M14" s="270">
        <v>143</v>
      </c>
      <c r="N14" s="270">
        <v>260</v>
      </c>
      <c r="O14" s="270">
        <v>41</v>
      </c>
      <c r="P14" s="270">
        <v>14</v>
      </c>
      <c r="Q14" s="270">
        <v>88</v>
      </c>
      <c r="R14" s="270">
        <v>8</v>
      </c>
      <c r="S14" s="270">
        <v>11</v>
      </c>
      <c r="T14" s="270">
        <v>241</v>
      </c>
      <c r="U14" s="270">
        <v>0</v>
      </c>
      <c r="V14" s="270">
        <v>0</v>
      </c>
      <c r="W14" s="270">
        <v>16</v>
      </c>
      <c r="X14" s="270">
        <v>16</v>
      </c>
      <c r="Y14" s="55">
        <f t="shared" si="6"/>
        <v>0.36666666666666664</v>
      </c>
      <c r="Z14" s="55">
        <f t="shared" si="7"/>
        <v>0.4</v>
      </c>
      <c r="AA14" s="55">
        <f t="shared" si="8"/>
        <v>-0.2413793103448276</v>
      </c>
      <c r="AB14" s="52">
        <f t="shared" si="9"/>
        <v>-8.3333333333333329E-2</v>
      </c>
    </row>
    <row r="15" spans="1:28" x14ac:dyDescent="0.25">
      <c r="J15" s="29">
        <v>45627</v>
      </c>
      <c r="K15" t="s">
        <v>173</v>
      </c>
      <c r="L15" s="270">
        <v>323</v>
      </c>
      <c r="M15" s="270">
        <v>181</v>
      </c>
      <c r="N15" s="270">
        <v>142</v>
      </c>
      <c r="O15" s="270">
        <v>60</v>
      </c>
      <c r="P15" s="270">
        <v>0</v>
      </c>
      <c r="Q15" s="270">
        <v>121</v>
      </c>
      <c r="R15" s="270">
        <v>52</v>
      </c>
      <c r="S15" s="270">
        <v>0</v>
      </c>
      <c r="T15" s="270">
        <v>90</v>
      </c>
      <c r="U15" s="270">
        <v>0</v>
      </c>
      <c r="V15" s="270">
        <v>0</v>
      </c>
      <c r="W15" s="270">
        <v>310</v>
      </c>
      <c r="X15" s="270">
        <v>13</v>
      </c>
      <c r="Y15" s="55">
        <f t="shared" si="6"/>
        <v>0.46341463414634149</v>
      </c>
      <c r="Z15" s="55">
        <f t="shared" si="7"/>
        <v>-1</v>
      </c>
      <c r="AA15" s="55">
        <f t="shared" si="8"/>
        <v>0.375</v>
      </c>
      <c r="AB15" s="52">
        <f t="shared" si="9"/>
        <v>0.26573426573426573</v>
      </c>
    </row>
    <row r="16" spans="1:28" x14ac:dyDescent="0.25">
      <c r="J16" s="29">
        <v>45658</v>
      </c>
      <c r="K16" t="s">
        <v>173</v>
      </c>
      <c r="L16" s="270">
        <v>251</v>
      </c>
      <c r="M16" s="270">
        <v>134</v>
      </c>
      <c r="N16" s="270">
        <v>117</v>
      </c>
      <c r="O16" s="270">
        <v>37</v>
      </c>
      <c r="P16" s="270">
        <v>0</v>
      </c>
      <c r="Q16" s="270">
        <v>97</v>
      </c>
      <c r="R16" s="270">
        <v>29</v>
      </c>
      <c r="S16" s="270">
        <v>0</v>
      </c>
      <c r="T16" s="270">
        <v>88</v>
      </c>
      <c r="U16" s="270">
        <v>0</v>
      </c>
      <c r="V16" s="270">
        <v>0</v>
      </c>
      <c r="W16" s="270">
        <v>244</v>
      </c>
      <c r="X16" s="270">
        <v>7</v>
      </c>
      <c r="Y16" s="55">
        <f t="shared" si="6"/>
        <v>-0.38333333333333336</v>
      </c>
      <c r="Z16" s="55" t="e">
        <f t="shared" si="7"/>
        <v>#DIV/0!</v>
      </c>
      <c r="AA16" s="55">
        <f t="shared" si="8"/>
        <v>-0.19834710743801653</v>
      </c>
      <c r="AB16" s="52">
        <f t="shared" si="9"/>
        <v>-0.25966850828729282</v>
      </c>
    </row>
    <row r="17" spans="10:28" x14ac:dyDescent="0.25">
      <c r="J17" s="29">
        <v>45689</v>
      </c>
      <c r="K17" t="s">
        <v>173</v>
      </c>
      <c r="L17" s="270">
        <v>376</v>
      </c>
      <c r="M17" s="270">
        <v>220</v>
      </c>
      <c r="N17" s="270">
        <v>156</v>
      </c>
      <c r="O17" s="270">
        <v>51</v>
      </c>
      <c r="P17" s="270">
        <v>0</v>
      </c>
      <c r="Q17" s="270">
        <v>169</v>
      </c>
      <c r="R17" s="270">
        <v>26</v>
      </c>
      <c r="S17" s="270">
        <v>0</v>
      </c>
      <c r="T17" s="270">
        <v>130</v>
      </c>
      <c r="U17" s="270">
        <v>0</v>
      </c>
      <c r="V17" s="270">
        <v>0</v>
      </c>
      <c r="W17" s="270">
        <v>371</v>
      </c>
      <c r="X17" s="270">
        <v>5</v>
      </c>
      <c r="Y17" s="55">
        <f t="shared" si="6"/>
        <v>0.3783783783783784</v>
      </c>
      <c r="Z17" s="55" t="e">
        <f t="shared" si="7"/>
        <v>#DIV/0!</v>
      </c>
      <c r="AA17" s="55">
        <f t="shared" si="8"/>
        <v>0.74226804123711343</v>
      </c>
      <c r="AB17" s="52">
        <f t="shared" si="9"/>
        <v>0.64179104477611937</v>
      </c>
    </row>
    <row r="18" spans="10:28" ht="16.5" thickBot="1" x14ac:dyDescent="0.3">
      <c r="J18" s="30">
        <v>45717</v>
      </c>
      <c r="K18" s="13" t="s">
        <v>173</v>
      </c>
      <c r="L18" s="270">
        <v>317</v>
      </c>
      <c r="M18" s="270">
        <v>201</v>
      </c>
      <c r="N18" s="270">
        <v>116</v>
      </c>
      <c r="O18" s="270">
        <v>69</v>
      </c>
      <c r="P18" s="270">
        <v>0</v>
      </c>
      <c r="Q18" s="270">
        <v>132</v>
      </c>
      <c r="R18" s="270">
        <v>27</v>
      </c>
      <c r="S18" s="270">
        <v>0</v>
      </c>
      <c r="T18" s="270">
        <v>89</v>
      </c>
      <c r="U18" s="270">
        <v>0</v>
      </c>
      <c r="V18" s="270">
        <v>0</v>
      </c>
      <c r="W18" s="270">
        <v>309</v>
      </c>
      <c r="X18" s="270">
        <v>8</v>
      </c>
      <c r="Y18" s="58">
        <f t="shared" si="6"/>
        <v>0.35294117647058826</v>
      </c>
      <c r="Z18" s="58" t="e">
        <f t="shared" si="7"/>
        <v>#DIV/0!</v>
      </c>
      <c r="AA18" s="58">
        <f t="shared" si="8"/>
        <v>-0.21893491124260356</v>
      </c>
      <c r="AB18" s="54">
        <f t="shared" si="9"/>
        <v>-8.6363636363636365E-2</v>
      </c>
    </row>
    <row r="47" spans="1:1" ht="24" x14ac:dyDescent="0.25">
      <c r="A47" s="277"/>
    </row>
    <row r="48" spans="1:1" x14ac:dyDescent="0.25">
      <c r="A48" s="300" t="s">
        <v>858</v>
      </c>
    </row>
  </sheetData>
  <mergeCells count="2">
    <mergeCell ref="Y2:AB2"/>
    <mergeCell ref="J2:X2"/>
  </mergeCells>
  <phoneticPr fontId="13" type="noConversion"/>
  <hyperlinks>
    <hyperlink ref="A48" location="目錄!A1" display="目錄" xr:uid="{D9E8D542-8A95-493D-AC78-D2359471DAE8}"/>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62AB-A2F8-4AEB-8A24-216725348E1B}">
  <dimension ref="A1:V42"/>
  <sheetViews>
    <sheetView zoomScale="70" zoomScaleNormal="70" workbookViewId="0">
      <selection activeCell="E15" sqref="E15"/>
    </sheetView>
  </sheetViews>
  <sheetFormatPr defaultColWidth="8.6640625" defaultRowHeight="15.75" x14ac:dyDescent="0.25"/>
  <cols>
    <col min="1" max="1" width="14.6640625" customWidth="1"/>
    <col min="7" max="7" width="10.6640625" bestFit="1" customWidth="1"/>
    <col min="9" max="9" width="8.109375" customWidth="1"/>
    <col min="10" max="10" width="13" customWidth="1"/>
    <col min="11" max="11" width="14.6640625" bestFit="1" customWidth="1"/>
    <col min="12" max="12" width="15" bestFit="1" customWidth="1"/>
    <col min="13" max="15" width="26.6640625" bestFit="1" customWidth="1"/>
    <col min="16" max="18" width="27.109375" bestFit="1" customWidth="1"/>
    <col min="19" max="19" width="25" customWidth="1"/>
    <col min="20" max="20" width="23.5546875" customWidth="1"/>
    <col min="21" max="21" width="24" customWidth="1"/>
    <col min="22" max="22" width="14.88671875" bestFit="1" customWidth="1"/>
    <col min="23" max="25" width="26.109375" bestFit="1" customWidth="1"/>
    <col min="26" max="28" width="26.88671875" bestFit="1" customWidth="1"/>
  </cols>
  <sheetData>
    <row r="1" spans="1:22" ht="16.5" thickBot="1" x14ac:dyDescent="0.3">
      <c r="A1" s="1" t="s">
        <v>84</v>
      </c>
      <c r="B1" s="447" t="s">
        <v>15</v>
      </c>
      <c r="C1" s="447"/>
      <c r="D1" s="447"/>
      <c r="E1" s="447"/>
      <c r="G1" s="28" t="s">
        <v>21</v>
      </c>
      <c r="L1" s="8"/>
    </row>
    <row r="2" spans="1:22" ht="17.25" x14ac:dyDescent="0.25">
      <c r="A2" s="1" t="s">
        <v>81</v>
      </c>
      <c r="B2" s="448">
        <f>K6</f>
        <v>7920</v>
      </c>
      <c r="C2" s="449"/>
      <c r="D2" s="449"/>
      <c r="E2" s="449"/>
      <c r="G2" s="1">
        <f>K15+L15</f>
        <v>357</v>
      </c>
      <c r="J2" s="444" t="s">
        <v>1053</v>
      </c>
      <c r="K2" s="445"/>
      <c r="L2" s="445"/>
      <c r="M2" s="445"/>
      <c r="N2" s="445"/>
      <c r="O2" s="445"/>
      <c r="P2" s="445"/>
      <c r="Q2" s="446"/>
    </row>
    <row r="3" spans="1:22" x14ac:dyDescent="0.25">
      <c r="A3" s="1" t="s">
        <v>82</v>
      </c>
      <c r="B3" s="451">
        <f>(K6-K5)/K5</f>
        <v>-4.1493775933609959E-3</v>
      </c>
      <c r="C3" s="451"/>
      <c r="D3" s="451"/>
      <c r="E3" s="451"/>
      <c r="G3" s="28" t="s">
        <v>23</v>
      </c>
      <c r="J3" s="293" t="s">
        <v>87</v>
      </c>
      <c r="K3" s="3" t="s">
        <v>0</v>
      </c>
      <c r="L3" s="3" t="s">
        <v>1</v>
      </c>
      <c r="M3" s="3" t="s">
        <v>2</v>
      </c>
      <c r="N3" s="3" t="s">
        <v>3</v>
      </c>
      <c r="O3" s="3" t="s">
        <v>4</v>
      </c>
      <c r="P3" s="3" t="s">
        <v>5</v>
      </c>
      <c r="Q3" s="4" t="s">
        <v>6</v>
      </c>
    </row>
    <row r="4" spans="1:22" x14ac:dyDescent="0.25">
      <c r="A4" s="1"/>
      <c r="B4" s="450" t="s">
        <v>16</v>
      </c>
      <c r="C4" s="450"/>
      <c r="D4" s="450" t="s">
        <v>18</v>
      </c>
      <c r="E4" s="450"/>
      <c r="G4" s="26">
        <f>(K15+L15)/(K14+L14)</f>
        <v>0.2664179104477612</v>
      </c>
      <c r="J4" s="5" t="s">
        <v>1009</v>
      </c>
      <c r="K4" s="221" t="s">
        <v>7</v>
      </c>
      <c r="L4" s="221" t="s">
        <v>8</v>
      </c>
      <c r="M4" s="221" t="s">
        <v>9</v>
      </c>
      <c r="N4" s="221" t="s">
        <v>10</v>
      </c>
      <c r="O4" s="221" t="s">
        <v>11</v>
      </c>
      <c r="P4" s="221" t="s">
        <v>12</v>
      </c>
      <c r="Q4" s="222" t="s">
        <v>13</v>
      </c>
    </row>
    <row r="5" spans="1:22" x14ac:dyDescent="0.25">
      <c r="A5" s="1" t="s">
        <v>81</v>
      </c>
      <c r="B5" s="448">
        <f>O6</f>
        <v>317</v>
      </c>
      <c r="C5" s="449"/>
      <c r="D5" s="448">
        <f>L6</f>
        <v>7603</v>
      </c>
      <c r="E5" s="449"/>
      <c r="G5" s="28" t="s">
        <v>25</v>
      </c>
      <c r="I5" s="1" t="s">
        <v>503</v>
      </c>
      <c r="J5" s="291">
        <v>45689</v>
      </c>
      <c r="K5" s="270">
        <v>7953</v>
      </c>
      <c r="L5" s="270">
        <v>7577</v>
      </c>
      <c r="M5" s="270">
        <v>6336</v>
      </c>
      <c r="N5" s="270">
        <v>1241</v>
      </c>
      <c r="O5" s="270">
        <v>376</v>
      </c>
      <c r="P5" s="270">
        <v>371</v>
      </c>
      <c r="Q5" s="270">
        <v>5</v>
      </c>
    </row>
    <row r="6" spans="1:22" ht="16.5" thickBot="1" x14ac:dyDescent="0.3">
      <c r="A6" s="1" t="s">
        <v>83</v>
      </c>
      <c r="B6" s="451">
        <f>O6/K6</f>
        <v>4.0025252525252526E-2</v>
      </c>
      <c r="C6" s="451"/>
      <c r="D6" s="451">
        <f>L6/K6</f>
        <v>0.95997474747474743</v>
      </c>
      <c r="E6" s="451"/>
      <c r="G6" s="26">
        <f>(K15+L15)/(L6)</f>
        <v>4.6955149283177691E-2</v>
      </c>
      <c r="I6" s="1" t="s">
        <v>502</v>
      </c>
      <c r="J6" s="292">
        <v>45717</v>
      </c>
      <c r="K6" s="270">
        <v>7920</v>
      </c>
      <c r="L6" s="270">
        <v>7603</v>
      </c>
      <c r="M6" s="270">
        <v>6424</v>
      </c>
      <c r="N6" s="270">
        <v>1179</v>
      </c>
      <c r="O6" s="270">
        <v>317</v>
      </c>
      <c r="P6" s="270">
        <v>309</v>
      </c>
      <c r="Q6" s="270">
        <v>8</v>
      </c>
    </row>
    <row r="7" spans="1:22" x14ac:dyDescent="0.25">
      <c r="A7" s="1" t="s">
        <v>82</v>
      </c>
      <c r="B7" s="451">
        <f>(O6-O5)/O5</f>
        <v>-0.15691489361702127</v>
      </c>
      <c r="C7" s="451"/>
      <c r="D7" s="451">
        <f>(L6-L5)/L5</f>
        <v>3.4314372442919359E-3</v>
      </c>
      <c r="E7" s="451"/>
      <c r="K7" s="9"/>
      <c r="L7" s="9"/>
      <c r="M7" s="9"/>
      <c r="N7" s="9"/>
      <c r="O7" s="9"/>
      <c r="P7" s="9"/>
      <c r="Q7" s="9"/>
    </row>
    <row r="8" spans="1:22" x14ac:dyDescent="0.25">
      <c r="A8" s="1"/>
      <c r="B8" s="27" t="s">
        <v>19</v>
      </c>
      <c r="C8" s="27" t="s">
        <v>20</v>
      </c>
      <c r="D8" s="27" t="s">
        <v>19</v>
      </c>
      <c r="E8" s="27" t="s">
        <v>20</v>
      </c>
    </row>
    <row r="9" spans="1:22" x14ac:dyDescent="0.25">
      <c r="A9" s="1" t="s">
        <v>81</v>
      </c>
      <c r="B9" s="25">
        <f>P6</f>
        <v>309</v>
      </c>
      <c r="C9" s="25">
        <f>Q6</f>
        <v>8</v>
      </c>
      <c r="D9" s="25">
        <f>M6</f>
        <v>6424</v>
      </c>
      <c r="E9" s="25">
        <f>N6</f>
        <v>1179</v>
      </c>
      <c r="K9" s="278"/>
      <c r="L9" s="278"/>
      <c r="M9" s="278"/>
      <c r="N9" s="278"/>
      <c r="O9" s="278"/>
      <c r="P9" s="278"/>
      <c r="Q9" s="278"/>
    </row>
    <row r="10" spans="1:22" ht="16.5" thickBot="1" x14ac:dyDescent="0.3">
      <c r="A10" s="1" t="s">
        <v>83</v>
      </c>
      <c r="B10" s="26">
        <f>P6/O6</f>
        <v>0.97476340694006314</v>
      </c>
      <c r="C10" s="26">
        <f>Q6/O6</f>
        <v>2.5236593059936908E-2</v>
      </c>
      <c r="D10" s="26">
        <f>M6/L6</f>
        <v>0.84492963303958968</v>
      </c>
      <c r="E10" s="26">
        <f>N6/L6</f>
        <v>0.15507036696041038</v>
      </c>
    </row>
    <row r="11" spans="1:22" ht="17.25" x14ac:dyDescent="0.25">
      <c r="A11" s="1" t="s">
        <v>82</v>
      </c>
      <c r="B11" s="26">
        <f>(P6-P5)/P5</f>
        <v>-0.16711590296495957</v>
      </c>
      <c r="C11" s="26">
        <f>(Q6-Q5)/Q5</f>
        <v>0.6</v>
      </c>
      <c r="D11" s="26">
        <f>(M6-M5)/M5</f>
        <v>1.3888888888888888E-2</v>
      </c>
      <c r="E11" s="26">
        <f>(N6-N5)/N5</f>
        <v>-4.9959709911361803E-2</v>
      </c>
      <c r="J11" s="444" t="s">
        <v>1074</v>
      </c>
      <c r="K11" s="445"/>
      <c r="L11" s="445"/>
      <c r="M11" s="445"/>
      <c r="N11" s="445"/>
      <c r="O11" s="445"/>
      <c r="P11" s="445"/>
      <c r="Q11" s="445"/>
      <c r="R11" s="446"/>
    </row>
    <row r="12" spans="1:22" x14ac:dyDescent="0.25">
      <c r="B12" s="1"/>
      <c r="C12" s="1"/>
      <c r="D12" s="1"/>
      <c r="E12" s="1"/>
      <c r="J12" s="2" t="s">
        <v>26</v>
      </c>
      <c r="K12" s="3" t="s">
        <v>27</v>
      </c>
      <c r="L12" s="3" t="s">
        <v>28</v>
      </c>
      <c r="M12" s="3" t="s">
        <v>29</v>
      </c>
      <c r="N12" s="3" t="s">
        <v>30</v>
      </c>
      <c r="O12" s="3" t="s">
        <v>31</v>
      </c>
      <c r="P12" s="3" t="s">
        <v>32</v>
      </c>
      <c r="Q12" s="3" t="s">
        <v>33</v>
      </c>
      <c r="R12" s="4" t="s">
        <v>34</v>
      </c>
      <c r="V12" s="3"/>
    </row>
    <row r="13" spans="1:22" x14ac:dyDescent="0.25">
      <c r="J13" s="5" t="s">
        <v>35</v>
      </c>
      <c r="K13" s="221" t="s">
        <v>36</v>
      </c>
      <c r="L13" s="221" t="s">
        <v>37</v>
      </c>
      <c r="M13" s="221" t="s">
        <v>38</v>
      </c>
      <c r="N13" s="221" t="s">
        <v>39</v>
      </c>
      <c r="O13" s="221" t="s">
        <v>40</v>
      </c>
      <c r="P13" s="221" t="s">
        <v>41</v>
      </c>
      <c r="Q13" s="221" t="s">
        <v>42</v>
      </c>
      <c r="R13" s="222" t="s">
        <v>43</v>
      </c>
    </row>
    <row r="14" spans="1:22" x14ac:dyDescent="0.25">
      <c r="J14" s="11" t="s">
        <v>1142</v>
      </c>
      <c r="K14" s="270">
        <v>753</v>
      </c>
      <c r="L14" s="270">
        <v>587</v>
      </c>
      <c r="M14" s="270">
        <v>364</v>
      </c>
      <c r="N14" s="270">
        <v>76</v>
      </c>
      <c r="O14" s="270">
        <v>313</v>
      </c>
      <c r="P14" s="270">
        <v>162</v>
      </c>
      <c r="Q14" s="270">
        <v>55</v>
      </c>
      <c r="R14" s="270">
        <v>370</v>
      </c>
    </row>
    <row r="15" spans="1:22" ht="16.5" thickBot="1" x14ac:dyDescent="0.3">
      <c r="J15" s="12" t="s">
        <v>1143</v>
      </c>
      <c r="K15" s="270">
        <v>181</v>
      </c>
      <c r="L15" s="270">
        <v>176</v>
      </c>
      <c r="M15" s="270">
        <v>57</v>
      </c>
      <c r="N15" s="270">
        <v>7</v>
      </c>
      <c r="O15" s="270">
        <v>117</v>
      </c>
      <c r="P15" s="270">
        <v>20</v>
      </c>
      <c r="Q15" s="270">
        <v>6</v>
      </c>
      <c r="R15" s="270">
        <v>150</v>
      </c>
    </row>
    <row r="19" spans="1:17" x14ac:dyDescent="0.25">
      <c r="J19" s="8"/>
    </row>
    <row r="20" spans="1:17" x14ac:dyDescent="0.25">
      <c r="J20" s="8"/>
    </row>
    <row r="21" spans="1:17" x14ac:dyDescent="0.25">
      <c r="K21" s="278"/>
      <c r="L21" s="278"/>
      <c r="M21" s="278"/>
      <c r="N21" s="278"/>
      <c r="O21" s="278"/>
      <c r="P21" s="278"/>
      <c r="Q21" s="278"/>
    </row>
    <row r="22" spans="1:17" x14ac:dyDescent="0.25">
      <c r="K22" s="278"/>
      <c r="L22" s="278"/>
      <c r="M22" s="278"/>
      <c r="N22" s="278"/>
      <c r="O22" s="278"/>
      <c r="P22" s="278"/>
      <c r="Q22" s="278"/>
    </row>
    <row r="28" spans="1:17" ht="24" x14ac:dyDescent="0.25">
      <c r="A28" s="277"/>
    </row>
    <row r="42" spans="1:1" x14ac:dyDescent="0.25">
      <c r="A42" s="300" t="s">
        <v>858</v>
      </c>
    </row>
  </sheetData>
  <mergeCells count="13">
    <mergeCell ref="J2:Q2"/>
    <mergeCell ref="J11:R11"/>
    <mergeCell ref="B1:E1"/>
    <mergeCell ref="B2:E2"/>
    <mergeCell ref="B4:C4"/>
    <mergeCell ref="D4:E4"/>
    <mergeCell ref="B5:C5"/>
    <mergeCell ref="D5:E5"/>
    <mergeCell ref="B6:C6"/>
    <mergeCell ref="D6:E6"/>
    <mergeCell ref="B3:E3"/>
    <mergeCell ref="B7:C7"/>
    <mergeCell ref="D7:E7"/>
  </mergeCells>
  <phoneticPr fontId="13" type="noConversion"/>
  <conditionalFormatting sqref="B3:E3 B7:E7 B11:E11">
    <cfRule type="cellIs" dxfId="17" priority="1" operator="lessThan">
      <formula>0</formula>
    </cfRule>
    <cfRule type="cellIs" dxfId="16" priority="2" operator="greaterThan">
      <formula>0</formula>
    </cfRule>
  </conditionalFormatting>
  <hyperlinks>
    <hyperlink ref="A42" location="目錄!A1" display="目錄" xr:uid="{6ED205D9-ED44-4C7A-922C-B35930719FF7}"/>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086B-D149-4238-A874-D00D90055F93}">
  <dimension ref="A1:P48"/>
  <sheetViews>
    <sheetView zoomScale="70" zoomScaleNormal="70" workbookViewId="0">
      <selection activeCell="H6" sqref="H6:P19"/>
    </sheetView>
  </sheetViews>
  <sheetFormatPr defaultColWidth="8.6640625" defaultRowHeight="15.75" x14ac:dyDescent="0.25"/>
  <cols>
    <col min="8" max="8" width="12.33203125" bestFit="1" customWidth="1"/>
    <col min="9" max="9" width="15.88671875" bestFit="1" customWidth="1"/>
    <col min="10" max="10" width="20" bestFit="1" customWidth="1"/>
    <col min="11" max="11" width="22" bestFit="1" customWidth="1"/>
    <col min="12" max="12" width="25.6640625" bestFit="1" customWidth="1"/>
    <col min="13" max="13" width="16.109375" bestFit="1" customWidth="1"/>
    <col min="14" max="14" width="20.33203125" bestFit="1" customWidth="1"/>
    <col min="15" max="15" width="22.33203125" bestFit="1" customWidth="1"/>
    <col min="16" max="16" width="25.88671875" bestFit="1" customWidth="1"/>
  </cols>
  <sheetData>
    <row r="1" spans="1:16" ht="16.5" thickBot="1" x14ac:dyDescent="0.3">
      <c r="B1" t="s">
        <v>67</v>
      </c>
      <c r="C1" t="s">
        <v>68</v>
      </c>
      <c r="D1" t="s">
        <v>69</v>
      </c>
    </row>
    <row r="2" spans="1:16" ht="17.25" x14ac:dyDescent="0.25">
      <c r="A2" t="str">
        <f>MONTH(H7)&amp;"月"</f>
        <v>3月</v>
      </c>
      <c r="B2">
        <f>J7</f>
        <v>126</v>
      </c>
      <c r="C2">
        <f>K7</f>
        <v>52</v>
      </c>
      <c r="D2">
        <f>L7</f>
        <v>86</v>
      </c>
      <c r="H2" s="463" t="s">
        <v>1101</v>
      </c>
      <c r="I2" s="464"/>
      <c r="J2" s="464"/>
      <c r="K2" s="464"/>
      <c r="L2" s="464"/>
      <c r="M2" s="464"/>
      <c r="N2" s="464"/>
      <c r="O2" s="464"/>
      <c r="P2" s="465"/>
    </row>
    <row r="3" spans="1:16" x14ac:dyDescent="0.25">
      <c r="A3" t="str">
        <f t="shared" ref="A3:A14" si="0">MONTH(H8)&amp;"月"</f>
        <v>4月</v>
      </c>
      <c r="B3">
        <f t="shared" ref="B3:B14" si="1">J8</f>
        <v>99</v>
      </c>
      <c r="C3">
        <f t="shared" ref="C3:C14" si="2">K8</f>
        <v>40</v>
      </c>
      <c r="D3">
        <f t="shared" ref="D3:D14" si="3">L8</f>
        <v>89</v>
      </c>
      <c r="H3" s="2"/>
      <c r="I3" s="460" t="s">
        <v>107</v>
      </c>
      <c r="J3" s="460"/>
      <c r="K3" s="460"/>
      <c r="L3" s="460"/>
      <c r="M3" s="461" t="s">
        <v>109</v>
      </c>
      <c r="N3" s="461"/>
      <c r="O3" s="461"/>
      <c r="P3" s="462"/>
    </row>
    <row r="4" spans="1:16" x14ac:dyDescent="0.25">
      <c r="A4" t="str">
        <f t="shared" si="0"/>
        <v>5月</v>
      </c>
      <c r="B4">
        <f t="shared" si="1"/>
        <v>108</v>
      </c>
      <c r="C4">
        <f t="shared" si="2"/>
        <v>43</v>
      </c>
      <c r="D4">
        <f t="shared" si="3"/>
        <v>77</v>
      </c>
      <c r="H4" s="61" t="s">
        <v>14</v>
      </c>
      <c r="I4" s="59" t="s">
        <v>110</v>
      </c>
      <c r="J4" s="59" t="s">
        <v>111</v>
      </c>
      <c r="K4" s="59" t="s">
        <v>112</v>
      </c>
      <c r="L4" s="59" t="s">
        <v>113</v>
      </c>
      <c r="M4" s="59" t="s">
        <v>110</v>
      </c>
      <c r="N4" s="59" t="s">
        <v>111</v>
      </c>
      <c r="O4" s="59" t="s">
        <v>112</v>
      </c>
      <c r="P4" s="60" t="s">
        <v>113</v>
      </c>
    </row>
    <row r="5" spans="1:16" x14ac:dyDescent="0.25">
      <c r="A5" t="str">
        <f t="shared" si="0"/>
        <v>6月</v>
      </c>
      <c r="B5">
        <f t="shared" si="1"/>
        <v>81</v>
      </c>
      <c r="C5">
        <f t="shared" si="2"/>
        <v>39</v>
      </c>
      <c r="D5">
        <f t="shared" si="3"/>
        <v>88</v>
      </c>
      <c r="H5" s="263" t="s">
        <v>76</v>
      </c>
      <c r="I5" s="224" t="s">
        <v>100</v>
      </c>
      <c r="J5" s="224" t="s">
        <v>108</v>
      </c>
      <c r="K5" s="224" t="s">
        <v>101</v>
      </c>
      <c r="L5" s="224" t="s">
        <v>102</v>
      </c>
      <c r="M5" s="224" t="s">
        <v>103</v>
      </c>
      <c r="N5" s="224" t="s">
        <v>104</v>
      </c>
      <c r="O5" s="224" t="s">
        <v>105</v>
      </c>
      <c r="P5" s="225" t="s">
        <v>106</v>
      </c>
    </row>
    <row r="6" spans="1:16" x14ac:dyDescent="0.25">
      <c r="A6" t="str">
        <f t="shared" si="0"/>
        <v>7月</v>
      </c>
      <c r="B6">
        <f t="shared" si="1"/>
        <v>95</v>
      </c>
      <c r="C6">
        <f t="shared" si="2"/>
        <v>42</v>
      </c>
      <c r="D6">
        <f t="shared" si="3"/>
        <v>90</v>
      </c>
      <c r="H6" s="29">
        <v>45323</v>
      </c>
      <c r="I6" s="270">
        <v>227</v>
      </c>
      <c r="J6" s="270">
        <v>110</v>
      </c>
      <c r="K6" s="270">
        <v>40</v>
      </c>
      <c r="L6" s="270">
        <v>77</v>
      </c>
      <c r="M6" s="270">
        <v>144</v>
      </c>
      <c r="N6" s="270">
        <v>72</v>
      </c>
      <c r="O6" s="270">
        <v>36</v>
      </c>
      <c r="P6" s="270">
        <v>36</v>
      </c>
    </row>
    <row r="7" spans="1:16" x14ac:dyDescent="0.25">
      <c r="A7" t="str">
        <f t="shared" si="0"/>
        <v>8月</v>
      </c>
      <c r="B7">
        <f t="shared" si="1"/>
        <v>74</v>
      </c>
      <c r="C7">
        <f t="shared" si="2"/>
        <v>39</v>
      </c>
      <c r="D7">
        <f t="shared" si="3"/>
        <v>88</v>
      </c>
      <c r="H7" s="29">
        <v>45352</v>
      </c>
      <c r="I7" s="270">
        <v>264</v>
      </c>
      <c r="J7" s="270">
        <v>126</v>
      </c>
      <c r="K7" s="270">
        <v>52</v>
      </c>
      <c r="L7" s="270">
        <v>86</v>
      </c>
      <c r="M7" s="270">
        <v>275</v>
      </c>
      <c r="N7" s="270">
        <v>130</v>
      </c>
      <c r="O7" s="270">
        <v>77</v>
      </c>
      <c r="P7" s="270">
        <v>68</v>
      </c>
    </row>
    <row r="8" spans="1:16" x14ac:dyDescent="0.25">
      <c r="A8" t="str">
        <f t="shared" si="0"/>
        <v>9月</v>
      </c>
      <c r="B8">
        <f t="shared" si="1"/>
        <v>59</v>
      </c>
      <c r="C8">
        <f t="shared" si="2"/>
        <v>23</v>
      </c>
      <c r="D8">
        <f t="shared" si="3"/>
        <v>32</v>
      </c>
      <c r="H8" s="29">
        <v>45383</v>
      </c>
      <c r="I8" s="270">
        <v>228</v>
      </c>
      <c r="J8" s="270">
        <v>99</v>
      </c>
      <c r="K8" s="270">
        <v>40</v>
      </c>
      <c r="L8" s="270">
        <v>89</v>
      </c>
      <c r="M8" s="270">
        <v>183</v>
      </c>
      <c r="N8" s="270">
        <v>93</v>
      </c>
      <c r="O8" s="270">
        <v>39</v>
      </c>
      <c r="P8" s="270">
        <v>51</v>
      </c>
    </row>
    <row r="9" spans="1:16" x14ac:dyDescent="0.25">
      <c r="A9" t="str">
        <f t="shared" si="0"/>
        <v>10月</v>
      </c>
      <c r="B9">
        <f t="shared" si="1"/>
        <v>71</v>
      </c>
      <c r="C9">
        <f t="shared" si="2"/>
        <v>27</v>
      </c>
      <c r="D9">
        <f t="shared" si="3"/>
        <v>58</v>
      </c>
      <c r="H9" s="29">
        <v>45413</v>
      </c>
      <c r="I9" s="270">
        <v>228</v>
      </c>
      <c r="J9" s="270">
        <v>108</v>
      </c>
      <c r="K9" s="270">
        <v>43</v>
      </c>
      <c r="L9" s="270">
        <v>77</v>
      </c>
      <c r="M9" s="270">
        <v>143</v>
      </c>
      <c r="N9" s="270">
        <v>68</v>
      </c>
      <c r="O9" s="270">
        <v>30</v>
      </c>
      <c r="P9" s="270">
        <v>45</v>
      </c>
    </row>
    <row r="10" spans="1:16" x14ac:dyDescent="0.25">
      <c r="A10" t="str">
        <f t="shared" si="0"/>
        <v>11月</v>
      </c>
      <c r="B10">
        <f t="shared" si="1"/>
        <v>71</v>
      </c>
      <c r="C10">
        <f t="shared" si="2"/>
        <v>22</v>
      </c>
      <c r="D10">
        <f t="shared" si="3"/>
        <v>50</v>
      </c>
      <c r="H10" s="29">
        <v>45444</v>
      </c>
      <c r="I10" s="270">
        <v>208</v>
      </c>
      <c r="J10" s="270">
        <v>81</v>
      </c>
      <c r="K10" s="270">
        <v>39</v>
      </c>
      <c r="L10" s="270">
        <v>88</v>
      </c>
      <c r="M10" s="270">
        <v>158</v>
      </c>
      <c r="N10" s="270">
        <v>87</v>
      </c>
      <c r="O10" s="270">
        <v>25</v>
      </c>
      <c r="P10" s="270">
        <v>46</v>
      </c>
    </row>
    <row r="11" spans="1:16" x14ac:dyDescent="0.25">
      <c r="A11" t="str">
        <f t="shared" si="0"/>
        <v>12月</v>
      </c>
      <c r="B11">
        <f t="shared" si="1"/>
        <v>88</v>
      </c>
      <c r="C11">
        <f t="shared" si="2"/>
        <v>30</v>
      </c>
      <c r="D11">
        <f t="shared" si="3"/>
        <v>63</v>
      </c>
      <c r="H11" s="29">
        <v>45474</v>
      </c>
      <c r="I11" s="270">
        <v>227</v>
      </c>
      <c r="J11" s="270">
        <v>95</v>
      </c>
      <c r="K11" s="270">
        <v>42</v>
      </c>
      <c r="L11" s="270">
        <v>90</v>
      </c>
      <c r="M11" s="270">
        <v>158</v>
      </c>
      <c r="N11" s="270">
        <v>79</v>
      </c>
      <c r="O11" s="270">
        <v>34</v>
      </c>
      <c r="P11" s="270">
        <v>45</v>
      </c>
    </row>
    <row r="12" spans="1:16" x14ac:dyDescent="0.25">
      <c r="A12" t="str">
        <f t="shared" si="0"/>
        <v>1月</v>
      </c>
      <c r="B12">
        <f t="shared" si="1"/>
        <v>69</v>
      </c>
      <c r="C12">
        <f t="shared" si="2"/>
        <v>22</v>
      </c>
      <c r="D12">
        <f t="shared" si="3"/>
        <v>42</v>
      </c>
      <c r="H12" s="29">
        <v>45505</v>
      </c>
      <c r="I12" s="270">
        <v>201</v>
      </c>
      <c r="J12" s="270">
        <v>74</v>
      </c>
      <c r="K12" s="270">
        <v>39</v>
      </c>
      <c r="L12" s="270">
        <v>88</v>
      </c>
      <c r="M12" s="270">
        <v>112</v>
      </c>
      <c r="N12" s="270">
        <v>52</v>
      </c>
      <c r="O12" s="270">
        <v>25</v>
      </c>
      <c r="P12" s="270">
        <v>35</v>
      </c>
    </row>
    <row r="13" spans="1:16" x14ac:dyDescent="0.25">
      <c r="A13" t="str">
        <f t="shared" si="0"/>
        <v>2月</v>
      </c>
      <c r="B13">
        <f t="shared" si="1"/>
        <v>131</v>
      </c>
      <c r="C13">
        <f t="shared" si="2"/>
        <v>28</v>
      </c>
      <c r="D13">
        <f t="shared" si="3"/>
        <v>61</v>
      </c>
      <c r="H13" s="29">
        <v>45536</v>
      </c>
      <c r="I13" s="270">
        <v>114</v>
      </c>
      <c r="J13" s="270">
        <v>59</v>
      </c>
      <c r="K13" s="270">
        <v>23</v>
      </c>
      <c r="L13" s="270">
        <v>32</v>
      </c>
      <c r="M13" s="270">
        <v>90</v>
      </c>
      <c r="N13" s="270">
        <v>33</v>
      </c>
      <c r="O13" s="270">
        <v>19</v>
      </c>
      <c r="P13" s="270">
        <v>38</v>
      </c>
    </row>
    <row r="14" spans="1:16" x14ac:dyDescent="0.25">
      <c r="A14" t="str">
        <f t="shared" si="0"/>
        <v>3月</v>
      </c>
      <c r="B14">
        <f t="shared" si="1"/>
        <v>103</v>
      </c>
      <c r="C14">
        <f t="shared" si="2"/>
        <v>37</v>
      </c>
      <c r="D14">
        <f t="shared" si="3"/>
        <v>61</v>
      </c>
      <c r="H14" s="29">
        <v>45566</v>
      </c>
      <c r="I14" s="270">
        <v>156</v>
      </c>
      <c r="J14" s="270">
        <v>71</v>
      </c>
      <c r="K14" s="270">
        <v>27</v>
      </c>
      <c r="L14" s="270">
        <v>58</v>
      </c>
      <c r="M14" s="270">
        <v>108</v>
      </c>
      <c r="N14" s="270">
        <v>52</v>
      </c>
      <c r="O14" s="270">
        <v>18</v>
      </c>
      <c r="P14" s="270">
        <v>38</v>
      </c>
    </row>
    <row r="15" spans="1:16" x14ac:dyDescent="0.25">
      <c r="H15" s="29">
        <v>45597</v>
      </c>
      <c r="I15" s="270">
        <v>143</v>
      </c>
      <c r="J15" s="270">
        <v>71</v>
      </c>
      <c r="K15" s="270">
        <v>22</v>
      </c>
      <c r="L15" s="270">
        <v>50</v>
      </c>
      <c r="M15" s="270">
        <v>260</v>
      </c>
      <c r="N15" s="270">
        <v>124</v>
      </c>
      <c r="O15" s="270">
        <v>55</v>
      </c>
      <c r="P15" s="270">
        <v>81</v>
      </c>
    </row>
    <row r="16" spans="1:16" x14ac:dyDescent="0.25">
      <c r="H16" s="29">
        <v>45627</v>
      </c>
      <c r="I16" s="270">
        <v>181</v>
      </c>
      <c r="J16" s="270">
        <v>88</v>
      </c>
      <c r="K16" s="270">
        <v>30</v>
      </c>
      <c r="L16" s="270">
        <v>63</v>
      </c>
      <c r="M16" s="270">
        <v>142</v>
      </c>
      <c r="N16" s="270">
        <v>83</v>
      </c>
      <c r="O16" s="270">
        <v>28</v>
      </c>
      <c r="P16" s="270">
        <v>31</v>
      </c>
    </row>
    <row r="17" spans="1:16" ht="24" x14ac:dyDescent="0.25">
      <c r="A17" s="277"/>
      <c r="H17" s="29">
        <v>45658</v>
      </c>
      <c r="I17" s="270">
        <v>133</v>
      </c>
      <c r="J17" s="270">
        <v>69</v>
      </c>
      <c r="K17" s="270">
        <v>22</v>
      </c>
      <c r="L17" s="270">
        <v>42</v>
      </c>
      <c r="M17" s="270">
        <v>118</v>
      </c>
      <c r="N17" s="270">
        <v>57</v>
      </c>
      <c r="O17" s="270">
        <v>22</v>
      </c>
      <c r="P17" s="270">
        <v>39</v>
      </c>
    </row>
    <row r="18" spans="1:16" x14ac:dyDescent="0.25">
      <c r="H18" s="29">
        <v>45689</v>
      </c>
      <c r="I18" s="270">
        <v>220</v>
      </c>
      <c r="J18" s="270">
        <v>131</v>
      </c>
      <c r="K18" s="270">
        <v>28</v>
      </c>
      <c r="L18" s="270">
        <v>61</v>
      </c>
      <c r="M18" s="270">
        <v>156</v>
      </c>
      <c r="N18" s="270">
        <v>91</v>
      </c>
      <c r="O18" s="270">
        <v>33</v>
      </c>
      <c r="P18" s="270">
        <v>32</v>
      </c>
    </row>
    <row r="19" spans="1:16" ht="16.5" thickBot="1" x14ac:dyDescent="0.3">
      <c r="H19" s="30">
        <v>45717</v>
      </c>
      <c r="I19" s="270">
        <v>201</v>
      </c>
      <c r="J19" s="270">
        <v>103</v>
      </c>
      <c r="K19" s="270">
        <v>37</v>
      </c>
      <c r="L19" s="270">
        <v>61</v>
      </c>
      <c r="M19" s="270">
        <v>116</v>
      </c>
      <c r="N19" s="270">
        <v>59</v>
      </c>
      <c r="O19" s="270">
        <v>18</v>
      </c>
      <c r="P19" s="270">
        <v>39</v>
      </c>
    </row>
    <row r="48" spans="1:1" x14ac:dyDescent="0.25">
      <c r="A48" s="300" t="s">
        <v>858</v>
      </c>
    </row>
  </sheetData>
  <mergeCells count="3">
    <mergeCell ref="H2:P2"/>
    <mergeCell ref="I3:L3"/>
    <mergeCell ref="M3:P3"/>
  </mergeCells>
  <phoneticPr fontId="13" type="noConversion"/>
  <hyperlinks>
    <hyperlink ref="A48" location="目錄!A1" display="目錄" xr:uid="{2A5CE70F-E601-4990-91BF-426B185571CA}"/>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D971-3C54-4D0C-B99E-B458F42DF3F7}">
  <dimension ref="A1:R48"/>
  <sheetViews>
    <sheetView zoomScale="70" zoomScaleNormal="70" workbookViewId="0">
      <selection activeCell="H6" sqref="H6:R19"/>
    </sheetView>
  </sheetViews>
  <sheetFormatPr defaultColWidth="8.6640625" defaultRowHeight="15.75" x14ac:dyDescent="0.25"/>
  <cols>
    <col min="8" max="8" width="11.88671875" bestFit="1" customWidth="1"/>
    <col min="9" max="9" width="12.33203125" bestFit="1" customWidth="1"/>
    <col min="10" max="10" width="10.44140625" bestFit="1" customWidth="1"/>
    <col min="11" max="11" width="16.33203125" bestFit="1" customWidth="1"/>
    <col min="12" max="12" width="18.5546875" bestFit="1" customWidth="1"/>
    <col min="13" max="13" width="18.33203125" bestFit="1" customWidth="1"/>
    <col min="14" max="14" width="12.5546875" bestFit="1" customWidth="1"/>
    <col min="15" max="15" width="10.44140625" bestFit="1" customWidth="1"/>
    <col min="16" max="16" width="16.33203125" bestFit="1" customWidth="1"/>
    <col min="17" max="17" width="18.6640625" bestFit="1" customWidth="1"/>
    <col min="18" max="18" width="18.5546875" bestFit="1" customWidth="1"/>
  </cols>
  <sheetData>
    <row r="1" spans="1:18" ht="16.5" thickBot="1" x14ac:dyDescent="0.3">
      <c r="B1" t="s">
        <v>81</v>
      </c>
    </row>
    <row r="2" spans="1:18" x14ac:dyDescent="0.25">
      <c r="A2" t="s">
        <v>129</v>
      </c>
      <c r="B2" s="9">
        <f>O19</f>
        <v>3081</v>
      </c>
      <c r="H2" s="469" t="s">
        <v>1102</v>
      </c>
      <c r="I2" s="470"/>
      <c r="J2" s="470"/>
      <c r="K2" s="470"/>
      <c r="L2" s="470"/>
      <c r="M2" s="470"/>
      <c r="N2" s="470"/>
      <c r="O2" s="470"/>
      <c r="P2" s="470"/>
      <c r="Q2" s="470"/>
      <c r="R2" s="471"/>
    </row>
    <row r="3" spans="1:18" x14ac:dyDescent="0.25">
      <c r="A3" t="s">
        <v>130</v>
      </c>
      <c r="B3" s="9">
        <f>N19</f>
        <v>613</v>
      </c>
      <c r="H3" s="62"/>
      <c r="I3" s="466" t="s">
        <v>107</v>
      </c>
      <c r="J3" s="466"/>
      <c r="K3" s="466"/>
      <c r="L3" s="466"/>
      <c r="M3" s="466"/>
      <c r="N3" s="467" t="s">
        <v>109</v>
      </c>
      <c r="O3" s="467"/>
      <c r="P3" s="467"/>
      <c r="Q3" s="467"/>
      <c r="R3" s="468"/>
    </row>
    <row r="4" spans="1:18" x14ac:dyDescent="0.25">
      <c r="H4" s="61" t="s">
        <v>114</v>
      </c>
      <c r="I4" s="59" t="s">
        <v>126</v>
      </c>
      <c r="J4" s="59" t="s">
        <v>127</v>
      </c>
      <c r="K4" s="59" t="s">
        <v>128</v>
      </c>
      <c r="L4" s="59" t="s">
        <v>595</v>
      </c>
      <c r="M4" s="59" t="s">
        <v>596</v>
      </c>
      <c r="N4" s="59" t="s">
        <v>126</v>
      </c>
      <c r="O4" s="59" t="s">
        <v>127</v>
      </c>
      <c r="P4" s="59" t="s">
        <v>128</v>
      </c>
      <c r="Q4" s="59" t="s">
        <v>595</v>
      </c>
      <c r="R4" s="60" t="s">
        <v>596</v>
      </c>
    </row>
    <row r="5" spans="1:18" x14ac:dyDescent="0.25">
      <c r="H5" s="263" t="s">
        <v>76</v>
      </c>
      <c r="I5" s="224" t="s">
        <v>116</v>
      </c>
      <c r="J5" s="224" t="s">
        <v>117</v>
      </c>
      <c r="K5" s="224" t="s">
        <v>118</v>
      </c>
      <c r="L5" s="224" t="s">
        <v>119</v>
      </c>
      <c r="M5" s="224" t="s">
        <v>120</v>
      </c>
      <c r="N5" s="224" t="s">
        <v>121</v>
      </c>
      <c r="O5" s="224" t="s">
        <v>122</v>
      </c>
      <c r="P5" s="224" t="s">
        <v>123</v>
      </c>
      <c r="Q5" s="224" t="s">
        <v>124</v>
      </c>
      <c r="R5" s="225" t="s">
        <v>125</v>
      </c>
    </row>
    <row r="6" spans="1:18" x14ac:dyDescent="0.25">
      <c r="H6" s="29">
        <v>45323</v>
      </c>
      <c r="I6" s="270">
        <v>466</v>
      </c>
      <c r="J6" s="270">
        <v>3230</v>
      </c>
      <c r="K6" s="270">
        <v>1506</v>
      </c>
      <c r="L6" s="270">
        <v>92</v>
      </c>
      <c r="M6" s="270">
        <v>1632</v>
      </c>
      <c r="N6" s="270">
        <v>577</v>
      </c>
      <c r="O6" s="270">
        <v>3170</v>
      </c>
      <c r="P6" s="270">
        <v>1635</v>
      </c>
      <c r="Q6" s="270">
        <v>970</v>
      </c>
      <c r="R6" s="270">
        <v>565</v>
      </c>
    </row>
    <row r="7" spans="1:18" ht="24" x14ac:dyDescent="0.25">
      <c r="A7" s="277"/>
      <c r="H7" s="29">
        <v>45352</v>
      </c>
      <c r="I7" s="270">
        <v>414</v>
      </c>
      <c r="J7" s="270">
        <v>3380</v>
      </c>
      <c r="K7" s="270">
        <v>1761</v>
      </c>
      <c r="L7" s="270">
        <v>79</v>
      </c>
      <c r="M7" s="270">
        <v>1540</v>
      </c>
      <c r="N7" s="270">
        <v>561</v>
      </c>
      <c r="O7" s="270">
        <v>3278</v>
      </c>
      <c r="P7" s="270">
        <v>1815</v>
      </c>
      <c r="Q7" s="270">
        <v>1001</v>
      </c>
      <c r="R7" s="270">
        <v>462</v>
      </c>
    </row>
    <row r="8" spans="1:18" x14ac:dyDescent="0.25">
      <c r="H8" s="29">
        <v>45383</v>
      </c>
      <c r="I8" s="270">
        <v>419</v>
      </c>
      <c r="J8" s="270">
        <v>3469</v>
      </c>
      <c r="K8" s="270">
        <v>1652</v>
      </c>
      <c r="L8" s="270">
        <v>80</v>
      </c>
      <c r="M8" s="270">
        <v>1737</v>
      </c>
      <c r="N8" s="270">
        <v>556</v>
      </c>
      <c r="O8" s="270">
        <v>3288</v>
      </c>
      <c r="P8" s="270">
        <v>1723</v>
      </c>
      <c r="Q8" s="270">
        <v>1009</v>
      </c>
      <c r="R8" s="270">
        <v>556</v>
      </c>
    </row>
    <row r="9" spans="1:18" x14ac:dyDescent="0.25">
      <c r="H9" s="29">
        <v>45413</v>
      </c>
      <c r="I9" s="270">
        <v>428</v>
      </c>
      <c r="J9" s="270">
        <v>3567</v>
      </c>
      <c r="K9" s="270">
        <v>1737</v>
      </c>
      <c r="L9" s="270">
        <v>90</v>
      </c>
      <c r="M9" s="270">
        <v>1740</v>
      </c>
      <c r="N9" s="270">
        <v>553</v>
      </c>
      <c r="O9" s="270">
        <v>3317</v>
      </c>
      <c r="P9" s="270">
        <v>1715</v>
      </c>
      <c r="Q9" s="270">
        <v>1031</v>
      </c>
      <c r="R9" s="270">
        <v>571</v>
      </c>
    </row>
    <row r="10" spans="1:18" x14ac:dyDescent="0.25">
      <c r="H10" s="29">
        <v>45444</v>
      </c>
      <c r="I10" s="270">
        <v>477</v>
      </c>
      <c r="J10" s="270">
        <v>3633</v>
      </c>
      <c r="K10" s="270">
        <v>1637</v>
      </c>
      <c r="L10" s="270">
        <v>99</v>
      </c>
      <c r="M10" s="270">
        <v>1897</v>
      </c>
      <c r="N10" s="270">
        <v>609</v>
      </c>
      <c r="O10" s="270">
        <v>3288</v>
      </c>
      <c r="P10" s="270">
        <v>1670</v>
      </c>
      <c r="Q10" s="270">
        <v>1021</v>
      </c>
      <c r="R10" s="270">
        <v>597</v>
      </c>
    </row>
    <row r="11" spans="1:18" x14ac:dyDescent="0.25">
      <c r="H11" s="29">
        <v>45474</v>
      </c>
      <c r="I11" s="270">
        <v>469</v>
      </c>
      <c r="J11" s="270">
        <v>3728</v>
      </c>
      <c r="K11" s="270">
        <v>1725</v>
      </c>
      <c r="L11" s="270">
        <v>85</v>
      </c>
      <c r="M11" s="270">
        <v>1918</v>
      </c>
      <c r="N11" s="270">
        <v>580</v>
      </c>
      <c r="O11" s="270">
        <v>3337</v>
      </c>
      <c r="P11" s="270">
        <v>1748</v>
      </c>
      <c r="Q11" s="270">
        <v>1001</v>
      </c>
      <c r="R11" s="270">
        <v>588</v>
      </c>
    </row>
    <row r="12" spans="1:18" x14ac:dyDescent="0.25">
      <c r="H12" s="29">
        <v>45505</v>
      </c>
      <c r="I12" s="270">
        <v>457</v>
      </c>
      <c r="J12" s="270">
        <v>3793</v>
      </c>
      <c r="K12" s="270">
        <v>1569</v>
      </c>
      <c r="L12" s="270">
        <v>84</v>
      </c>
      <c r="M12" s="270">
        <v>2140</v>
      </c>
      <c r="N12" s="270">
        <v>600</v>
      </c>
      <c r="O12" s="270">
        <v>3277</v>
      </c>
      <c r="P12" s="270">
        <v>1714</v>
      </c>
      <c r="Q12" s="270">
        <v>915</v>
      </c>
      <c r="R12" s="270">
        <v>648</v>
      </c>
    </row>
    <row r="13" spans="1:18" x14ac:dyDescent="0.25">
      <c r="H13" s="29">
        <v>45536</v>
      </c>
      <c r="I13" s="270">
        <v>493</v>
      </c>
      <c r="J13" s="270">
        <v>3705</v>
      </c>
      <c r="K13" s="270">
        <v>1569</v>
      </c>
      <c r="L13" s="270">
        <v>75</v>
      </c>
      <c r="M13" s="270">
        <v>2061</v>
      </c>
      <c r="N13" s="270">
        <v>629</v>
      </c>
      <c r="O13" s="270">
        <v>3243</v>
      </c>
      <c r="P13" s="270">
        <v>1661</v>
      </c>
      <c r="Q13" s="270">
        <v>905</v>
      </c>
      <c r="R13" s="270">
        <v>677</v>
      </c>
    </row>
    <row r="14" spans="1:18" x14ac:dyDescent="0.25">
      <c r="H14" s="29">
        <v>45566</v>
      </c>
      <c r="I14" s="270">
        <v>533</v>
      </c>
      <c r="J14" s="270">
        <v>3687</v>
      </c>
      <c r="K14" s="270">
        <v>1591</v>
      </c>
      <c r="L14" s="270">
        <v>79</v>
      </c>
      <c r="M14" s="270">
        <v>2017</v>
      </c>
      <c r="N14" s="270">
        <v>620</v>
      </c>
      <c r="O14" s="270">
        <v>3252</v>
      </c>
      <c r="P14" s="270">
        <v>1659</v>
      </c>
      <c r="Q14" s="270">
        <v>936</v>
      </c>
      <c r="R14" s="270">
        <v>657</v>
      </c>
    </row>
    <row r="15" spans="1:18" x14ac:dyDescent="0.25">
      <c r="H15" s="29">
        <v>45597</v>
      </c>
      <c r="I15" s="270">
        <v>597</v>
      </c>
      <c r="J15" s="270">
        <v>3606</v>
      </c>
      <c r="K15" s="270">
        <v>1476</v>
      </c>
      <c r="L15" s="270">
        <v>91</v>
      </c>
      <c r="M15" s="270">
        <v>2039</v>
      </c>
      <c r="N15" s="270">
        <v>667</v>
      </c>
      <c r="O15" s="270">
        <v>3306</v>
      </c>
      <c r="P15" s="270">
        <v>1666</v>
      </c>
      <c r="Q15" s="270">
        <v>937</v>
      </c>
      <c r="R15" s="270">
        <v>703</v>
      </c>
    </row>
    <row r="16" spans="1:18" x14ac:dyDescent="0.25">
      <c r="H16" s="29">
        <v>45627</v>
      </c>
      <c r="I16" s="270">
        <v>579</v>
      </c>
      <c r="J16" s="270">
        <v>3609</v>
      </c>
      <c r="K16" s="270">
        <v>1576</v>
      </c>
      <c r="L16" s="270">
        <v>97</v>
      </c>
      <c r="M16" s="270">
        <v>1936</v>
      </c>
      <c r="N16" s="270">
        <v>684</v>
      </c>
      <c r="O16" s="270">
        <v>3240</v>
      </c>
      <c r="P16" s="270">
        <v>1713</v>
      </c>
      <c r="Q16" s="270">
        <v>911</v>
      </c>
      <c r="R16" s="270">
        <v>616</v>
      </c>
    </row>
    <row r="17" spans="8:18" x14ac:dyDescent="0.25">
      <c r="H17" s="29">
        <v>45658</v>
      </c>
      <c r="I17" s="270">
        <v>611</v>
      </c>
      <c r="J17" s="270">
        <v>3521</v>
      </c>
      <c r="K17" s="270">
        <v>1308</v>
      </c>
      <c r="L17" s="270">
        <v>85</v>
      </c>
      <c r="M17" s="270">
        <v>2128</v>
      </c>
      <c r="N17" s="270">
        <v>722</v>
      </c>
      <c r="O17" s="270">
        <v>3149</v>
      </c>
      <c r="P17" s="270">
        <v>1549</v>
      </c>
      <c r="Q17" s="270">
        <v>877</v>
      </c>
      <c r="R17" s="270">
        <v>723</v>
      </c>
    </row>
    <row r="18" spans="8:18" x14ac:dyDescent="0.25">
      <c r="H18" s="29">
        <v>45689</v>
      </c>
      <c r="I18" s="270">
        <v>601</v>
      </c>
      <c r="J18" s="270">
        <v>3595</v>
      </c>
      <c r="K18" s="270">
        <v>1517</v>
      </c>
      <c r="L18" s="270">
        <v>90</v>
      </c>
      <c r="M18" s="270">
        <v>1988</v>
      </c>
      <c r="N18" s="270">
        <v>645</v>
      </c>
      <c r="O18" s="270">
        <v>3112</v>
      </c>
      <c r="P18" s="270">
        <v>1540</v>
      </c>
      <c r="Q18" s="270">
        <v>919</v>
      </c>
      <c r="R18" s="270">
        <v>653</v>
      </c>
    </row>
    <row r="19" spans="8:18" ht="16.5" thickBot="1" x14ac:dyDescent="0.3">
      <c r="H19" s="30">
        <v>45717</v>
      </c>
      <c r="I19" s="270">
        <v>574</v>
      </c>
      <c r="J19" s="270">
        <v>3652</v>
      </c>
      <c r="K19" s="270">
        <v>1666</v>
      </c>
      <c r="L19" s="270">
        <v>92</v>
      </c>
      <c r="M19" s="270">
        <v>1894</v>
      </c>
      <c r="N19" s="270">
        <v>613</v>
      </c>
      <c r="O19" s="270">
        <v>3081</v>
      </c>
      <c r="P19" s="270">
        <v>1595</v>
      </c>
      <c r="Q19" s="270">
        <v>894</v>
      </c>
      <c r="R19" s="270">
        <v>592</v>
      </c>
    </row>
    <row r="48" spans="1:1" x14ac:dyDescent="0.25">
      <c r="A48" s="300" t="s">
        <v>858</v>
      </c>
    </row>
  </sheetData>
  <mergeCells count="3">
    <mergeCell ref="I3:M3"/>
    <mergeCell ref="N3:R3"/>
    <mergeCell ref="H2:R2"/>
  </mergeCells>
  <phoneticPr fontId="13" type="noConversion"/>
  <hyperlinks>
    <hyperlink ref="A48" location="目錄!A1" display="目錄" xr:uid="{1F5B1754-8F3A-4E6D-834C-33EA00BF0597}"/>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9EA0-4D41-4FA5-840F-BE5B7F17AD79}">
  <dimension ref="A1:U49"/>
  <sheetViews>
    <sheetView zoomScale="70" zoomScaleNormal="70" workbookViewId="0">
      <selection activeCell="H6" sqref="H6:R19"/>
    </sheetView>
  </sheetViews>
  <sheetFormatPr defaultColWidth="8.6640625" defaultRowHeight="15.75" x14ac:dyDescent="0.25"/>
  <cols>
    <col min="8" max="8" width="11.88671875" bestFit="1" customWidth="1"/>
    <col min="9" max="9" width="12.33203125" bestFit="1" customWidth="1"/>
    <col min="10" max="10" width="10.44140625" bestFit="1" customWidth="1"/>
    <col min="11" max="11" width="16.33203125" bestFit="1" customWidth="1"/>
    <col min="12" max="12" width="18.5546875" bestFit="1" customWidth="1"/>
    <col min="13" max="13" width="18.33203125" bestFit="1" customWidth="1"/>
    <col min="14" max="14" width="12.5546875" bestFit="1" customWidth="1"/>
    <col min="15" max="15" width="10.44140625" bestFit="1" customWidth="1"/>
    <col min="16" max="16" width="16.33203125" bestFit="1" customWidth="1"/>
    <col min="17" max="17" width="18.6640625" bestFit="1" customWidth="1"/>
    <col min="18" max="18" width="18.5546875" bestFit="1" customWidth="1"/>
    <col min="19" max="19" width="12.6640625" bestFit="1" customWidth="1"/>
    <col min="20" max="20" width="11" bestFit="1" customWidth="1"/>
    <col min="21" max="21" width="10.33203125" bestFit="1" customWidth="1"/>
  </cols>
  <sheetData>
    <row r="1" spans="1:21" ht="16.5" thickBot="1" x14ac:dyDescent="0.3">
      <c r="B1" t="s">
        <v>132</v>
      </c>
      <c r="C1" t="s">
        <v>133</v>
      </c>
      <c r="D1" t="s">
        <v>134</v>
      </c>
    </row>
    <row r="2" spans="1:21" x14ac:dyDescent="0.25">
      <c r="A2" t="str">
        <f t="shared" ref="A2:A14" si="0">MONTH(H7)&amp;"月"</f>
        <v>3月</v>
      </c>
      <c r="B2" s="22">
        <f>S7</f>
        <v>0.55369127516778527</v>
      </c>
      <c r="C2" s="22">
        <f t="shared" ref="C2:D2" si="1">T7</f>
        <v>0.30536912751677853</v>
      </c>
      <c r="D2" s="22">
        <f t="shared" si="1"/>
        <v>0.14093959731543623</v>
      </c>
      <c r="H2" s="469" t="s">
        <v>1102</v>
      </c>
      <c r="I2" s="470"/>
      <c r="J2" s="470"/>
      <c r="K2" s="470"/>
      <c r="L2" s="470"/>
      <c r="M2" s="470"/>
      <c r="N2" s="470"/>
      <c r="O2" s="470"/>
      <c r="P2" s="470"/>
      <c r="Q2" s="470"/>
      <c r="R2" s="471"/>
      <c r="S2" s="457" t="s">
        <v>131</v>
      </c>
      <c r="T2" s="457"/>
      <c r="U2" s="458"/>
    </row>
    <row r="3" spans="1:21" x14ac:dyDescent="0.25">
      <c r="A3" t="str">
        <f t="shared" si="0"/>
        <v>4月</v>
      </c>
      <c r="B3" s="22">
        <f t="shared" ref="B3:B14" si="2">S8</f>
        <v>0.5240267639902676</v>
      </c>
      <c r="C3" s="22">
        <f t="shared" ref="C3:C14" si="3">T8</f>
        <v>0.30687347931873482</v>
      </c>
      <c r="D3" s="22">
        <f t="shared" ref="D3:D14" si="4">U8</f>
        <v>0.16909975669099755</v>
      </c>
      <c r="H3" s="62"/>
      <c r="I3" s="466" t="s">
        <v>107</v>
      </c>
      <c r="J3" s="466"/>
      <c r="K3" s="466"/>
      <c r="L3" s="466"/>
      <c r="M3" s="466"/>
      <c r="N3" s="467" t="s">
        <v>109</v>
      </c>
      <c r="O3" s="467"/>
      <c r="P3" s="467"/>
      <c r="Q3" s="467"/>
      <c r="R3" s="468"/>
      <c r="U3" s="39"/>
    </row>
    <row r="4" spans="1:21" x14ac:dyDescent="0.25">
      <c r="A4" t="str">
        <f t="shared" si="0"/>
        <v>5月</v>
      </c>
      <c r="B4" s="22">
        <f t="shared" si="2"/>
        <v>0.51703346397347005</v>
      </c>
      <c r="C4" s="22">
        <f t="shared" si="3"/>
        <v>0.31082303286101898</v>
      </c>
      <c r="D4" s="22">
        <f t="shared" si="4"/>
        <v>0.172143503165511</v>
      </c>
      <c r="H4" s="61" t="s">
        <v>14</v>
      </c>
      <c r="I4" s="59" t="s">
        <v>126</v>
      </c>
      <c r="J4" s="59" t="s">
        <v>127</v>
      </c>
      <c r="K4" s="59" t="s">
        <v>128</v>
      </c>
      <c r="L4" s="59" t="s">
        <v>595</v>
      </c>
      <c r="M4" s="59" t="s">
        <v>596</v>
      </c>
      <c r="N4" s="59" t="s">
        <v>126</v>
      </c>
      <c r="O4" s="59" t="s">
        <v>127</v>
      </c>
      <c r="P4" s="59" t="s">
        <v>128</v>
      </c>
      <c r="Q4" s="59" t="s">
        <v>595</v>
      </c>
      <c r="R4" s="60" t="s">
        <v>596</v>
      </c>
      <c r="S4" s="63" t="s">
        <v>135</v>
      </c>
      <c r="T4" s="63" t="s">
        <v>136</v>
      </c>
      <c r="U4" s="65" t="s">
        <v>137</v>
      </c>
    </row>
    <row r="5" spans="1:21" x14ac:dyDescent="0.25">
      <c r="A5" t="str">
        <f t="shared" si="0"/>
        <v>6月</v>
      </c>
      <c r="B5" s="22">
        <f t="shared" si="2"/>
        <v>0.50790754257907544</v>
      </c>
      <c r="C5" s="22">
        <f t="shared" si="3"/>
        <v>0.31052311435523117</v>
      </c>
      <c r="D5" s="22">
        <f t="shared" si="4"/>
        <v>0.18156934306569342</v>
      </c>
      <c r="H5" s="263" t="s">
        <v>76</v>
      </c>
      <c r="I5" s="224" t="s">
        <v>116</v>
      </c>
      <c r="J5" s="224" t="s">
        <v>117</v>
      </c>
      <c r="K5" s="224" t="s">
        <v>118</v>
      </c>
      <c r="L5" s="224" t="s">
        <v>119</v>
      </c>
      <c r="M5" s="224" t="s">
        <v>120</v>
      </c>
      <c r="N5" s="224" t="s">
        <v>121</v>
      </c>
      <c r="O5" s="224" t="s">
        <v>122</v>
      </c>
      <c r="P5" s="224" t="s">
        <v>123</v>
      </c>
      <c r="Q5" s="224" t="s">
        <v>124</v>
      </c>
      <c r="R5" s="225" t="s">
        <v>125</v>
      </c>
      <c r="U5" s="39"/>
    </row>
    <row r="6" spans="1:21" x14ac:dyDescent="0.25">
      <c r="A6" t="str">
        <f t="shared" si="0"/>
        <v>7月</v>
      </c>
      <c r="B6" s="22">
        <f t="shared" si="2"/>
        <v>0.52382379382679056</v>
      </c>
      <c r="C6" s="22">
        <f t="shared" si="3"/>
        <v>0.29997003296373986</v>
      </c>
      <c r="D6" s="22">
        <f t="shared" si="4"/>
        <v>0.17620617320946957</v>
      </c>
      <c r="H6" s="29">
        <v>45323</v>
      </c>
      <c r="I6" s="270">
        <v>466</v>
      </c>
      <c r="J6" s="270">
        <v>3230</v>
      </c>
      <c r="K6" s="270">
        <v>1506</v>
      </c>
      <c r="L6" s="270">
        <v>92</v>
      </c>
      <c r="M6" s="270">
        <v>1632</v>
      </c>
      <c r="N6" s="270">
        <v>577</v>
      </c>
      <c r="O6" s="270">
        <v>3170</v>
      </c>
      <c r="P6" s="270">
        <v>1635</v>
      </c>
      <c r="Q6" s="270">
        <v>970</v>
      </c>
      <c r="R6" s="270">
        <v>565</v>
      </c>
      <c r="U6" s="39"/>
    </row>
    <row r="7" spans="1:21" x14ac:dyDescent="0.25">
      <c r="A7" t="str">
        <f t="shared" si="0"/>
        <v>8月</v>
      </c>
      <c r="B7" s="22">
        <f t="shared" si="2"/>
        <v>0.52303936527311568</v>
      </c>
      <c r="C7" s="22">
        <f t="shared" si="3"/>
        <v>0.2792187976808056</v>
      </c>
      <c r="D7" s="22">
        <f t="shared" si="4"/>
        <v>0.19774183704607873</v>
      </c>
      <c r="H7" s="29">
        <v>45352</v>
      </c>
      <c r="I7" s="270">
        <v>414</v>
      </c>
      <c r="J7" s="270">
        <v>3380</v>
      </c>
      <c r="K7" s="270">
        <v>1761</v>
      </c>
      <c r="L7" s="270">
        <v>79</v>
      </c>
      <c r="M7" s="270">
        <v>1540</v>
      </c>
      <c r="N7" s="270">
        <v>561</v>
      </c>
      <c r="O7" s="270">
        <v>3278</v>
      </c>
      <c r="P7" s="270">
        <v>1815</v>
      </c>
      <c r="Q7" s="270">
        <v>1001</v>
      </c>
      <c r="R7" s="270">
        <v>462</v>
      </c>
      <c r="S7" s="55">
        <f>P7/O7</f>
        <v>0.55369127516778527</v>
      </c>
      <c r="T7" s="55">
        <f>Q7/O7</f>
        <v>0.30536912751677853</v>
      </c>
      <c r="U7" s="52">
        <f>R7/O7</f>
        <v>0.14093959731543623</v>
      </c>
    </row>
    <row r="8" spans="1:21" x14ac:dyDescent="0.25">
      <c r="A8" t="str">
        <f t="shared" si="0"/>
        <v>9月</v>
      </c>
      <c r="B8" s="22">
        <f t="shared" si="2"/>
        <v>0.51218008017267957</v>
      </c>
      <c r="C8" s="22">
        <f t="shared" si="3"/>
        <v>0.27906259636139374</v>
      </c>
      <c r="D8" s="22">
        <f t="shared" si="4"/>
        <v>0.2087573234659266</v>
      </c>
      <c r="H8" s="29">
        <v>45383</v>
      </c>
      <c r="I8" s="270">
        <v>419</v>
      </c>
      <c r="J8" s="270">
        <v>3469</v>
      </c>
      <c r="K8" s="270">
        <v>1652</v>
      </c>
      <c r="L8" s="270">
        <v>80</v>
      </c>
      <c r="M8" s="270">
        <v>1737</v>
      </c>
      <c r="N8" s="270">
        <v>556</v>
      </c>
      <c r="O8" s="270">
        <v>3288</v>
      </c>
      <c r="P8" s="270">
        <v>1723</v>
      </c>
      <c r="Q8" s="270">
        <v>1009</v>
      </c>
      <c r="R8" s="270">
        <v>556</v>
      </c>
      <c r="S8" s="55">
        <f t="shared" ref="S8:S19" si="5">P8/O8</f>
        <v>0.5240267639902676</v>
      </c>
      <c r="T8" s="55">
        <f t="shared" ref="T8:T19" si="6">Q8/O8</f>
        <v>0.30687347931873482</v>
      </c>
      <c r="U8" s="52">
        <f t="shared" ref="U8:U19" si="7">R8/O8</f>
        <v>0.16909975669099755</v>
      </c>
    </row>
    <row r="9" spans="1:21" x14ac:dyDescent="0.25">
      <c r="A9" t="str">
        <f t="shared" si="0"/>
        <v>10月</v>
      </c>
      <c r="B9" s="22">
        <f t="shared" si="2"/>
        <v>0.51014760147601479</v>
      </c>
      <c r="C9" s="22">
        <f t="shared" si="3"/>
        <v>0.28782287822878228</v>
      </c>
      <c r="D9" s="22">
        <f t="shared" si="4"/>
        <v>0.20202952029520296</v>
      </c>
      <c r="H9" s="29">
        <v>45413</v>
      </c>
      <c r="I9" s="270">
        <v>428</v>
      </c>
      <c r="J9" s="270">
        <v>3567</v>
      </c>
      <c r="K9" s="270">
        <v>1737</v>
      </c>
      <c r="L9" s="270">
        <v>90</v>
      </c>
      <c r="M9" s="270">
        <v>1740</v>
      </c>
      <c r="N9" s="270">
        <v>553</v>
      </c>
      <c r="O9" s="270">
        <v>3317</v>
      </c>
      <c r="P9" s="270">
        <v>1715</v>
      </c>
      <c r="Q9" s="270">
        <v>1031</v>
      </c>
      <c r="R9" s="270">
        <v>571</v>
      </c>
      <c r="S9" s="55">
        <f t="shared" si="5"/>
        <v>0.51703346397347005</v>
      </c>
      <c r="T9" s="55">
        <f t="shared" si="6"/>
        <v>0.31082303286101898</v>
      </c>
      <c r="U9" s="52">
        <f t="shared" si="7"/>
        <v>0.172143503165511</v>
      </c>
    </row>
    <row r="10" spans="1:21" x14ac:dyDescent="0.25">
      <c r="A10" t="str">
        <f t="shared" si="0"/>
        <v>11月</v>
      </c>
      <c r="B10" s="22">
        <f t="shared" si="2"/>
        <v>0.50393224440411377</v>
      </c>
      <c r="C10" s="22">
        <f t="shared" si="3"/>
        <v>0.28342407743496673</v>
      </c>
      <c r="D10" s="22">
        <f t="shared" si="4"/>
        <v>0.21264367816091953</v>
      </c>
      <c r="H10" s="29">
        <v>45444</v>
      </c>
      <c r="I10" s="270">
        <v>477</v>
      </c>
      <c r="J10" s="270">
        <v>3633</v>
      </c>
      <c r="K10" s="270">
        <v>1637</v>
      </c>
      <c r="L10" s="270">
        <v>99</v>
      </c>
      <c r="M10" s="270">
        <v>1897</v>
      </c>
      <c r="N10" s="270">
        <v>609</v>
      </c>
      <c r="O10" s="270">
        <v>3288</v>
      </c>
      <c r="P10" s="270">
        <v>1670</v>
      </c>
      <c r="Q10" s="270">
        <v>1021</v>
      </c>
      <c r="R10" s="270">
        <v>597</v>
      </c>
      <c r="S10" s="55">
        <f t="shared" si="5"/>
        <v>0.50790754257907544</v>
      </c>
      <c r="T10" s="55">
        <f t="shared" si="6"/>
        <v>0.31052311435523117</v>
      </c>
      <c r="U10" s="52">
        <f t="shared" si="7"/>
        <v>0.18156934306569342</v>
      </c>
    </row>
    <row r="11" spans="1:21" x14ac:dyDescent="0.25">
      <c r="A11" t="str">
        <f t="shared" si="0"/>
        <v>12月</v>
      </c>
      <c r="B11" s="22">
        <f t="shared" si="2"/>
        <v>0.52870370370370368</v>
      </c>
      <c r="C11" s="22">
        <f t="shared" si="3"/>
        <v>0.28117283950617283</v>
      </c>
      <c r="D11" s="22">
        <f t="shared" si="4"/>
        <v>0.19012345679012346</v>
      </c>
      <c r="H11" s="29">
        <v>45474</v>
      </c>
      <c r="I11" s="270">
        <v>469</v>
      </c>
      <c r="J11" s="270">
        <v>3728</v>
      </c>
      <c r="K11" s="270">
        <v>1725</v>
      </c>
      <c r="L11" s="270">
        <v>85</v>
      </c>
      <c r="M11" s="270">
        <v>1918</v>
      </c>
      <c r="N11" s="270">
        <v>580</v>
      </c>
      <c r="O11" s="270">
        <v>3337</v>
      </c>
      <c r="P11" s="270">
        <v>1748</v>
      </c>
      <c r="Q11" s="270">
        <v>1001</v>
      </c>
      <c r="R11" s="270">
        <v>588</v>
      </c>
      <c r="S11" s="55">
        <f t="shared" si="5"/>
        <v>0.52382379382679056</v>
      </c>
      <c r="T11" s="55">
        <f t="shared" si="6"/>
        <v>0.29997003296373986</v>
      </c>
      <c r="U11" s="52">
        <f t="shared" si="7"/>
        <v>0.17620617320946957</v>
      </c>
    </row>
    <row r="12" spans="1:21" x14ac:dyDescent="0.25">
      <c r="A12" t="str">
        <f t="shared" si="0"/>
        <v>1月</v>
      </c>
      <c r="B12" s="22">
        <f t="shared" si="2"/>
        <v>0.49190219117180056</v>
      </c>
      <c r="C12" s="22">
        <f t="shared" si="3"/>
        <v>0.27850111146395679</v>
      </c>
      <c r="D12" s="22">
        <f t="shared" si="4"/>
        <v>0.22959669736424262</v>
      </c>
      <c r="H12" s="29">
        <v>45505</v>
      </c>
      <c r="I12" s="270">
        <v>457</v>
      </c>
      <c r="J12" s="270">
        <v>3793</v>
      </c>
      <c r="K12" s="270">
        <v>1569</v>
      </c>
      <c r="L12" s="270">
        <v>84</v>
      </c>
      <c r="M12" s="270">
        <v>2140</v>
      </c>
      <c r="N12" s="270">
        <v>600</v>
      </c>
      <c r="O12" s="270">
        <v>3277</v>
      </c>
      <c r="P12" s="270">
        <v>1714</v>
      </c>
      <c r="Q12" s="270">
        <v>915</v>
      </c>
      <c r="R12" s="270">
        <v>648</v>
      </c>
      <c r="S12" s="55">
        <f t="shared" si="5"/>
        <v>0.52303936527311568</v>
      </c>
      <c r="T12" s="55">
        <f t="shared" si="6"/>
        <v>0.2792187976808056</v>
      </c>
      <c r="U12" s="52">
        <f t="shared" si="7"/>
        <v>0.19774183704607873</v>
      </c>
    </row>
    <row r="13" spans="1:21" x14ac:dyDescent="0.25">
      <c r="A13" t="str">
        <f t="shared" si="0"/>
        <v>2月</v>
      </c>
      <c r="B13" s="22">
        <f t="shared" si="2"/>
        <v>0.49485861182519281</v>
      </c>
      <c r="C13" s="22">
        <f t="shared" si="3"/>
        <v>0.29530848329048842</v>
      </c>
      <c r="D13" s="22">
        <f t="shared" si="4"/>
        <v>0.20983290488431877</v>
      </c>
      <c r="H13" s="29">
        <v>45536</v>
      </c>
      <c r="I13" s="270">
        <v>493</v>
      </c>
      <c r="J13" s="270">
        <v>3705</v>
      </c>
      <c r="K13" s="270">
        <v>1569</v>
      </c>
      <c r="L13" s="270">
        <v>75</v>
      </c>
      <c r="M13" s="270">
        <v>2061</v>
      </c>
      <c r="N13" s="270">
        <v>629</v>
      </c>
      <c r="O13" s="270">
        <v>3243</v>
      </c>
      <c r="P13" s="270">
        <v>1661</v>
      </c>
      <c r="Q13" s="270">
        <v>905</v>
      </c>
      <c r="R13" s="270">
        <v>677</v>
      </c>
      <c r="S13" s="55">
        <f t="shared" si="5"/>
        <v>0.51218008017267957</v>
      </c>
      <c r="T13" s="55">
        <f t="shared" si="6"/>
        <v>0.27906259636139374</v>
      </c>
      <c r="U13" s="52">
        <f t="shared" si="7"/>
        <v>0.2087573234659266</v>
      </c>
    </row>
    <row r="14" spans="1:21" x14ac:dyDescent="0.25">
      <c r="A14" t="str">
        <f t="shared" si="0"/>
        <v>3月</v>
      </c>
      <c r="B14" s="22">
        <f t="shared" si="2"/>
        <v>0.51768906199285947</v>
      </c>
      <c r="C14" s="22">
        <f t="shared" si="3"/>
        <v>0.29016553067185979</v>
      </c>
      <c r="D14" s="22">
        <f t="shared" si="4"/>
        <v>0.19214540733528077</v>
      </c>
      <c r="H14" s="29">
        <v>45566</v>
      </c>
      <c r="I14" s="270">
        <v>533</v>
      </c>
      <c r="J14" s="270">
        <v>3687</v>
      </c>
      <c r="K14" s="270">
        <v>1591</v>
      </c>
      <c r="L14" s="270">
        <v>79</v>
      </c>
      <c r="M14" s="270">
        <v>2017</v>
      </c>
      <c r="N14" s="270">
        <v>620</v>
      </c>
      <c r="O14" s="270">
        <v>3252</v>
      </c>
      <c r="P14" s="270">
        <v>1659</v>
      </c>
      <c r="Q14" s="270">
        <v>936</v>
      </c>
      <c r="R14" s="270">
        <v>657</v>
      </c>
      <c r="S14" s="55">
        <f t="shared" si="5"/>
        <v>0.51014760147601479</v>
      </c>
      <c r="T14" s="55">
        <f t="shared" si="6"/>
        <v>0.28782287822878228</v>
      </c>
      <c r="U14" s="52">
        <f t="shared" si="7"/>
        <v>0.20202952029520296</v>
      </c>
    </row>
    <row r="15" spans="1:21" x14ac:dyDescent="0.25">
      <c r="H15" s="29">
        <v>45597</v>
      </c>
      <c r="I15" s="270">
        <v>597</v>
      </c>
      <c r="J15" s="270">
        <v>3606</v>
      </c>
      <c r="K15" s="270">
        <v>1476</v>
      </c>
      <c r="L15" s="270">
        <v>91</v>
      </c>
      <c r="M15" s="270">
        <v>2039</v>
      </c>
      <c r="N15" s="270">
        <v>667</v>
      </c>
      <c r="O15" s="270">
        <v>3306</v>
      </c>
      <c r="P15" s="270">
        <v>1666</v>
      </c>
      <c r="Q15" s="270">
        <v>937</v>
      </c>
      <c r="R15" s="270">
        <v>703</v>
      </c>
      <c r="S15" s="55">
        <f t="shared" si="5"/>
        <v>0.50393224440411377</v>
      </c>
      <c r="T15" s="55">
        <f t="shared" si="6"/>
        <v>0.28342407743496673</v>
      </c>
      <c r="U15" s="52">
        <f t="shared" si="7"/>
        <v>0.21264367816091953</v>
      </c>
    </row>
    <row r="16" spans="1:21" x14ac:dyDescent="0.25">
      <c r="H16" s="29">
        <v>45627</v>
      </c>
      <c r="I16" s="270">
        <v>579</v>
      </c>
      <c r="J16" s="270">
        <v>3609</v>
      </c>
      <c r="K16" s="270">
        <v>1576</v>
      </c>
      <c r="L16" s="270">
        <v>97</v>
      </c>
      <c r="M16" s="270">
        <v>1936</v>
      </c>
      <c r="N16" s="270">
        <v>684</v>
      </c>
      <c r="O16" s="270">
        <v>3240</v>
      </c>
      <c r="P16" s="270">
        <v>1713</v>
      </c>
      <c r="Q16" s="270">
        <v>911</v>
      </c>
      <c r="R16" s="270">
        <v>616</v>
      </c>
      <c r="S16" s="55">
        <f t="shared" si="5"/>
        <v>0.52870370370370368</v>
      </c>
      <c r="T16" s="55">
        <f t="shared" si="6"/>
        <v>0.28117283950617283</v>
      </c>
      <c r="U16" s="52">
        <f t="shared" si="7"/>
        <v>0.19012345679012346</v>
      </c>
    </row>
    <row r="17" spans="1:21" ht="24" x14ac:dyDescent="0.25">
      <c r="A17" s="277"/>
      <c r="H17" s="29">
        <v>45658</v>
      </c>
      <c r="I17" s="270">
        <v>611</v>
      </c>
      <c r="J17" s="270">
        <v>3521</v>
      </c>
      <c r="K17" s="270">
        <v>1308</v>
      </c>
      <c r="L17" s="270">
        <v>85</v>
      </c>
      <c r="M17" s="270">
        <v>2128</v>
      </c>
      <c r="N17" s="270">
        <v>722</v>
      </c>
      <c r="O17" s="270">
        <v>3149</v>
      </c>
      <c r="P17" s="270">
        <v>1549</v>
      </c>
      <c r="Q17" s="270">
        <v>877</v>
      </c>
      <c r="R17" s="270">
        <v>723</v>
      </c>
      <c r="S17" s="55">
        <f t="shared" si="5"/>
        <v>0.49190219117180056</v>
      </c>
      <c r="T17" s="55">
        <f t="shared" si="6"/>
        <v>0.27850111146395679</v>
      </c>
      <c r="U17" s="52">
        <f t="shared" si="7"/>
        <v>0.22959669736424262</v>
      </c>
    </row>
    <row r="18" spans="1:21" x14ac:dyDescent="0.25">
      <c r="H18" s="29">
        <v>45689</v>
      </c>
      <c r="I18" s="270">
        <v>601</v>
      </c>
      <c r="J18" s="270">
        <v>3595</v>
      </c>
      <c r="K18" s="270">
        <v>1517</v>
      </c>
      <c r="L18" s="270">
        <v>90</v>
      </c>
      <c r="M18" s="270">
        <v>1988</v>
      </c>
      <c r="N18" s="270">
        <v>645</v>
      </c>
      <c r="O18" s="270">
        <v>3112</v>
      </c>
      <c r="P18" s="270">
        <v>1540</v>
      </c>
      <c r="Q18" s="270">
        <v>919</v>
      </c>
      <c r="R18" s="270">
        <v>653</v>
      </c>
      <c r="S18" s="55">
        <f t="shared" si="5"/>
        <v>0.49485861182519281</v>
      </c>
      <c r="T18" s="55">
        <f t="shared" si="6"/>
        <v>0.29530848329048842</v>
      </c>
      <c r="U18" s="52">
        <f t="shared" si="7"/>
        <v>0.20983290488431877</v>
      </c>
    </row>
    <row r="19" spans="1:21" ht="16.5" thickBot="1" x14ac:dyDescent="0.3">
      <c r="H19" s="30">
        <v>45717</v>
      </c>
      <c r="I19" s="270">
        <v>574</v>
      </c>
      <c r="J19" s="270">
        <v>3652</v>
      </c>
      <c r="K19" s="270">
        <v>1666</v>
      </c>
      <c r="L19" s="270">
        <v>92</v>
      </c>
      <c r="M19" s="270">
        <v>1894</v>
      </c>
      <c r="N19" s="270">
        <v>613</v>
      </c>
      <c r="O19" s="270">
        <v>3081</v>
      </c>
      <c r="P19" s="270">
        <v>1595</v>
      </c>
      <c r="Q19" s="270">
        <v>894</v>
      </c>
      <c r="R19" s="270">
        <v>592</v>
      </c>
      <c r="S19" s="58">
        <f t="shared" si="5"/>
        <v>0.51768906199285947</v>
      </c>
      <c r="T19" s="58">
        <f t="shared" si="6"/>
        <v>0.29016553067185979</v>
      </c>
      <c r="U19" s="54">
        <f t="shared" si="7"/>
        <v>0.19214540733528077</v>
      </c>
    </row>
    <row r="49" spans="1:1" x14ac:dyDescent="0.25">
      <c r="A49" s="300" t="s">
        <v>858</v>
      </c>
    </row>
  </sheetData>
  <mergeCells count="4">
    <mergeCell ref="H2:R2"/>
    <mergeCell ref="I3:M3"/>
    <mergeCell ref="N3:R3"/>
    <mergeCell ref="S2:U2"/>
  </mergeCells>
  <phoneticPr fontId="13" type="noConversion"/>
  <hyperlinks>
    <hyperlink ref="A49" location="目錄!A1" display="目錄" xr:uid="{9E5E0218-53DF-4B7F-BFB9-F0D9EBF89C0E}"/>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E7A2D-CCE5-47CA-BEAB-FC0AD31FE912}">
  <dimension ref="A1:R48"/>
  <sheetViews>
    <sheetView zoomScale="70" zoomScaleNormal="70" workbookViewId="0">
      <selection activeCell="H6" sqref="H6:R19"/>
    </sheetView>
  </sheetViews>
  <sheetFormatPr defaultColWidth="8.6640625" defaultRowHeight="15.75" x14ac:dyDescent="0.25"/>
  <cols>
    <col min="8" max="8" width="11.88671875" bestFit="1" customWidth="1"/>
    <col min="9" max="9" width="12.33203125" bestFit="1" customWidth="1"/>
    <col min="10" max="10" width="10.44140625" bestFit="1" customWidth="1"/>
    <col min="11" max="11" width="16.33203125" bestFit="1" customWidth="1"/>
    <col min="12" max="12" width="18.5546875" bestFit="1" customWidth="1"/>
    <col min="13" max="13" width="18.33203125" bestFit="1" customWidth="1"/>
    <col min="14" max="14" width="12.5546875" bestFit="1" customWidth="1"/>
    <col min="15" max="15" width="10.44140625" bestFit="1" customWidth="1"/>
    <col min="16" max="16" width="16.33203125" bestFit="1" customWidth="1"/>
    <col min="17" max="17" width="18.6640625" bestFit="1" customWidth="1"/>
    <col min="18" max="18" width="18.5546875" bestFit="1" customWidth="1"/>
  </cols>
  <sheetData>
    <row r="1" spans="1:18" ht="16.5" thickBot="1" x14ac:dyDescent="0.3">
      <c r="B1" t="s">
        <v>81</v>
      </c>
    </row>
    <row r="2" spans="1:18" x14ac:dyDescent="0.25">
      <c r="A2" t="s">
        <v>129</v>
      </c>
      <c r="B2" s="9">
        <f>J19</f>
        <v>3652</v>
      </c>
      <c r="H2" s="469" t="s">
        <v>1102</v>
      </c>
      <c r="I2" s="470"/>
      <c r="J2" s="470"/>
      <c r="K2" s="470"/>
      <c r="L2" s="470"/>
      <c r="M2" s="470"/>
      <c r="N2" s="470"/>
      <c r="O2" s="470"/>
      <c r="P2" s="470"/>
      <c r="Q2" s="470"/>
      <c r="R2" s="471"/>
    </row>
    <row r="3" spans="1:18" x14ac:dyDescent="0.25">
      <c r="A3" t="s">
        <v>130</v>
      </c>
      <c r="B3" s="9">
        <f>I19</f>
        <v>574</v>
      </c>
      <c r="H3" s="62"/>
      <c r="I3" s="466" t="s">
        <v>107</v>
      </c>
      <c r="J3" s="466"/>
      <c r="K3" s="466"/>
      <c r="L3" s="466"/>
      <c r="M3" s="466"/>
      <c r="N3" s="467" t="s">
        <v>109</v>
      </c>
      <c r="O3" s="467"/>
      <c r="P3" s="467"/>
      <c r="Q3" s="467"/>
      <c r="R3" s="468"/>
    </row>
    <row r="4" spans="1:18" x14ac:dyDescent="0.25">
      <c r="H4" s="61" t="s">
        <v>14</v>
      </c>
      <c r="I4" s="59" t="s">
        <v>126</v>
      </c>
      <c r="J4" s="59" t="s">
        <v>127</v>
      </c>
      <c r="K4" s="59" t="s">
        <v>128</v>
      </c>
      <c r="L4" s="59" t="s">
        <v>595</v>
      </c>
      <c r="M4" s="59" t="s">
        <v>596</v>
      </c>
      <c r="N4" s="59" t="s">
        <v>126</v>
      </c>
      <c r="O4" s="59" t="s">
        <v>127</v>
      </c>
      <c r="P4" s="59" t="s">
        <v>128</v>
      </c>
      <c r="Q4" s="59" t="s">
        <v>595</v>
      </c>
      <c r="R4" s="60" t="s">
        <v>596</v>
      </c>
    </row>
    <row r="5" spans="1:18" x14ac:dyDescent="0.25">
      <c r="H5" s="263" t="s">
        <v>76</v>
      </c>
      <c r="I5" s="224" t="s">
        <v>116</v>
      </c>
      <c r="J5" s="224" t="s">
        <v>117</v>
      </c>
      <c r="K5" s="224" t="s">
        <v>118</v>
      </c>
      <c r="L5" s="224" t="s">
        <v>119</v>
      </c>
      <c r="M5" s="224" t="s">
        <v>120</v>
      </c>
      <c r="N5" s="224" t="s">
        <v>121</v>
      </c>
      <c r="O5" s="224" t="s">
        <v>122</v>
      </c>
      <c r="P5" s="224" t="s">
        <v>123</v>
      </c>
      <c r="Q5" s="224" t="s">
        <v>124</v>
      </c>
      <c r="R5" s="225" t="s">
        <v>125</v>
      </c>
    </row>
    <row r="6" spans="1:18" x14ac:dyDescent="0.25">
      <c r="H6" s="29">
        <v>45323</v>
      </c>
      <c r="I6" s="270">
        <v>466</v>
      </c>
      <c r="J6" s="270">
        <v>3230</v>
      </c>
      <c r="K6" s="270">
        <v>1506</v>
      </c>
      <c r="L6" s="270">
        <v>92</v>
      </c>
      <c r="M6" s="270">
        <v>1632</v>
      </c>
      <c r="N6" s="270">
        <v>577</v>
      </c>
      <c r="O6" s="270">
        <v>3170</v>
      </c>
      <c r="P6" s="270">
        <v>1635</v>
      </c>
      <c r="Q6" s="270">
        <v>970</v>
      </c>
      <c r="R6" s="270">
        <v>565</v>
      </c>
    </row>
    <row r="7" spans="1:18" ht="24" x14ac:dyDescent="0.25">
      <c r="A7" s="277"/>
      <c r="H7" s="29">
        <v>45352</v>
      </c>
      <c r="I7" s="270">
        <v>414</v>
      </c>
      <c r="J7" s="270">
        <v>3380</v>
      </c>
      <c r="K7" s="270">
        <v>1761</v>
      </c>
      <c r="L7" s="270">
        <v>79</v>
      </c>
      <c r="M7" s="270">
        <v>1540</v>
      </c>
      <c r="N7" s="270">
        <v>561</v>
      </c>
      <c r="O7" s="270">
        <v>3278</v>
      </c>
      <c r="P7" s="270">
        <v>1815</v>
      </c>
      <c r="Q7" s="270">
        <v>1001</v>
      </c>
      <c r="R7" s="270">
        <v>462</v>
      </c>
    </row>
    <row r="8" spans="1:18" x14ac:dyDescent="0.25">
      <c r="H8" s="29">
        <v>45383</v>
      </c>
      <c r="I8" s="270">
        <v>419</v>
      </c>
      <c r="J8" s="270">
        <v>3469</v>
      </c>
      <c r="K8" s="270">
        <v>1652</v>
      </c>
      <c r="L8" s="270">
        <v>80</v>
      </c>
      <c r="M8" s="270">
        <v>1737</v>
      </c>
      <c r="N8" s="270">
        <v>556</v>
      </c>
      <c r="O8" s="270">
        <v>3288</v>
      </c>
      <c r="P8" s="270">
        <v>1723</v>
      </c>
      <c r="Q8" s="270">
        <v>1009</v>
      </c>
      <c r="R8" s="270">
        <v>556</v>
      </c>
    </row>
    <row r="9" spans="1:18" x14ac:dyDescent="0.25">
      <c r="H9" s="29">
        <v>45413</v>
      </c>
      <c r="I9" s="270">
        <v>428</v>
      </c>
      <c r="J9" s="270">
        <v>3567</v>
      </c>
      <c r="K9" s="270">
        <v>1737</v>
      </c>
      <c r="L9" s="270">
        <v>90</v>
      </c>
      <c r="M9" s="270">
        <v>1740</v>
      </c>
      <c r="N9" s="270">
        <v>553</v>
      </c>
      <c r="O9" s="270">
        <v>3317</v>
      </c>
      <c r="P9" s="270">
        <v>1715</v>
      </c>
      <c r="Q9" s="270">
        <v>1031</v>
      </c>
      <c r="R9" s="270">
        <v>571</v>
      </c>
    </row>
    <row r="10" spans="1:18" x14ac:dyDescent="0.25">
      <c r="H10" s="29">
        <v>45444</v>
      </c>
      <c r="I10" s="270">
        <v>477</v>
      </c>
      <c r="J10" s="270">
        <v>3633</v>
      </c>
      <c r="K10" s="270">
        <v>1637</v>
      </c>
      <c r="L10" s="270">
        <v>99</v>
      </c>
      <c r="M10" s="270">
        <v>1897</v>
      </c>
      <c r="N10" s="270">
        <v>609</v>
      </c>
      <c r="O10" s="270">
        <v>3288</v>
      </c>
      <c r="P10" s="270">
        <v>1670</v>
      </c>
      <c r="Q10" s="270">
        <v>1021</v>
      </c>
      <c r="R10" s="270">
        <v>597</v>
      </c>
    </row>
    <row r="11" spans="1:18" x14ac:dyDescent="0.25">
      <c r="H11" s="29">
        <v>45474</v>
      </c>
      <c r="I11" s="270">
        <v>469</v>
      </c>
      <c r="J11" s="270">
        <v>3728</v>
      </c>
      <c r="K11" s="270">
        <v>1725</v>
      </c>
      <c r="L11" s="270">
        <v>85</v>
      </c>
      <c r="M11" s="270">
        <v>1918</v>
      </c>
      <c r="N11" s="270">
        <v>580</v>
      </c>
      <c r="O11" s="270">
        <v>3337</v>
      </c>
      <c r="P11" s="270">
        <v>1748</v>
      </c>
      <c r="Q11" s="270">
        <v>1001</v>
      </c>
      <c r="R11" s="270">
        <v>588</v>
      </c>
    </row>
    <row r="12" spans="1:18" x14ac:dyDescent="0.25">
      <c r="H12" s="29">
        <v>45505</v>
      </c>
      <c r="I12" s="270">
        <v>457</v>
      </c>
      <c r="J12" s="270">
        <v>3793</v>
      </c>
      <c r="K12" s="270">
        <v>1569</v>
      </c>
      <c r="L12" s="270">
        <v>84</v>
      </c>
      <c r="M12" s="270">
        <v>2140</v>
      </c>
      <c r="N12" s="270">
        <v>600</v>
      </c>
      <c r="O12" s="270">
        <v>3277</v>
      </c>
      <c r="P12" s="270">
        <v>1714</v>
      </c>
      <c r="Q12" s="270">
        <v>915</v>
      </c>
      <c r="R12" s="270">
        <v>648</v>
      </c>
    </row>
    <row r="13" spans="1:18" x14ac:dyDescent="0.25">
      <c r="H13" s="29">
        <v>45536</v>
      </c>
      <c r="I13" s="270">
        <v>493</v>
      </c>
      <c r="J13" s="270">
        <v>3705</v>
      </c>
      <c r="K13" s="270">
        <v>1569</v>
      </c>
      <c r="L13" s="270">
        <v>75</v>
      </c>
      <c r="M13" s="270">
        <v>2061</v>
      </c>
      <c r="N13" s="270">
        <v>629</v>
      </c>
      <c r="O13" s="270">
        <v>3243</v>
      </c>
      <c r="P13" s="270">
        <v>1661</v>
      </c>
      <c r="Q13" s="270">
        <v>905</v>
      </c>
      <c r="R13" s="270">
        <v>677</v>
      </c>
    </row>
    <row r="14" spans="1:18" x14ac:dyDescent="0.25">
      <c r="H14" s="29">
        <v>45566</v>
      </c>
      <c r="I14" s="270">
        <v>533</v>
      </c>
      <c r="J14" s="270">
        <v>3687</v>
      </c>
      <c r="K14" s="270">
        <v>1591</v>
      </c>
      <c r="L14" s="270">
        <v>79</v>
      </c>
      <c r="M14" s="270">
        <v>2017</v>
      </c>
      <c r="N14" s="270">
        <v>620</v>
      </c>
      <c r="O14" s="270">
        <v>3252</v>
      </c>
      <c r="P14" s="270">
        <v>1659</v>
      </c>
      <c r="Q14" s="270">
        <v>936</v>
      </c>
      <c r="R14" s="270">
        <v>657</v>
      </c>
    </row>
    <row r="15" spans="1:18" x14ac:dyDescent="0.25">
      <c r="H15" s="29">
        <v>45597</v>
      </c>
      <c r="I15" s="270">
        <v>597</v>
      </c>
      <c r="J15" s="270">
        <v>3606</v>
      </c>
      <c r="K15" s="270">
        <v>1476</v>
      </c>
      <c r="L15" s="270">
        <v>91</v>
      </c>
      <c r="M15" s="270">
        <v>2039</v>
      </c>
      <c r="N15" s="270">
        <v>667</v>
      </c>
      <c r="O15" s="270">
        <v>3306</v>
      </c>
      <c r="P15" s="270">
        <v>1666</v>
      </c>
      <c r="Q15" s="270">
        <v>937</v>
      </c>
      <c r="R15" s="270">
        <v>703</v>
      </c>
    </row>
    <row r="16" spans="1:18" x14ac:dyDescent="0.25">
      <c r="H16" s="29">
        <v>45627</v>
      </c>
      <c r="I16" s="270">
        <v>579</v>
      </c>
      <c r="J16" s="270">
        <v>3609</v>
      </c>
      <c r="K16" s="270">
        <v>1576</v>
      </c>
      <c r="L16" s="270">
        <v>97</v>
      </c>
      <c r="M16" s="270">
        <v>1936</v>
      </c>
      <c r="N16" s="270">
        <v>684</v>
      </c>
      <c r="O16" s="270">
        <v>3240</v>
      </c>
      <c r="P16" s="270">
        <v>1713</v>
      </c>
      <c r="Q16" s="270">
        <v>911</v>
      </c>
      <c r="R16" s="270">
        <v>616</v>
      </c>
    </row>
    <row r="17" spans="8:18" x14ac:dyDescent="0.25">
      <c r="H17" s="29">
        <v>45658</v>
      </c>
      <c r="I17" s="270">
        <v>611</v>
      </c>
      <c r="J17" s="270">
        <v>3521</v>
      </c>
      <c r="K17" s="270">
        <v>1308</v>
      </c>
      <c r="L17" s="270">
        <v>85</v>
      </c>
      <c r="M17" s="270">
        <v>2128</v>
      </c>
      <c r="N17" s="270">
        <v>722</v>
      </c>
      <c r="O17" s="270">
        <v>3149</v>
      </c>
      <c r="P17" s="270">
        <v>1549</v>
      </c>
      <c r="Q17" s="270">
        <v>877</v>
      </c>
      <c r="R17" s="270">
        <v>723</v>
      </c>
    </row>
    <row r="18" spans="8:18" x14ac:dyDescent="0.25">
      <c r="H18" s="29">
        <v>45689</v>
      </c>
      <c r="I18" s="270">
        <v>601</v>
      </c>
      <c r="J18" s="270">
        <v>3595</v>
      </c>
      <c r="K18" s="270">
        <v>1517</v>
      </c>
      <c r="L18" s="270">
        <v>90</v>
      </c>
      <c r="M18" s="270">
        <v>1988</v>
      </c>
      <c r="N18" s="270">
        <v>645</v>
      </c>
      <c r="O18" s="270">
        <v>3112</v>
      </c>
      <c r="P18" s="270">
        <v>1540</v>
      </c>
      <c r="Q18" s="270">
        <v>919</v>
      </c>
      <c r="R18" s="270">
        <v>653</v>
      </c>
    </row>
    <row r="19" spans="8:18" ht="16.5" thickBot="1" x14ac:dyDescent="0.3">
      <c r="H19" s="30">
        <v>45717</v>
      </c>
      <c r="I19" s="270">
        <v>574</v>
      </c>
      <c r="J19" s="270">
        <v>3652</v>
      </c>
      <c r="K19" s="270">
        <v>1666</v>
      </c>
      <c r="L19" s="270">
        <v>92</v>
      </c>
      <c r="M19" s="270">
        <v>1894</v>
      </c>
      <c r="N19" s="270">
        <v>613</v>
      </c>
      <c r="O19" s="270">
        <v>3081</v>
      </c>
      <c r="P19" s="270">
        <v>1595</v>
      </c>
      <c r="Q19" s="270">
        <v>894</v>
      </c>
      <c r="R19" s="270">
        <v>592</v>
      </c>
    </row>
    <row r="48" spans="1:1" x14ac:dyDescent="0.25">
      <c r="A48" s="300" t="s">
        <v>858</v>
      </c>
    </row>
  </sheetData>
  <mergeCells count="3">
    <mergeCell ref="H2:R2"/>
    <mergeCell ref="I3:M3"/>
    <mergeCell ref="N3:R3"/>
  </mergeCells>
  <phoneticPr fontId="13" type="noConversion"/>
  <hyperlinks>
    <hyperlink ref="A48" location="目錄!A1" display="目錄" xr:uid="{DF305EEF-28FA-463D-A49E-C95376C3D47D}"/>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222BB-5CD9-44C4-95A1-3BD4C1A19707}">
  <dimension ref="A1:U50"/>
  <sheetViews>
    <sheetView zoomScale="70" zoomScaleNormal="70" workbookViewId="0">
      <selection activeCell="H6" sqref="H6:R19"/>
    </sheetView>
  </sheetViews>
  <sheetFormatPr defaultColWidth="8.6640625" defaultRowHeight="15.75" x14ac:dyDescent="0.25"/>
  <cols>
    <col min="8" max="8" width="11.88671875" bestFit="1" customWidth="1"/>
    <col min="9" max="9" width="12.33203125" bestFit="1" customWidth="1"/>
    <col min="10" max="10" width="10.44140625" bestFit="1" customWidth="1"/>
    <col min="11" max="11" width="16.33203125" bestFit="1" customWidth="1"/>
    <col min="12" max="12" width="18.5546875" bestFit="1" customWidth="1"/>
    <col min="13" max="13" width="18.33203125" bestFit="1" customWidth="1"/>
    <col min="14" max="14" width="12.5546875" bestFit="1" customWidth="1"/>
    <col min="15" max="15" width="10.44140625" bestFit="1" customWidth="1"/>
    <col min="16" max="16" width="16.33203125" bestFit="1" customWidth="1"/>
    <col min="17" max="17" width="18.6640625" bestFit="1" customWidth="1"/>
    <col min="18" max="18" width="18.5546875" bestFit="1" customWidth="1"/>
    <col min="19" max="19" width="12.6640625" bestFit="1" customWidth="1"/>
    <col min="20" max="20" width="11" bestFit="1" customWidth="1"/>
    <col min="21" max="21" width="10.33203125" bestFit="1" customWidth="1"/>
  </cols>
  <sheetData>
    <row r="1" spans="1:21" ht="16.5" thickBot="1" x14ac:dyDescent="0.3">
      <c r="B1" t="s">
        <v>132</v>
      </c>
      <c r="C1" t="s">
        <v>133</v>
      </c>
      <c r="D1" t="s">
        <v>134</v>
      </c>
    </row>
    <row r="2" spans="1:21" x14ac:dyDescent="0.25">
      <c r="A2" t="str">
        <f>MONTH(H7)&amp;"月"</f>
        <v>3月</v>
      </c>
      <c r="B2" s="22">
        <f>S7</f>
        <v>0.5210059171597633</v>
      </c>
      <c r="C2" s="22">
        <f t="shared" ref="C2:D14" si="0">T7</f>
        <v>2.3372781065088756E-2</v>
      </c>
      <c r="D2" s="22">
        <f t="shared" si="0"/>
        <v>0.45562130177514792</v>
      </c>
      <c r="H2" s="469" t="s">
        <v>1102</v>
      </c>
      <c r="I2" s="470"/>
      <c r="J2" s="470"/>
      <c r="K2" s="470"/>
      <c r="L2" s="470"/>
      <c r="M2" s="470"/>
      <c r="N2" s="470"/>
      <c r="O2" s="470"/>
      <c r="P2" s="470"/>
      <c r="Q2" s="470"/>
      <c r="R2" s="471"/>
      <c r="S2" s="457" t="s">
        <v>138</v>
      </c>
      <c r="T2" s="457"/>
      <c r="U2" s="458"/>
    </row>
    <row r="3" spans="1:21" x14ac:dyDescent="0.25">
      <c r="A3" t="str">
        <f t="shared" ref="A3:A14" si="1">MONTH(H8)&amp;"月"</f>
        <v>4月</v>
      </c>
      <c r="B3" s="22">
        <f t="shared" ref="B3:B14" si="2">S8</f>
        <v>0.47621793023926201</v>
      </c>
      <c r="C3" s="22">
        <f t="shared" si="0"/>
        <v>2.3061400980109541E-2</v>
      </c>
      <c r="D3" s="22">
        <f t="shared" si="0"/>
        <v>0.50072066878062838</v>
      </c>
      <c r="H3" s="62"/>
      <c r="I3" s="466" t="s">
        <v>107</v>
      </c>
      <c r="J3" s="466"/>
      <c r="K3" s="466"/>
      <c r="L3" s="466"/>
      <c r="M3" s="466"/>
      <c r="N3" s="467" t="s">
        <v>109</v>
      </c>
      <c r="O3" s="467"/>
      <c r="P3" s="467"/>
      <c r="Q3" s="467"/>
      <c r="R3" s="468"/>
      <c r="U3" s="39"/>
    </row>
    <row r="4" spans="1:21" x14ac:dyDescent="0.25">
      <c r="A4" t="str">
        <f t="shared" si="1"/>
        <v>5月</v>
      </c>
      <c r="B4" s="22">
        <f t="shared" si="2"/>
        <v>0.48696383515559294</v>
      </c>
      <c r="C4" s="22">
        <f t="shared" si="0"/>
        <v>2.5231286795626577E-2</v>
      </c>
      <c r="D4" s="22">
        <f t="shared" si="0"/>
        <v>0.48780487804878048</v>
      </c>
      <c r="H4" s="61" t="s">
        <v>14</v>
      </c>
      <c r="I4" s="59" t="s">
        <v>126</v>
      </c>
      <c r="J4" s="59" t="s">
        <v>127</v>
      </c>
      <c r="K4" s="59" t="s">
        <v>128</v>
      </c>
      <c r="L4" s="59" t="s">
        <v>595</v>
      </c>
      <c r="M4" s="59" t="s">
        <v>596</v>
      </c>
      <c r="N4" s="59" t="s">
        <v>126</v>
      </c>
      <c r="O4" s="59" t="s">
        <v>127</v>
      </c>
      <c r="P4" s="59" t="s">
        <v>128</v>
      </c>
      <c r="Q4" s="59" t="s">
        <v>595</v>
      </c>
      <c r="R4" s="60" t="s">
        <v>596</v>
      </c>
      <c r="S4" s="63" t="s">
        <v>135</v>
      </c>
      <c r="T4" s="63" t="s">
        <v>136</v>
      </c>
      <c r="U4" s="65" t="s">
        <v>137</v>
      </c>
    </row>
    <row r="5" spans="1:21" x14ac:dyDescent="0.25">
      <c r="A5" t="str">
        <f t="shared" si="1"/>
        <v>6月</v>
      </c>
      <c r="B5" s="22">
        <f t="shared" si="2"/>
        <v>0.45059179741260669</v>
      </c>
      <c r="C5" s="22">
        <f t="shared" si="0"/>
        <v>2.7250206440957887E-2</v>
      </c>
      <c r="D5" s="22">
        <f t="shared" si="0"/>
        <v>0.52215799614643543</v>
      </c>
      <c r="H5" s="263" t="s">
        <v>76</v>
      </c>
      <c r="I5" s="224" t="s">
        <v>116</v>
      </c>
      <c r="J5" s="224" t="s">
        <v>117</v>
      </c>
      <c r="K5" s="224" t="s">
        <v>118</v>
      </c>
      <c r="L5" s="224" t="s">
        <v>119</v>
      </c>
      <c r="M5" s="224" t="s">
        <v>120</v>
      </c>
      <c r="N5" s="224" t="s">
        <v>121</v>
      </c>
      <c r="O5" s="224" t="s">
        <v>122</v>
      </c>
      <c r="P5" s="224" t="s">
        <v>123</v>
      </c>
      <c r="Q5" s="224" t="s">
        <v>124</v>
      </c>
      <c r="R5" s="225" t="s">
        <v>125</v>
      </c>
      <c r="U5" s="39"/>
    </row>
    <row r="6" spans="1:21" x14ac:dyDescent="0.25">
      <c r="A6" t="str">
        <f t="shared" si="1"/>
        <v>7月</v>
      </c>
      <c r="B6" s="22">
        <f t="shared" si="2"/>
        <v>0.46271459227467809</v>
      </c>
      <c r="C6" s="22">
        <f t="shared" si="0"/>
        <v>2.2800429184549355E-2</v>
      </c>
      <c r="D6" s="22">
        <f t="shared" si="0"/>
        <v>0.51448497854077258</v>
      </c>
      <c r="H6" s="29">
        <v>45323</v>
      </c>
      <c r="I6" s="270">
        <v>466</v>
      </c>
      <c r="J6" s="270">
        <v>3230</v>
      </c>
      <c r="K6" s="270">
        <v>1506</v>
      </c>
      <c r="L6" s="270">
        <v>92</v>
      </c>
      <c r="M6" s="270">
        <v>1632</v>
      </c>
      <c r="N6" s="270">
        <v>577</v>
      </c>
      <c r="O6" s="270">
        <v>3170</v>
      </c>
      <c r="P6" s="270">
        <v>1635</v>
      </c>
      <c r="Q6" s="270">
        <v>970</v>
      </c>
      <c r="R6" s="270">
        <v>565</v>
      </c>
      <c r="U6" s="39"/>
    </row>
    <row r="7" spans="1:21" x14ac:dyDescent="0.25">
      <c r="A7" t="str">
        <f t="shared" si="1"/>
        <v>8月</v>
      </c>
      <c r="B7" s="22">
        <f t="shared" si="2"/>
        <v>0.41365673609280251</v>
      </c>
      <c r="C7" s="22">
        <f t="shared" si="0"/>
        <v>2.2146058528868969E-2</v>
      </c>
      <c r="D7" s="22">
        <f t="shared" si="0"/>
        <v>0.56419720537832851</v>
      </c>
      <c r="H7" s="29">
        <v>45352</v>
      </c>
      <c r="I7" s="270">
        <v>414</v>
      </c>
      <c r="J7" s="270">
        <v>3380</v>
      </c>
      <c r="K7" s="270">
        <v>1761</v>
      </c>
      <c r="L7" s="270">
        <v>79</v>
      </c>
      <c r="M7" s="270">
        <v>1540</v>
      </c>
      <c r="N7" s="270">
        <v>561</v>
      </c>
      <c r="O7" s="270">
        <v>3278</v>
      </c>
      <c r="P7" s="270">
        <v>1815</v>
      </c>
      <c r="Q7" s="270">
        <v>1001</v>
      </c>
      <c r="R7" s="270">
        <v>462</v>
      </c>
      <c r="S7" s="55">
        <f>K7/J7</f>
        <v>0.5210059171597633</v>
      </c>
      <c r="T7" s="55">
        <f>L7/J7</f>
        <v>2.3372781065088756E-2</v>
      </c>
      <c r="U7" s="52">
        <f>M7/J7</f>
        <v>0.45562130177514792</v>
      </c>
    </row>
    <row r="8" spans="1:21" x14ac:dyDescent="0.25">
      <c r="A8" t="str">
        <f t="shared" si="1"/>
        <v>9月</v>
      </c>
      <c r="B8" s="22">
        <f t="shared" si="2"/>
        <v>0.42348178137651821</v>
      </c>
      <c r="C8" s="22">
        <f t="shared" si="0"/>
        <v>2.0242914979757085E-2</v>
      </c>
      <c r="D8" s="22">
        <f t="shared" si="0"/>
        <v>0.55627530364372468</v>
      </c>
      <c r="H8" s="29">
        <v>45383</v>
      </c>
      <c r="I8" s="270">
        <v>419</v>
      </c>
      <c r="J8" s="270">
        <v>3469</v>
      </c>
      <c r="K8" s="270">
        <v>1652</v>
      </c>
      <c r="L8" s="270">
        <v>80</v>
      </c>
      <c r="M8" s="270">
        <v>1737</v>
      </c>
      <c r="N8" s="270">
        <v>556</v>
      </c>
      <c r="O8" s="270">
        <v>3288</v>
      </c>
      <c r="P8" s="270">
        <v>1723</v>
      </c>
      <c r="Q8" s="270">
        <v>1009</v>
      </c>
      <c r="R8" s="270">
        <v>556</v>
      </c>
      <c r="S8" s="55">
        <f t="shared" ref="S8:S18" si="3">K8/J8</f>
        <v>0.47621793023926201</v>
      </c>
      <c r="T8" s="55">
        <f t="shared" ref="T8:T18" si="4">L8/J8</f>
        <v>2.3061400980109541E-2</v>
      </c>
      <c r="U8" s="52">
        <f t="shared" ref="U8:U19" si="5">M8/J8</f>
        <v>0.50072066878062838</v>
      </c>
    </row>
    <row r="9" spans="1:21" x14ac:dyDescent="0.25">
      <c r="A9" t="str">
        <f t="shared" si="1"/>
        <v>10月</v>
      </c>
      <c r="B9" s="22">
        <f t="shared" si="2"/>
        <v>0.43151613778139408</v>
      </c>
      <c r="C9" s="22">
        <f t="shared" si="0"/>
        <v>2.1426634119880661E-2</v>
      </c>
      <c r="D9" s="22">
        <f t="shared" si="0"/>
        <v>0.54705722809872526</v>
      </c>
      <c r="H9" s="29">
        <v>45413</v>
      </c>
      <c r="I9" s="270">
        <v>428</v>
      </c>
      <c r="J9" s="270">
        <v>3567</v>
      </c>
      <c r="K9" s="270">
        <v>1737</v>
      </c>
      <c r="L9" s="270">
        <v>90</v>
      </c>
      <c r="M9" s="270">
        <v>1740</v>
      </c>
      <c r="N9" s="270">
        <v>553</v>
      </c>
      <c r="O9" s="270">
        <v>3317</v>
      </c>
      <c r="P9" s="270">
        <v>1715</v>
      </c>
      <c r="Q9" s="270">
        <v>1031</v>
      </c>
      <c r="R9" s="270">
        <v>571</v>
      </c>
      <c r="S9" s="55">
        <f t="shared" si="3"/>
        <v>0.48696383515559294</v>
      </c>
      <c r="T9" s="55">
        <f t="shared" si="4"/>
        <v>2.5231286795626577E-2</v>
      </c>
      <c r="U9" s="52">
        <f t="shared" si="5"/>
        <v>0.48780487804878048</v>
      </c>
    </row>
    <row r="10" spans="1:21" x14ac:dyDescent="0.25">
      <c r="A10" t="str">
        <f t="shared" si="1"/>
        <v>11月</v>
      </c>
      <c r="B10" s="22">
        <f t="shared" si="2"/>
        <v>0.40931780366056575</v>
      </c>
      <c r="C10" s="22">
        <f t="shared" si="0"/>
        <v>2.52357182473655E-2</v>
      </c>
      <c r="D10" s="22">
        <f t="shared" si="0"/>
        <v>0.56544647809206883</v>
      </c>
      <c r="H10" s="29">
        <v>45444</v>
      </c>
      <c r="I10" s="270">
        <v>477</v>
      </c>
      <c r="J10" s="270">
        <v>3633</v>
      </c>
      <c r="K10" s="270">
        <v>1637</v>
      </c>
      <c r="L10" s="270">
        <v>99</v>
      </c>
      <c r="M10" s="270">
        <v>1897</v>
      </c>
      <c r="N10" s="270">
        <v>609</v>
      </c>
      <c r="O10" s="270">
        <v>3288</v>
      </c>
      <c r="P10" s="270">
        <v>1670</v>
      </c>
      <c r="Q10" s="270">
        <v>1021</v>
      </c>
      <c r="R10" s="270">
        <v>597</v>
      </c>
      <c r="S10" s="55">
        <f t="shared" si="3"/>
        <v>0.45059179741260669</v>
      </c>
      <c r="T10" s="55">
        <f t="shared" si="4"/>
        <v>2.7250206440957887E-2</v>
      </c>
      <c r="U10" s="52">
        <f t="shared" si="5"/>
        <v>0.52215799614643543</v>
      </c>
    </row>
    <row r="11" spans="1:21" x14ac:dyDescent="0.25">
      <c r="A11" t="str">
        <f t="shared" si="1"/>
        <v>12月</v>
      </c>
      <c r="B11" s="22">
        <f t="shared" si="2"/>
        <v>0.43668606262122472</v>
      </c>
      <c r="C11" s="22">
        <f t="shared" si="0"/>
        <v>2.6877251316154059E-2</v>
      </c>
      <c r="D11" s="22">
        <f t="shared" si="0"/>
        <v>0.53643668606262118</v>
      </c>
      <c r="H11" s="29">
        <v>45474</v>
      </c>
      <c r="I11" s="270">
        <v>469</v>
      </c>
      <c r="J11" s="270">
        <v>3728</v>
      </c>
      <c r="K11" s="270">
        <v>1725</v>
      </c>
      <c r="L11" s="270">
        <v>85</v>
      </c>
      <c r="M11" s="270">
        <v>1918</v>
      </c>
      <c r="N11" s="270">
        <v>580</v>
      </c>
      <c r="O11" s="270">
        <v>3337</v>
      </c>
      <c r="P11" s="270">
        <v>1748</v>
      </c>
      <c r="Q11" s="270">
        <v>1001</v>
      </c>
      <c r="R11" s="270">
        <v>588</v>
      </c>
      <c r="S11" s="55">
        <f t="shared" si="3"/>
        <v>0.46271459227467809</v>
      </c>
      <c r="T11" s="55">
        <f t="shared" si="4"/>
        <v>2.2800429184549355E-2</v>
      </c>
      <c r="U11" s="52">
        <f t="shared" si="5"/>
        <v>0.51448497854077258</v>
      </c>
    </row>
    <row r="12" spans="1:21" x14ac:dyDescent="0.25">
      <c r="A12" t="str">
        <f t="shared" si="1"/>
        <v>1月</v>
      </c>
      <c r="B12" s="22">
        <f t="shared" si="2"/>
        <v>0.37148537347344507</v>
      </c>
      <c r="C12" s="22">
        <f t="shared" si="0"/>
        <v>2.4140869071286566E-2</v>
      </c>
      <c r="D12" s="22">
        <f t="shared" si="0"/>
        <v>0.60437375745526833</v>
      </c>
      <c r="H12" s="29">
        <v>45505</v>
      </c>
      <c r="I12" s="270">
        <v>457</v>
      </c>
      <c r="J12" s="270">
        <v>3793</v>
      </c>
      <c r="K12" s="270">
        <v>1569</v>
      </c>
      <c r="L12" s="270">
        <v>84</v>
      </c>
      <c r="M12" s="270">
        <v>2140</v>
      </c>
      <c r="N12" s="270">
        <v>600</v>
      </c>
      <c r="O12" s="270">
        <v>3277</v>
      </c>
      <c r="P12" s="270">
        <v>1714</v>
      </c>
      <c r="Q12" s="270">
        <v>915</v>
      </c>
      <c r="R12" s="270">
        <v>648</v>
      </c>
      <c r="S12" s="55">
        <f t="shared" si="3"/>
        <v>0.41365673609280251</v>
      </c>
      <c r="T12" s="55">
        <f t="shared" si="4"/>
        <v>2.2146058528868969E-2</v>
      </c>
      <c r="U12" s="52">
        <f t="shared" si="5"/>
        <v>0.56419720537832851</v>
      </c>
    </row>
    <row r="13" spans="1:21" x14ac:dyDescent="0.25">
      <c r="A13" t="str">
        <f t="shared" si="1"/>
        <v>2月</v>
      </c>
      <c r="B13" s="22">
        <f t="shared" si="2"/>
        <v>0.42197496522948541</v>
      </c>
      <c r="C13" s="22">
        <f t="shared" si="0"/>
        <v>2.5034770514603615E-2</v>
      </c>
      <c r="D13" s="22">
        <f t="shared" si="0"/>
        <v>0.55299026425591102</v>
      </c>
      <c r="H13" s="29">
        <v>45536</v>
      </c>
      <c r="I13" s="270">
        <v>493</v>
      </c>
      <c r="J13" s="270">
        <v>3705</v>
      </c>
      <c r="K13" s="270">
        <v>1569</v>
      </c>
      <c r="L13" s="270">
        <v>75</v>
      </c>
      <c r="M13" s="270">
        <v>2061</v>
      </c>
      <c r="N13" s="270">
        <v>629</v>
      </c>
      <c r="O13" s="270">
        <v>3243</v>
      </c>
      <c r="P13" s="270">
        <v>1661</v>
      </c>
      <c r="Q13" s="270">
        <v>905</v>
      </c>
      <c r="R13" s="270">
        <v>677</v>
      </c>
      <c r="S13" s="55">
        <f t="shared" si="3"/>
        <v>0.42348178137651821</v>
      </c>
      <c r="T13" s="55">
        <f t="shared" si="4"/>
        <v>2.0242914979757085E-2</v>
      </c>
      <c r="U13" s="52">
        <f t="shared" si="5"/>
        <v>0.55627530364372468</v>
      </c>
    </row>
    <row r="14" spans="1:21" x14ac:dyDescent="0.25">
      <c r="A14" t="str">
        <f t="shared" si="1"/>
        <v>3月</v>
      </c>
      <c r="B14" s="22">
        <f t="shared" si="2"/>
        <v>0.45618838992332966</v>
      </c>
      <c r="C14" s="22">
        <f t="shared" si="0"/>
        <v>2.5191675794085433E-2</v>
      </c>
      <c r="D14" s="22">
        <f t="shared" si="0"/>
        <v>0.5186199342825849</v>
      </c>
      <c r="H14" s="29">
        <v>45566</v>
      </c>
      <c r="I14" s="270">
        <v>533</v>
      </c>
      <c r="J14" s="270">
        <v>3687</v>
      </c>
      <c r="K14" s="270">
        <v>1591</v>
      </c>
      <c r="L14" s="270">
        <v>79</v>
      </c>
      <c r="M14" s="270">
        <v>2017</v>
      </c>
      <c r="N14" s="270">
        <v>620</v>
      </c>
      <c r="O14" s="270">
        <v>3252</v>
      </c>
      <c r="P14" s="270">
        <v>1659</v>
      </c>
      <c r="Q14" s="270">
        <v>936</v>
      </c>
      <c r="R14" s="270">
        <v>657</v>
      </c>
      <c r="S14" s="55">
        <f t="shared" si="3"/>
        <v>0.43151613778139408</v>
      </c>
      <c r="T14" s="55">
        <f t="shared" si="4"/>
        <v>2.1426634119880661E-2</v>
      </c>
      <c r="U14" s="52">
        <f t="shared" si="5"/>
        <v>0.54705722809872526</v>
      </c>
    </row>
    <row r="15" spans="1:21" x14ac:dyDescent="0.25">
      <c r="H15" s="29">
        <v>45597</v>
      </c>
      <c r="I15" s="270">
        <v>597</v>
      </c>
      <c r="J15" s="270">
        <v>3606</v>
      </c>
      <c r="K15" s="270">
        <v>1476</v>
      </c>
      <c r="L15" s="270">
        <v>91</v>
      </c>
      <c r="M15" s="270">
        <v>2039</v>
      </c>
      <c r="N15" s="270">
        <v>667</v>
      </c>
      <c r="O15" s="270">
        <v>3306</v>
      </c>
      <c r="P15" s="270">
        <v>1666</v>
      </c>
      <c r="Q15" s="270">
        <v>937</v>
      </c>
      <c r="R15" s="270">
        <v>703</v>
      </c>
      <c r="S15" s="55">
        <f t="shared" si="3"/>
        <v>0.40931780366056575</v>
      </c>
      <c r="T15" s="55">
        <f t="shared" si="4"/>
        <v>2.52357182473655E-2</v>
      </c>
      <c r="U15" s="52">
        <f t="shared" si="5"/>
        <v>0.56544647809206883</v>
      </c>
    </row>
    <row r="16" spans="1:21" x14ac:dyDescent="0.25">
      <c r="H16" s="29">
        <v>45627</v>
      </c>
      <c r="I16" s="270">
        <v>579</v>
      </c>
      <c r="J16" s="270">
        <v>3609</v>
      </c>
      <c r="K16" s="270">
        <v>1576</v>
      </c>
      <c r="L16" s="270">
        <v>97</v>
      </c>
      <c r="M16" s="270">
        <v>1936</v>
      </c>
      <c r="N16" s="270">
        <v>684</v>
      </c>
      <c r="O16" s="270">
        <v>3240</v>
      </c>
      <c r="P16" s="270">
        <v>1713</v>
      </c>
      <c r="Q16" s="270">
        <v>911</v>
      </c>
      <c r="R16" s="270">
        <v>616</v>
      </c>
      <c r="S16" s="55">
        <f t="shared" si="3"/>
        <v>0.43668606262122472</v>
      </c>
      <c r="T16" s="55">
        <f t="shared" si="4"/>
        <v>2.6877251316154059E-2</v>
      </c>
      <c r="U16" s="52">
        <f t="shared" si="5"/>
        <v>0.53643668606262118</v>
      </c>
    </row>
    <row r="17" spans="1:21" ht="24" x14ac:dyDescent="0.25">
      <c r="A17" s="277"/>
      <c r="H17" s="29">
        <v>45658</v>
      </c>
      <c r="I17" s="270">
        <v>611</v>
      </c>
      <c r="J17" s="270">
        <v>3521</v>
      </c>
      <c r="K17" s="270">
        <v>1308</v>
      </c>
      <c r="L17" s="270">
        <v>85</v>
      </c>
      <c r="M17" s="270">
        <v>2128</v>
      </c>
      <c r="N17" s="270">
        <v>722</v>
      </c>
      <c r="O17" s="270">
        <v>3149</v>
      </c>
      <c r="P17" s="270">
        <v>1549</v>
      </c>
      <c r="Q17" s="270">
        <v>877</v>
      </c>
      <c r="R17" s="270">
        <v>723</v>
      </c>
      <c r="S17" s="55">
        <f t="shared" si="3"/>
        <v>0.37148537347344507</v>
      </c>
      <c r="T17" s="55">
        <f t="shared" si="4"/>
        <v>2.4140869071286566E-2</v>
      </c>
      <c r="U17" s="52">
        <f t="shared" si="5"/>
        <v>0.60437375745526833</v>
      </c>
    </row>
    <row r="18" spans="1:21" x14ac:dyDescent="0.25">
      <c r="H18" s="29">
        <v>45689</v>
      </c>
      <c r="I18" s="270">
        <v>601</v>
      </c>
      <c r="J18" s="270">
        <v>3595</v>
      </c>
      <c r="K18" s="270">
        <v>1517</v>
      </c>
      <c r="L18" s="270">
        <v>90</v>
      </c>
      <c r="M18" s="270">
        <v>1988</v>
      </c>
      <c r="N18" s="270">
        <v>645</v>
      </c>
      <c r="O18" s="270">
        <v>3112</v>
      </c>
      <c r="P18" s="270">
        <v>1540</v>
      </c>
      <c r="Q18" s="270">
        <v>919</v>
      </c>
      <c r="R18" s="270">
        <v>653</v>
      </c>
      <c r="S18" s="55">
        <f t="shared" si="3"/>
        <v>0.42197496522948541</v>
      </c>
      <c r="T18" s="55">
        <f t="shared" si="4"/>
        <v>2.5034770514603615E-2</v>
      </c>
      <c r="U18" s="52">
        <f t="shared" si="5"/>
        <v>0.55299026425591102</v>
      </c>
    </row>
    <row r="19" spans="1:21" ht="16.5" thickBot="1" x14ac:dyDescent="0.3">
      <c r="H19" s="30">
        <v>45717</v>
      </c>
      <c r="I19" s="270">
        <v>574</v>
      </c>
      <c r="J19" s="270">
        <v>3652</v>
      </c>
      <c r="K19" s="270">
        <v>1666</v>
      </c>
      <c r="L19" s="270">
        <v>92</v>
      </c>
      <c r="M19" s="270">
        <v>1894</v>
      </c>
      <c r="N19" s="270">
        <v>613</v>
      </c>
      <c r="O19" s="270">
        <v>3081</v>
      </c>
      <c r="P19" s="270">
        <v>1595</v>
      </c>
      <c r="Q19" s="270">
        <v>894</v>
      </c>
      <c r="R19" s="270">
        <v>592</v>
      </c>
      <c r="S19" s="58">
        <f>K19/J19</f>
        <v>0.45618838992332966</v>
      </c>
      <c r="T19" s="58">
        <f>L19/J19</f>
        <v>2.5191675794085433E-2</v>
      </c>
      <c r="U19" s="54">
        <f t="shared" si="5"/>
        <v>0.5186199342825849</v>
      </c>
    </row>
    <row r="50" spans="1:1" x14ac:dyDescent="0.25">
      <c r="A50" s="300" t="s">
        <v>858</v>
      </c>
    </row>
  </sheetData>
  <mergeCells count="4">
    <mergeCell ref="H2:R2"/>
    <mergeCell ref="S2:U2"/>
    <mergeCell ref="I3:M3"/>
    <mergeCell ref="N3:R3"/>
  </mergeCells>
  <phoneticPr fontId="13" type="noConversion"/>
  <hyperlinks>
    <hyperlink ref="A50" location="目錄!A1" display="目錄" xr:uid="{34C97878-4828-43E3-AB46-886D4214C25C}"/>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C752-E4C3-44F9-8190-70F704982767}">
  <dimension ref="A1:K45"/>
  <sheetViews>
    <sheetView zoomScale="70" zoomScaleNormal="70" workbookViewId="0">
      <selection activeCell="H5" sqref="H5:J7"/>
    </sheetView>
  </sheetViews>
  <sheetFormatPr defaultColWidth="8.6640625" defaultRowHeight="15.75" x14ac:dyDescent="0.25"/>
  <cols>
    <col min="8" max="8" width="10.109375" bestFit="1" customWidth="1"/>
    <col min="9" max="9" width="12.33203125" bestFit="1" customWidth="1"/>
    <col min="10" max="10" width="10.33203125" bestFit="1" customWidth="1"/>
    <col min="11" max="11" width="20" bestFit="1" customWidth="1"/>
  </cols>
  <sheetData>
    <row r="1" spans="1:11" ht="16.5" thickBot="1" x14ac:dyDescent="0.3">
      <c r="B1" t="s">
        <v>64</v>
      </c>
    </row>
    <row r="2" spans="1:11" ht="17.25" x14ac:dyDescent="0.25">
      <c r="A2" t="s">
        <v>54</v>
      </c>
      <c r="B2">
        <f>I5</f>
        <v>90</v>
      </c>
      <c r="H2" s="444" t="s">
        <v>856</v>
      </c>
      <c r="I2" s="445"/>
      <c r="J2" s="445"/>
      <c r="K2" s="446"/>
    </row>
    <row r="3" spans="1:11" x14ac:dyDescent="0.25">
      <c r="A3" t="s">
        <v>55</v>
      </c>
      <c r="B3">
        <f>I6</f>
        <v>85</v>
      </c>
      <c r="H3" s="2" t="s">
        <v>147</v>
      </c>
      <c r="I3" s="295" t="s">
        <v>148</v>
      </c>
      <c r="J3" s="295" t="s">
        <v>149</v>
      </c>
      <c r="K3" s="75" t="s">
        <v>150</v>
      </c>
    </row>
    <row r="4" spans="1:11" x14ac:dyDescent="0.25">
      <c r="A4" t="s">
        <v>56</v>
      </c>
      <c r="B4">
        <f t="shared" ref="B4" si="0">I7</f>
        <v>1012</v>
      </c>
      <c r="H4" s="264" t="s">
        <v>151</v>
      </c>
      <c r="I4" s="296" t="s">
        <v>152</v>
      </c>
      <c r="J4" s="296" t="s">
        <v>153</v>
      </c>
      <c r="K4" s="75"/>
    </row>
    <row r="5" spans="1:11" x14ac:dyDescent="0.25">
      <c r="H5" s="11" t="s">
        <v>1147</v>
      </c>
      <c r="I5" s="270">
        <v>90</v>
      </c>
      <c r="J5" s="270">
        <v>658</v>
      </c>
      <c r="K5" s="76">
        <f>I5/J5</f>
        <v>0.13677811550151975</v>
      </c>
    </row>
    <row r="6" spans="1:11" x14ac:dyDescent="0.25">
      <c r="H6" s="11" t="s">
        <v>1148</v>
      </c>
      <c r="I6" s="270">
        <v>85</v>
      </c>
      <c r="J6" s="270">
        <v>403</v>
      </c>
      <c r="K6" s="76">
        <f>I6/J6</f>
        <v>0.21091811414392059</v>
      </c>
    </row>
    <row r="7" spans="1:11" ht="16.5" thickBot="1" x14ac:dyDescent="0.3">
      <c r="H7" s="7" t="s">
        <v>1149</v>
      </c>
      <c r="I7" s="270">
        <v>1012</v>
      </c>
      <c r="J7" s="270">
        <v>6859</v>
      </c>
      <c r="K7" s="77">
        <f>I7/J7</f>
        <v>0.14754337366963113</v>
      </c>
    </row>
    <row r="39" spans="1:1" ht="24" x14ac:dyDescent="0.25">
      <c r="A39" s="277"/>
    </row>
    <row r="45" spans="1:1" x14ac:dyDescent="0.25">
      <c r="A45" s="300" t="s">
        <v>858</v>
      </c>
    </row>
  </sheetData>
  <mergeCells count="1">
    <mergeCell ref="H2:K2"/>
  </mergeCells>
  <phoneticPr fontId="13" type="noConversion"/>
  <hyperlinks>
    <hyperlink ref="A45" location="目錄!A1" display="目錄" xr:uid="{79AD5471-1B3A-404D-AA44-E87F3173601F}"/>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7DFE9-F97B-425F-BABA-F19C1AEB7DB7}">
  <dimension ref="A1:K45"/>
  <sheetViews>
    <sheetView zoomScale="70" zoomScaleNormal="70" workbookViewId="0">
      <selection activeCell="H5" sqref="H5:J7"/>
    </sheetView>
  </sheetViews>
  <sheetFormatPr defaultColWidth="8.6640625" defaultRowHeight="15.75" x14ac:dyDescent="0.25"/>
  <cols>
    <col min="8" max="8" width="10.109375" bestFit="1" customWidth="1"/>
    <col min="9" max="9" width="12.33203125" bestFit="1" customWidth="1"/>
    <col min="10" max="10" width="10.33203125" bestFit="1" customWidth="1"/>
    <col min="11" max="11" width="20" bestFit="1" customWidth="1"/>
  </cols>
  <sheetData>
    <row r="1" spans="1:11" ht="16.5" thickBot="1" x14ac:dyDescent="0.3">
      <c r="B1" t="s">
        <v>154</v>
      </c>
      <c r="C1" t="s">
        <v>155</v>
      </c>
    </row>
    <row r="2" spans="1:11" ht="17.25" x14ac:dyDescent="0.25">
      <c r="A2" t="s">
        <v>54</v>
      </c>
      <c r="B2">
        <f>I5</f>
        <v>90</v>
      </c>
      <c r="C2" s="71">
        <f>K5</f>
        <v>0.13677811550151975</v>
      </c>
      <c r="H2" s="444" t="s">
        <v>856</v>
      </c>
      <c r="I2" s="445"/>
      <c r="J2" s="445"/>
      <c r="K2" s="446"/>
    </row>
    <row r="3" spans="1:11" x14ac:dyDescent="0.25">
      <c r="A3" t="s">
        <v>55</v>
      </c>
      <c r="B3">
        <f t="shared" ref="B3:B4" si="0">I6</f>
        <v>85</v>
      </c>
      <c r="C3" s="71">
        <f t="shared" ref="C3:C4" si="1">K6</f>
        <v>0.21091811414392059</v>
      </c>
      <c r="H3" s="2" t="s">
        <v>147</v>
      </c>
      <c r="I3" s="295" t="s">
        <v>148</v>
      </c>
      <c r="J3" s="295" t="s">
        <v>149</v>
      </c>
      <c r="K3" s="75" t="s">
        <v>150</v>
      </c>
    </row>
    <row r="4" spans="1:11" x14ac:dyDescent="0.25">
      <c r="A4" t="s">
        <v>56</v>
      </c>
      <c r="B4">
        <f t="shared" si="0"/>
        <v>1012</v>
      </c>
      <c r="C4" s="71">
        <f t="shared" si="1"/>
        <v>0.14754337366963113</v>
      </c>
      <c r="H4" s="264" t="s">
        <v>151</v>
      </c>
      <c r="I4" s="296" t="s">
        <v>152</v>
      </c>
      <c r="J4" s="296" t="s">
        <v>153</v>
      </c>
      <c r="K4" s="75"/>
    </row>
    <row r="5" spans="1:11" x14ac:dyDescent="0.25">
      <c r="H5" s="11" t="s">
        <v>1147</v>
      </c>
      <c r="I5" s="270">
        <v>90</v>
      </c>
      <c r="J5" s="270">
        <v>658</v>
      </c>
      <c r="K5" s="76">
        <f>I5/J5</f>
        <v>0.13677811550151975</v>
      </c>
    </row>
    <row r="6" spans="1:11" x14ac:dyDescent="0.25">
      <c r="H6" s="11" t="s">
        <v>1148</v>
      </c>
      <c r="I6" s="270">
        <v>85</v>
      </c>
      <c r="J6" s="270">
        <v>403</v>
      </c>
      <c r="K6" s="76">
        <f>I6/J6</f>
        <v>0.21091811414392059</v>
      </c>
    </row>
    <row r="7" spans="1:11" ht="16.5" thickBot="1" x14ac:dyDescent="0.3">
      <c r="H7" s="7" t="s">
        <v>1149</v>
      </c>
      <c r="I7" s="270">
        <v>1012</v>
      </c>
      <c r="J7" s="270">
        <v>6859</v>
      </c>
      <c r="K7" s="77">
        <f>I7/J7</f>
        <v>0.14754337366963113</v>
      </c>
    </row>
    <row r="38" spans="1:1" ht="15.75" customHeight="1" x14ac:dyDescent="0.25">
      <c r="A38" s="277"/>
    </row>
    <row r="45" spans="1:1" x14ac:dyDescent="0.25">
      <c r="A45" s="300" t="s">
        <v>858</v>
      </c>
    </row>
  </sheetData>
  <mergeCells count="1">
    <mergeCell ref="H2:K2"/>
  </mergeCells>
  <phoneticPr fontId="13" type="noConversion"/>
  <hyperlinks>
    <hyperlink ref="A45" location="目錄!A1" display="目錄" xr:uid="{F5EC3207-84AF-43A0-BDF3-A44A42C1D128}"/>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95D6-B431-46D8-BC9C-A4E1149416EC}">
  <dimension ref="A1:U45"/>
  <sheetViews>
    <sheetView zoomScale="70" zoomScaleNormal="70" workbookViewId="0">
      <selection activeCell="N47" sqref="N47"/>
    </sheetView>
  </sheetViews>
  <sheetFormatPr defaultColWidth="8.6640625" defaultRowHeight="15.75" x14ac:dyDescent="0.25"/>
  <cols>
    <col min="8" max="9" width="13.5546875" bestFit="1" customWidth="1"/>
    <col min="10" max="10" width="23.109375" customWidth="1"/>
    <col min="11" max="11" width="20" bestFit="1" customWidth="1"/>
  </cols>
  <sheetData>
    <row r="1" spans="1:12" ht="16.5" thickBot="1" x14ac:dyDescent="0.3">
      <c r="B1" t="s">
        <v>939</v>
      </c>
    </row>
    <row r="2" spans="1:12" ht="17.25" x14ac:dyDescent="0.25">
      <c r="A2" t="str">
        <f>YEAR(H14)&amp;"/"&amp;MONTH(H14)</f>
        <v>2025/3</v>
      </c>
      <c r="B2" s="345">
        <f>I14</f>
        <v>88</v>
      </c>
      <c r="C2" s="71"/>
      <c r="H2" s="444" t="s">
        <v>856</v>
      </c>
      <c r="I2" s="445"/>
      <c r="J2" s="445"/>
      <c r="K2" s="446"/>
    </row>
    <row r="3" spans="1:12" x14ac:dyDescent="0.25">
      <c r="A3" t="str">
        <f t="shared" ref="A3:A8" si="0">YEAR(H15)&amp;"/"&amp;MONTH(H15)</f>
        <v>2025/4</v>
      </c>
      <c r="B3" s="345">
        <f t="shared" ref="B3:B8" si="1">I15</f>
        <v>192</v>
      </c>
      <c r="C3" s="71"/>
      <c r="H3" s="185" t="s">
        <v>147</v>
      </c>
      <c r="I3" s="69" t="s">
        <v>148</v>
      </c>
      <c r="J3" s="69" t="s">
        <v>149</v>
      </c>
      <c r="K3" s="75" t="s">
        <v>150</v>
      </c>
    </row>
    <row r="4" spans="1:12" x14ac:dyDescent="0.25">
      <c r="A4" t="str">
        <f t="shared" si="0"/>
        <v>2025/5</v>
      </c>
      <c r="B4" s="345">
        <f t="shared" si="1"/>
        <v>126</v>
      </c>
      <c r="C4" s="71"/>
      <c r="H4" s="264" t="s">
        <v>151</v>
      </c>
      <c r="I4" s="296" t="s">
        <v>152</v>
      </c>
      <c r="J4" s="296" t="s">
        <v>153</v>
      </c>
      <c r="K4" s="75"/>
    </row>
    <row r="5" spans="1:12" x14ac:dyDescent="0.25">
      <c r="A5" t="str">
        <f t="shared" si="0"/>
        <v>2025/6</v>
      </c>
      <c r="B5" s="345">
        <f t="shared" si="1"/>
        <v>113</v>
      </c>
      <c r="H5" s="11" t="s">
        <v>1147</v>
      </c>
      <c r="I5" s="270">
        <v>90</v>
      </c>
      <c r="J5" s="270">
        <v>658</v>
      </c>
      <c r="K5" s="76">
        <f>I5/J5</f>
        <v>0.13677811550151975</v>
      </c>
    </row>
    <row r="6" spans="1:12" x14ac:dyDescent="0.25">
      <c r="A6" t="str">
        <f t="shared" si="0"/>
        <v>2025/7</v>
      </c>
      <c r="B6" s="345">
        <f t="shared" si="1"/>
        <v>90</v>
      </c>
      <c r="H6" s="11" t="s">
        <v>1148</v>
      </c>
      <c r="I6" s="270">
        <v>85</v>
      </c>
      <c r="J6" s="270">
        <v>403</v>
      </c>
      <c r="K6" s="76">
        <f>I6/J6</f>
        <v>0.21091811414392059</v>
      </c>
    </row>
    <row r="7" spans="1:12" ht="16.5" thickBot="1" x14ac:dyDescent="0.3">
      <c r="A7" t="str">
        <f t="shared" si="0"/>
        <v>2025/8</v>
      </c>
      <c r="B7" s="345">
        <f t="shared" si="1"/>
        <v>82</v>
      </c>
      <c r="H7" s="7" t="s">
        <v>1149</v>
      </c>
      <c r="I7" s="270">
        <v>1012</v>
      </c>
      <c r="J7" s="270">
        <v>6859</v>
      </c>
      <c r="K7" s="77">
        <f>I7/J7</f>
        <v>0.14754337366963113</v>
      </c>
    </row>
    <row r="8" spans="1:12" x14ac:dyDescent="0.25">
      <c r="A8" t="str">
        <f t="shared" si="0"/>
        <v>2025/9</v>
      </c>
      <c r="B8" s="345">
        <f t="shared" si="1"/>
        <v>44</v>
      </c>
      <c r="H8" s="19" t="s">
        <v>603</v>
      </c>
      <c r="I8" s="228">
        <f>SUM(I5:I7)</f>
        <v>1187</v>
      </c>
      <c r="J8" s="228">
        <f>SUM(J5:J7)</f>
        <v>7920</v>
      </c>
    </row>
    <row r="9" spans="1:12" x14ac:dyDescent="0.25">
      <c r="A9" t="s">
        <v>940</v>
      </c>
      <c r="B9" s="345">
        <f>SUM(I21:I38)</f>
        <v>452</v>
      </c>
    </row>
    <row r="10" spans="1:12" ht="16.5" thickBot="1" x14ac:dyDescent="0.3">
      <c r="B10" s="345"/>
    </row>
    <row r="11" spans="1:12" ht="17.25" x14ac:dyDescent="0.25">
      <c r="B11" s="345"/>
      <c r="H11" s="444" t="s">
        <v>857</v>
      </c>
      <c r="I11" s="445"/>
      <c r="J11" s="445"/>
      <c r="K11" s="472" t="s">
        <v>144</v>
      </c>
      <c r="L11" s="473"/>
    </row>
    <row r="12" spans="1:12" x14ac:dyDescent="0.25">
      <c r="B12" s="345"/>
      <c r="H12" s="246" t="s">
        <v>156</v>
      </c>
      <c r="I12" s="69" t="s">
        <v>148</v>
      </c>
      <c r="J12" s="69" t="s">
        <v>149</v>
      </c>
      <c r="K12" s="81" t="s">
        <v>157</v>
      </c>
      <c r="L12" s="51" t="s">
        <v>159</v>
      </c>
    </row>
    <row r="13" spans="1:12" x14ac:dyDescent="0.25">
      <c r="B13" s="345"/>
      <c r="H13" s="243" t="s">
        <v>158</v>
      </c>
      <c r="I13" s="244" t="s">
        <v>152</v>
      </c>
      <c r="J13" s="244" t="s">
        <v>153</v>
      </c>
      <c r="K13" s="38"/>
      <c r="L13" s="39"/>
    </row>
    <row r="14" spans="1:12" x14ac:dyDescent="0.25">
      <c r="B14" s="345"/>
      <c r="H14" s="29">
        <v>45717</v>
      </c>
      <c r="I14" s="270">
        <v>88</v>
      </c>
      <c r="J14" s="270">
        <v>340</v>
      </c>
      <c r="K14" s="82">
        <f>I14/J14</f>
        <v>0.25882352941176473</v>
      </c>
      <c r="L14" s="78">
        <f>I14/$I$8</f>
        <v>7.4136478517270427E-2</v>
      </c>
    </row>
    <row r="15" spans="1:12" x14ac:dyDescent="0.25">
      <c r="B15" s="22"/>
      <c r="H15" s="29">
        <v>45748</v>
      </c>
      <c r="I15" s="270">
        <v>192</v>
      </c>
      <c r="J15" s="270">
        <v>1154</v>
      </c>
      <c r="K15" s="82">
        <f>I15/J15</f>
        <v>0.16637781629116119</v>
      </c>
      <c r="L15" s="78">
        <f t="shared" ref="L15:L31" si="2">I15/$I$8</f>
        <v>0.16175231676495366</v>
      </c>
    </row>
    <row r="16" spans="1:12" x14ac:dyDescent="0.25">
      <c r="B16" s="22"/>
      <c r="H16" s="29">
        <v>45778</v>
      </c>
      <c r="I16" s="270">
        <v>126</v>
      </c>
      <c r="J16" s="270">
        <v>636</v>
      </c>
      <c r="K16" s="82">
        <f>I16/J16</f>
        <v>0.19811320754716982</v>
      </c>
      <c r="L16" s="78">
        <f t="shared" si="2"/>
        <v>0.10614995787700084</v>
      </c>
    </row>
    <row r="17" spans="2:21" x14ac:dyDescent="0.25">
      <c r="B17" s="22"/>
      <c r="H17" s="29">
        <v>45809</v>
      </c>
      <c r="I17" s="270">
        <v>113</v>
      </c>
      <c r="J17" s="270">
        <v>529</v>
      </c>
      <c r="K17" s="82">
        <f t="shared" ref="K17:K31" si="3">I17/J17</f>
        <v>0.21361058601134217</v>
      </c>
      <c r="L17" s="78">
        <f t="shared" si="2"/>
        <v>9.5197978096040442E-2</v>
      </c>
    </row>
    <row r="18" spans="2:21" x14ac:dyDescent="0.25">
      <c r="B18" s="22"/>
      <c r="H18" s="29">
        <v>45839</v>
      </c>
      <c r="I18" s="270">
        <v>90</v>
      </c>
      <c r="J18" s="270">
        <v>497</v>
      </c>
      <c r="K18" s="82">
        <f t="shared" si="3"/>
        <v>0.18108651911468812</v>
      </c>
      <c r="L18" s="78">
        <f t="shared" si="2"/>
        <v>7.5821398483572028E-2</v>
      </c>
    </row>
    <row r="19" spans="2:21" x14ac:dyDescent="0.25">
      <c r="B19" s="22"/>
      <c r="H19" s="29">
        <v>45870</v>
      </c>
      <c r="I19" s="270">
        <v>82</v>
      </c>
      <c r="J19" s="270">
        <v>410</v>
      </c>
      <c r="K19" s="82">
        <f t="shared" si="3"/>
        <v>0.2</v>
      </c>
      <c r="L19" s="78">
        <f t="shared" si="2"/>
        <v>6.9081718618365623E-2</v>
      </c>
    </row>
    <row r="20" spans="2:21" x14ac:dyDescent="0.25">
      <c r="B20" s="22"/>
      <c r="H20" s="29">
        <v>45901</v>
      </c>
      <c r="I20" s="270">
        <v>44</v>
      </c>
      <c r="J20" s="270">
        <v>290</v>
      </c>
      <c r="K20" s="82">
        <f t="shared" si="3"/>
        <v>0.15172413793103448</v>
      </c>
      <c r="L20" s="78">
        <f t="shared" si="2"/>
        <v>3.7068239258635213E-2</v>
      </c>
    </row>
    <row r="21" spans="2:21" x14ac:dyDescent="0.25">
      <c r="H21" s="29">
        <v>45931</v>
      </c>
      <c r="I21" s="270">
        <v>60</v>
      </c>
      <c r="J21" s="270">
        <v>518</v>
      </c>
      <c r="K21" s="82">
        <f t="shared" si="3"/>
        <v>0.11583011583011583</v>
      </c>
      <c r="L21" s="78">
        <f t="shared" si="2"/>
        <v>5.0547598989048023E-2</v>
      </c>
    </row>
    <row r="22" spans="2:21" x14ac:dyDescent="0.25">
      <c r="H22" s="29">
        <v>45962</v>
      </c>
      <c r="I22" s="270">
        <v>83</v>
      </c>
      <c r="J22" s="270">
        <v>639</v>
      </c>
      <c r="K22" s="82">
        <f t="shared" si="3"/>
        <v>0.12989045383411579</v>
      </c>
      <c r="L22" s="78">
        <f t="shared" si="2"/>
        <v>6.9924178601516424E-2</v>
      </c>
    </row>
    <row r="23" spans="2:21" x14ac:dyDescent="0.25">
      <c r="H23" s="29">
        <v>45992</v>
      </c>
      <c r="I23" s="270">
        <v>96</v>
      </c>
      <c r="J23" s="270">
        <v>731</v>
      </c>
      <c r="K23" s="82">
        <f t="shared" si="3"/>
        <v>0.13132694938440492</v>
      </c>
      <c r="L23" s="78">
        <f t="shared" si="2"/>
        <v>8.0876158382476832E-2</v>
      </c>
    </row>
    <row r="24" spans="2:21" x14ac:dyDescent="0.25">
      <c r="H24" s="29">
        <v>46023</v>
      </c>
      <c r="I24" s="270">
        <v>81</v>
      </c>
      <c r="J24" s="270">
        <v>766</v>
      </c>
      <c r="K24" s="82">
        <f t="shared" si="3"/>
        <v>0.10574412532637076</v>
      </c>
      <c r="L24" s="78">
        <f t="shared" si="2"/>
        <v>6.8239258635214822E-2</v>
      </c>
    </row>
    <row r="25" spans="2:21" x14ac:dyDescent="0.25">
      <c r="H25" s="29">
        <v>46054</v>
      </c>
      <c r="I25" s="270">
        <v>67</v>
      </c>
      <c r="J25" s="270">
        <v>720</v>
      </c>
      <c r="K25" s="82">
        <f>I25/J25</f>
        <v>9.3055555555555558E-2</v>
      </c>
      <c r="L25" s="78">
        <f t="shared" si="2"/>
        <v>5.6444818871103621E-2</v>
      </c>
    </row>
    <row r="26" spans="2:21" x14ac:dyDescent="0.25">
      <c r="H26" s="29">
        <v>46082</v>
      </c>
      <c r="I26" s="270">
        <v>60</v>
      </c>
      <c r="J26" s="270">
        <v>661</v>
      </c>
      <c r="K26" s="82">
        <f t="shared" si="3"/>
        <v>9.0771558245083206E-2</v>
      </c>
      <c r="L26" s="78">
        <f t="shared" si="2"/>
        <v>5.0547598989048023E-2</v>
      </c>
    </row>
    <row r="27" spans="2:21" x14ac:dyDescent="0.25">
      <c r="H27" s="29">
        <v>46113</v>
      </c>
      <c r="I27" s="270">
        <v>2</v>
      </c>
      <c r="J27" s="270">
        <v>10</v>
      </c>
      <c r="K27" s="82">
        <f t="shared" si="3"/>
        <v>0.2</v>
      </c>
      <c r="L27" s="78">
        <f t="shared" si="2"/>
        <v>1.6849199663016006E-3</v>
      </c>
      <c r="O27" s="474" t="s">
        <v>610</v>
      </c>
      <c r="P27" s="474"/>
      <c r="Q27" s="474"/>
      <c r="R27" s="474"/>
      <c r="S27" s="474"/>
      <c r="T27" s="474"/>
      <c r="U27" s="474"/>
    </row>
    <row r="28" spans="2:21" x14ac:dyDescent="0.25">
      <c r="H28" s="29">
        <v>46143</v>
      </c>
      <c r="I28" s="270">
        <v>0</v>
      </c>
      <c r="J28" s="270">
        <v>2</v>
      </c>
      <c r="K28" s="82">
        <f t="shared" si="3"/>
        <v>0</v>
      </c>
      <c r="L28" s="78">
        <f t="shared" si="2"/>
        <v>0</v>
      </c>
      <c r="O28" s="474"/>
      <c r="P28" s="474"/>
      <c r="Q28" s="474"/>
      <c r="R28" s="474"/>
      <c r="S28" s="474"/>
      <c r="T28" s="474"/>
      <c r="U28" s="474"/>
    </row>
    <row r="29" spans="2:21" x14ac:dyDescent="0.25">
      <c r="H29" s="29">
        <v>46174</v>
      </c>
      <c r="I29" s="270">
        <v>1</v>
      </c>
      <c r="J29" s="270">
        <v>2</v>
      </c>
      <c r="K29" s="82">
        <f t="shared" si="3"/>
        <v>0.5</v>
      </c>
      <c r="L29" s="78">
        <f t="shared" si="2"/>
        <v>8.4245998315080029E-4</v>
      </c>
      <c r="O29" s="474"/>
      <c r="P29" s="474"/>
      <c r="Q29" s="474"/>
      <c r="R29" s="474"/>
      <c r="S29" s="474"/>
      <c r="T29" s="474"/>
      <c r="U29" s="474"/>
    </row>
    <row r="30" spans="2:21" x14ac:dyDescent="0.25">
      <c r="H30" s="29">
        <v>46204</v>
      </c>
      <c r="I30" s="270">
        <v>0</v>
      </c>
      <c r="J30" s="270">
        <v>3</v>
      </c>
      <c r="K30" s="82">
        <f t="shared" si="3"/>
        <v>0</v>
      </c>
      <c r="L30" s="78">
        <f t="shared" si="2"/>
        <v>0</v>
      </c>
      <c r="O30" s="474"/>
      <c r="P30" s="474"/>
      <c r="Q30" s="474"/>
      <c r="R30" s="474"/>
      <c r="S30" s="474"/>
      <c r="T30" s="474"/>
      <c r="U30" s="474"/>
    </row>
    <row r="31" spans="2:21" x14ac:dyDescent="0.25">
      <c r="H31" s="29">
        <v>46235</v>
      </c>
      <c r="I31" s="270">
        <v>1</v>
      </c>
      <c r="J31" s="270">
        <v>2</v>
      </c>
      <c r="K31" s="82">
        <f t="shared" si="3"/>
        <v>0.5</v>
      </c>
      <c r="L31" s="78">
        <f t="shared" si="2"/>
        <v>8.4245998315080029E-4</v>
      </c>
      <c r="O31" s="474"/>
      <c r="P31" s="474"/>
      <c r="Q31" s="474"/>
      <c r="R31" s="474"/>
      <c r="S31" s="474"/>
      <c r="T31" s="474"/>
      <c r="U31" s="474"/>
    </row>
    <row r="32" spans="2:21" x14ac:dyDescent="0.25">
      <c r="H32" s="29">
        <v>46266</v>
      </c>
      <c r="I32" s="270">
        <v>0</v>
      </c>
      <c r="J32" s="270">
        <v>4</v>
      </c>
      <c r="K32" s="82">
        <f>I32/J32</f>
        <v>0</v>
      </c>
      <c r="L32" s="78">
        <f>I32/$I$8</f>
        <v>0</v>
      </c>
    </row>
    <row r="33" spans="1:12" ht="16.5" thickBot="1" x14ac:dyDescent="0.3">
      <c r="H33" s="30">
        <v>46296</v>
      </c>
      <c r="I33" s="270">
        <v>0</v>
      </c>
      <c r="J33" s="270">
        <v>2</v>
      </c>
      <c r="K33" s="83">
        <f>I33/J33</f>
        <v>0</v>
      </c>
      <c r="L33" s="79">
        <f>I33/$I$8</f>
        <v>0</v>
      </c>
    </row>
    <row r="34" spans="1:12" x14ac:dyDescent="0.25">
      <c r="H34" s="8">
        <v>46327</v>
      </c>
      <c r="I34" s="270">
        <v>0</v>
      </c>
      <c r="J34" s="270">
        <v>1</v>
      </c>
    </row>
    <row r="35" spans="1:12" x14ac:dyDescent="0.25">
      <c r="H35" s="8">
        <v>46357</v>
      </c>
      <c r="I35" s="270">
        <v>1</v>
      </c>
      <c r="J35" s="270">
        <v>2</v>
      </c>
    </row>
    <row r="36" spans="1:12" x14ac:dyDescent="0.25">
      <c r="H36">
        <v>46478</v>
      </c>
      <c r="I36" s="270">
        <v>0</v>
      </c>
      <c r="J36" s="270">
        <v>1</v>
      </c>
    </row>
    <row r="37" spans="1:12" ht="15.75" customHeight="1" x14ac:dyDescent="0.25">
      <c r="A37" s="277"/>
    </row>
    <row r="45" spans="1:12" x14ac:dyDescent="0.25">
      <c r="A45" s="300" t="s">
        <v>858</v>
      </c>
    </row>
  </sheetData>
  <mergeCells count="4">
    <mergeCell ref="H2:K2"/>
    <mergeCell ref="H11:J11"/>
    <mergeCell ref="K11:L11"/>
    <mergeCell ref="O27:U31"/>
  </mergeCells>
  <phoneticPr fontId="13" type="noConversion"/>
  <hyperlinks>
    <hyperlink ref="A45" location="目錄!A1" display="目錄" xr:uid="{88097361-8A39-4E8B-9CA9-0A5C5AF77D80}"/>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26EDB-010E-47D1-88D0-A0C382FBF562}">
  <dimension ref="A1:U49"/>
  <sheetViews>
    <sheetView zoomScale="70" zoomScaleNormal="70" workbookViewId="0">
      <selection activeCell="T48" sqref="T48"/>
    </sheetView>
  </sheetViews>
  <sheetFormatPr defaultColWidth="8.6640625" defaultRowHeight="15.75" x14ac:dyDescent="0.25"/>
  <cols>
    <col min="2" max="2" width="13.33203125" customWidth="1"/>
    <col min="8" max="9" width="13.5546875" bestFit="1" customWidth="1"/>
    <col min="10" max="10" width="23.109375" customWidth="1"/>
    <col min="11" max="11" width="20" bestFit="1" customWidth="1"/>
  </cols>
  <sheetData>
    <row r="1" spans="1:12" ht="16.5" thickBot="1" x14ac:dyDescent="0.3">
      <c r="B1" t="s">
        <v>154</v>
      </c>
      <c r="C1" t="s">
        <v>155</v>
      </c>
    </row>
    <row r="2" spans="1:12" ht="17.25" x14ac:dyDescent="0.25">
      <c r="A2" s="347" t="str">
        <f>H48</f>
        <v>2025年</v>
      </c>
      <c r="B2" s="9">
        <f>I48</f>
        <v>974</v>
      </c>
      <c r="C2" s="80">
        <f>K48</f>
        <v>0.16956824512534818</v>
      </c>
      <c r="H2" s="444" t="s">
        <v>856</v>
      </c>
      <c r="I2" s="445"/>
      <c r="J2" s="445"/>
      <c r="K2" s="446"/>
    </row>
    <row r="3" spans="1:12" x14ac:dyDescent="0.25">
      <c r="A3" s="347" t="str">
        <f>H49</f>
        <v>2026年</v>
      </c>
      <c r="B3" s="9">
        <f>I49</f>
        <v>213</v>
      </c>
      <c r="C3" s="80">
        <f>K49</f>
        <v>9.7931034482758625E-2</v>
      </c>
      <c r="H3" s="185" t="s">
        <v>147</v>
      </c>
      <c r="I3" s="69" t="s">
        <v>148</v>
      </c>
      <c r="J3" s="69" t="s">
        <v>149</v>
      </c>
      <c r="K3" s="75" t="s">
        <v>150</v>
      </c>
    </row>
    <row r="4" spans="1:12" x14ac:dyDescent="0.25">
      <c r="B4" s="9"/>
      <c r="C4" s="80"/>
      <c r="H4" s="264" t="s">
        <v>151</v>
      </c>
      <c r="I4" s="296" t="s">
        <v>152</v>
      </c>
      <c r="J4" s="296" t="s">
        <v>153</v>
      </c>
      <c r="K4" s="75"/>
    </row>
    <row r="5" spans="1:12" x14ac:dyDescent="0.25">
      <c r="B5" s="9"/>
      <c r="C5" s="80"/>
      <c r="H5" s="11" t="s">
        <v>1147</v>
      </c>
      <c r="I5" s="270">
        <v>90</v>
      </c>
      <c r="J5" s="270">
        <v>658</v>
      </c>
      <c r="K5" s="76">
        <f>I5/J5</f>
        <v>0.13677811550151975</v>
      </c>
    </row>
    <row r="6" spans="1:12" x14ac:dyDescent="0.25">
      <c r="B6" s="9"/>
      <c r="C6" s="80"/>
      <c r="H6" s="11" t="s">
        <v>1148</v>
      </c>
      <c r="I6" s="270">
        <v>85</v>
      </c>
      <c r="J6" s="270">
        <v>403</v>
      </c>
      <c r="K6" s="76">
        <f>I6/J6</f>
        <v>0.21091811414392059</v>
      </c>
    </row>
    <row r="7" spans="1:12" ht="16.5" thickBot="1" x14ac:dyDescent="0.3">
      <c r="B7" s="9"/>
      <c r="C7" s="80"/>
      <c r="H7" s="7" t="s">
        <v>1149</v>
      </c>
      <c r="I7" s="270">
        <v>1012</v>
      </c>
      <c r="J7" s="270">
        <v>6859</v>
      </c>
      <c r="K7" s="77">
        <f>I7/J7</f>
        <v>0.14754337366963113</v>
      </c>
    </row>
    <row r="8" spans="1:12" x14ac:dyDescent="0.25">
      <c r="B8" s="9"/>
      <c r="C8" s="80"/>
      <c r="H8" s="19" t="s">
        <v>603</v>
      </c>
      <c r="I8" s="228">
        <f>SUM(I5:I7)</f>
        <v>1187</v>
      </c>
      <c r="J8" s="228">
        <f>SUM(J5:J7)</f>
        <v>7920</v>
      </c>
    </row>
    <row r="9" spans="1:12" x14ac:dyDescent="0.25">
      <c r="B9" s="9"/>
      <c r="C9" s="80"/>
    </row>
    <row r="10" spans="1:12" ht="16.5" thickBot="1" x14ac:dyDescent="0.3">
      <c r="B10" s="9"/>
      <c r="C10" s="80"/>
    </row>
    <row r="11" spans="1:12" ht="17.25" x14ac:dyDescent="0.25">
      <c r="B11" s="9"/>
      <c r="C11" s="80"/>
      <c r="G11" s="346"/>
      <c r="H11" s="444" t="s">
        <v>857</v>
      </c>
      <c r="I11" s="445"/>
      <c r="J11" s="446"/>
      <c r="K11" s="475" t="s">
        <v>144</v>
      </c>
      <c r="L11" s="473"/>
    </row>
    <row r="12" spans="1:12" x14ac:dyDescent="0.25">
      <c r="B12" s="9"/>
      <c r="C12" s="80"/>
      <c r="G12" s="38" t="s">
        <v>941</v>
      </c>
      <c r="H12" s="246" t="s">
        <v>156</v>
      </c>
      <c r="I12" s="69" t="s">
        <v>148</v>
      </c>
      <c r="J12" s="70" t="s">
        <v>149</v>
      </c>
      <c r="K12" s="344" t="s">
        <v>157</v>
      </c>
      <c r="L12" s="51" t="s">
        <v>159</v>
      </c>
    </row>
    <row r="13" spans="1:12" x14ac:dyDescent="0.25">
      <c r="B13" s="9"/>
      <c r="C13" s="80"/>
      <c r="G13" s="38"/>
      <c r="H13" s="243" t="s">
        <v>945</v>
      </c>
      <c r="I13" s="244" t="s">
        <v>152</v>
      </c>
      <c r="J13" s="245" t="s">
        <v>153</v>
      </c>
      <c r="L13" s="39"/>
    </row>
    <row r="14" spans="1:12" x14ac:dyDescent="0.25">
      <c r="B14" s="9"/>
      <c r="C14" s="80"/>
      <c r="G14" s="38" t="str">
        <f>YEAR(H14)&amp;"年"</f>
        <v>2025年</v>
      </c>
      <c r="H14" s="29">
        <v>45717</v>
      </c>
      <c r="I14" s="270">
        <v>88</v>
      </c>
      <c r="J14" s="270">
        <v>340</v>
      </c>
      <c r="K14" s="354">
        <f>I14/J14</f>
        <v>0.25882352941176473</v>
      </c>
      <c r="L14" s="355">
        <f>I14/$I$8</f>
        <v>7.4136478517270427E-2</v>
      </c>
    </row>
    <row r="15" spans="1:12" x14ac:dyDescent="0.25">
      <c r="B15" s="9"/>
      <c r="C15" s="80"/>
      <c r="G15" s="38" t="str">
        <f t="shared" ref="G15:G38" si="0">YEAR(H15)&amp;"年"</f>
        <v>2025年</v>
      </c>
      <c r="H15" s="29">
        <v>45748</v>
      </c>
      <c r="I15" s="270">
        <v>192</v>
      </c>
      <c r="J15" s="270">
        <v>1154</v>
      </c>
      <c r="K15" s="354">
        <f>I15/J15</f>
        <v>0.16637781629116119</v>
      </c>
      <c r="L15" s="355">
        <f t="shared" ref="L15:L38" si="1">I15/$I$8</f>
        <v>0.16175231676495366</v>
      </c>
    </row>
    <row r="16" spans="1:12" x14ac:dyDescent="0.25">
      <c r="B16" s="9"/>
      <c r="C16" s="80"/>
      <c r="G16" s="38" t="str">
        <f t="shared" si="0"/>
        <v>2025年</v>
      </c>
      <c r="H16" s="29">
        <v>45778</v>
      </c>
      <c r="I16" s="270">
        <v>126</v>
      </c>
      <c r="J16" s="270">
        <v>636</v>
      </c>
      <c r="K16" s="354">
        <f>I16/J16</f>
        <v>0.19811320754716982</v>
      </c>
      <c r="L16" s="355">
        <f t="shared" si="1"/>
        <v>0.10614995787700084</v>
      </c>
    </row>
    <row r="17" spans="2:21" x14ac:dyDescent="0.25">
      <c r="B17" s="9"/>
      <c r="C17" s="80"/>
      <c r="G17" s="38" t="str">
        <f t="shared" si="0"/>
        <v>2025年</v>
      </c>
      <c r="H17" s="29">
        <v>45809</v>
      </c>
      <c r="I17" s="270">
        <v>113</v>
      </c>
      <c r="J17" s="270">
        <v>529</v>
      </c>
      <c r="K17" s="354">
        <f t="shared" ref="K17:K38" si="2">I17/J17</f>
        <v>0.21361058601134217</v>
      </c>
      <c r="L17" s="355">
        <f t="shared" si="1"/>
        <v>9.5197978096040442E-2</v>
      </c>
    </row>
    <row r="18" spans="2:21" x14ac:dyDescent="0.25">
      <c r="B18" s="9"/>
      <c r="C18" s="80"/>
      <c r="G18" s="38" t="str">
        <f t="shared" si="0"/>
        <v>2025年</v>
      </c>
      <c r="H18" s="29">
        <v>45839</v>
      </c>
      <c r="I18" s="270">
        <v>90</v>
      </c>
      <c r="J18" s="270">
        <v>497</v>
      </c>
      <c r="K18" s="354">
        <f t="shared" si="2"/>
        <v>0.18108651911468812</v>
      </c>
      <c r="L18" s="355">
        <f t="shared" si="1"/>
        <v>7.5821398483572028E-2</v>
      </c>
    </row>
    <row r="19" spans="2:21" x14ac:dyDescent="0.25">
      <c r="B19" s="9"/>
      <c r="C19" s="80"/>
      <c r="G19" s="38" t="str">
        <f t="shared" si="0"/>
        <v>2025年</v>
      </c>
      <c r="H19" s="29">
        <v>45870</v>
      </c>
      <c r="I19" s="270">
        <v>82</v>
      </c>
      <c r="J19" s="270">
        <v>410</v>
      </c>
      <c r="K19" s="354">
        <f t="shared" si="2"/>
        <v>0.2</v>
      </c>
      <c r="L19" s="355">
        <f t="shared" si="1"/>
        <v>6.9081718618365623E-2</v>
      </c>
    </row>
    <row r="20" spans="2:21" x14ac:dyDescent="0.25">
      <c r="B20" s="9"/>
      <c r="C20" s="80"/>
      <c r="G20" s="38" t="str">
        <f t="shared" si="0"/>
        <v>2025年</v>
      </c>
      <c r="H20" s="29">
        <v>45901</v>
      </c>
      <c r="I20" s="270">
        <v>44</v>
      </c>
      <c r="J20" s="270">
        <v>290</v>
      </c>
      <c r="K20" s="354">
        <f t="shared" si="2"/>
        <v>0.15172413793103448</v>
      </c>
      <c r="L20" s="355">
        <f t="shared" si="1"/>
        <v>3.7068239258635213E-2</v>
      </c>
    </row>
    <row r="21" spans="2:21" x14ac:dyDescent="0.25">
      <c r="G21" s="38" t="str">
        <f t="shared" si="0"/>
        <v>2025年</v>
      </c>
      <c r="H21" s="29">
        <v>45931</v>
      </c>
      <c r="I21" s="270">
        <v>60</v>
      </c>
      <c r="J21" s="270">
        <v>518</v>
      </c>
      <c r="K21" s="354">
        <f t="shared" si="2"/>
        <v>0.11583011583011583</v>
      </c>
      <c r="L21" s="355">
        <f t="shared" si="1"/>
        <v>5.0547598989048023E-2</v>
      </c>
    </row>
    <row r="22" spans="2:21" x14ac:dyDescent="0.25">
      <c r="G22" s="38" t="str">
        <f t="shared" si="0"/>
        <v>2025年</v>
      </c>
      <c r="H22" s="29">
        <v>45962</v>
      </c>
      <c r="I22" s="270">
        <v>83</v>
      </c>
      <c r="J22" s="270">
        <v>639</v>
      </c>
      <c r="K22" s="354">
        <f t="shared" si="2"/>
        <v>0.12989045383411579</v>
      </c>
      <c r="L22" s="355">
        <f t="shared" si="1"/>
        <v>6.9924178601516424E-2</v>
      </c>
    </row>
    <row r="23" spans="2:21" x14ac:dyDescent="0.25">
      <c r="G23" s="38" t="str">
        <f t="shared" si="0"/>
        <v>2025年</v>
      </c>
      <c r="H23" s="29">
        <v>45992</v>
      </c>
      <c r="I23" s="270">
        <v>96</v>
      </c>
      <c r="J23" s="270">
        <v>731</v>
      </c>
      <c r="K23" s="354">
        <f t="shared" si="2"/>
        <v>0.13132694938440492</v>
      </c>
      <c r="L23" s="355">
        <f t="shared" si="1"/>
        <v>8.0876158382476832E-2</v>
      </c>
    </row>
    <row r="24" spans="2:21" x14ac:dyDescent="0.25">
      <c r="G24" s="38" t="str">
        <f t="shared" si="0"/>
        <v>2026年</v>
      </c>
      <c r="H24" s="29">
        <v>46023</v>
      </c>
      <c r="I24" s="270">
        <v>81</v>
      </c>
      <c r="J24" s="270">
        <v>766</v>
      </c>
      <c r="K24" s="354">
        <f t="shared" si="2"/>
        <v>0.10574412532637076</v>
      </c>
      <c r="L24" s="355">
        <f t="shared" si="1"/>
        <v>6.8239258635214822E-2</v>
      </c>
    </row>
    <row r="25" spans="2:21" x14ac:dyDescent="0.25">
      <c r="G25" s="38" t="str">
        <f t="shared" si="0"/>
        <v>2026年</v>
      </c>
      <c r="H25" s="29">
        <v>46054</v>
      </c>
      <c r="I25" s="270">
        <v>67</v>
      </c>
      <c r="J25" s="270">
        <v>720</v>
      </c>
      <c r="K25" s="354">
        <f>I25/J25</f>
        <v>9.3055555555555558E-2</v>
      </c>
      <c r="L25" s="355">
        <f t="shared" si="1"/>
        <v>5.6444818871103621E-2</v>
      </c>
    </row>
    <row r="26" spans="2:21" x14ac:dyDescent="0.25">
      <c r="G26" s="38" t="str">
        <f t="shared" si="0"/>
        <v>2026年</v>
      </c>
      <c r="H26" s="29">
        <v>46082</v>
      </c>
      <c r="I26" s="270">
        <v>60</v>
      </c>
      <c r="J26" s="270">
        <v>661</v>
      </c>
      <c r="K26" s="354">
        <f t="shared" si="2"/>
        <v>9.0771558245083206E-2</v>
      </c>
      <c r="L26" s="355">
        <f t="shared" si="1"/>
        <v>5.0547598989048023E-2</v>
      </c>
      <c r="P26" s="10"/>
    </row>
    <row r="27" spans="2:21" x14ac:dyDescent="0.25">
      <c r="G27" s="38" t="str">
        <f t="shared" si="0"/>
        <v>2026年</v>
      </c>
      <c r="H27" s="29">
        <v>46113</v>
      </c>
      <c r="I27" s="270">
        <v>2</v>
      </c>
      <c r="J27" s="270">
        <v>10</v>
      </c>
      <c r="K27" s="354">
        <f t="shared" si="2"/>
        <v>0.2</v>
      </c>
      <c r="L27" s="355">
        <f t="shared" si="1"/>
        <v>1.6849199663016006E-3</v>
      </c>
      <c r="O27" s="474" t="s">
        <v>610</v>
      </c>
      <c r="P27" s="474"/>
      <c r="Q27" s="474"/>
      <c r="R27" s="474"/>
      <c r="S27" s="474"/>
      <c r="T27" s="474"/>
      <c r="U27" s="474"/>
    </row>
    <row r="28" spans="2:21" x14ac:dyDescent="0.25">
      <c r="G28" s="38" t="str">
        <f t="shared" si="0"/>
        <v>2026年</v>
      </c>
      <c r="H28" s="29">
        <v>46143</v>
      </c>
      <c r="I28" s="270">
        <v>0</v>
      </c>
      <c r="J28" s="270">
        <v>2</v>
      </c>
      <c r="K28" s="354">
        <f t="shared" si="2"/>
        <v>0</v>
      </c>
      <c r="L28" s="355">
        <f t="shared" si="1"/>
        <v>0</v>
      </c>
      <c r="O28" s="474"/>
      <c r="P28" s="474"/>
      <c r="Q28" s="474"/>
      <c r="R28" s="474"/>
      <c r="S28" s="474"/>
      <c r="T28" s="474"/>
      <c r="U28" s="474"/>
    </row>
    <row r="29" spans="2:21" x14ac:dyDescent="0.25">
      <c r="G29" s="38" t="str">
        <f t="shared" si="0"/>
        <v>2026年</v>
      </c>
      <c r="H29" s="29">
        <v>46174</v>
      </c>
      <c r="I29" s="270">
        <v>1</v>
      </c>
      <c r="J29" s="270">
        <v>2</v>
      </c>
      <c r="K29" s="354">
        <f t="shared" si="2"/>
        <v>0.5</v>
      </c>
      <c r="L29" s="355">
        <f t="shared" si="1"/>
        <v>8.4245998315080029E-4</v>
      </c>
      <c r="O29" s="474"/>
      <c r="P29" s="474"/>
      <c r="Q29" s="474"/>
      <c r="R29" s="474"/>
      <c r="S29" s="474"/>
      <c r="T29" s="474"/>
      <c r="U29" s="474"/>
    </row>
    <row r="30" spans="2:21" x14ac:dyDescent="0.25">
      <c r="G30" s="38" t="str">
        <f t="shared" si="0"/>
        <v>2026年</v>
      </c>
      <c r="H30" s="29">
        <v>46204</v>
      </c>
      <c r="I30" s="270">
        <v>0</v>
      </c>
      <c r="J30" s="270">
        <v>3</v>
      </c>
      <c r="K30" s="354">
        <f t="shared" si="2"/>
        <v>0</v>
      </c>
      <c r="L30" s="355">
        <f t="shared" si="1"/>
        <v>0</v>
      </c>
      <c r="O30" s="474"/>
      <c r="P30" s="474"/>
      <c r="Q30" s="474"/>
      <c r="R30" s="474"/>
      <c r="S30" s="474"/>
      <c r="T30" s="474"/>
      <c r="U30" s="474"/>
    </row>
    <row r="31" spans="2:21" x14ac:dyDescent="0.25">
      <c r="G31" s="38" t="str">
        <f t="shared" si="0"/>
        <v>2026年</v>
      </c>
      <c r="H31" s="29">
        <v>46235</v>
      </c>
      <c r="I31" s="270">
        <v>1</v>
      </c>
      <c r="J31" s="270">
        <v>2</v>
      </c>
      <c r="K31" s="354">
        <f t="shared" si="2"/>
        <v>0.5</v>
      </c>
      <c r="L31" s="355">
        <f t="shared" si="1"/>
        <v>8.4245998315080029E-4</v>
      </c>
      <c r="O31" s="474"/>
      <c r="P31" s="474"/>
      <c r="Q31" s="474"/>
      <c r="R31" s="474"/>
      <c r="S31" s="474"/>
      <c r="T31" s="474"/>
      <c r="U31" s="474"/>
    </row>
    <row r="32" spans="2:21" x14ac:dyDescent="0.25">
      <c r="G32" s="38" t="str">
        <f t="shared" si="0"/>
        <v>2026年</v>
      </c>
      <c r="H32" s="29">
        <v>46266</v>
      </c>
      <c r="I32" s="270">
        <v>0</v>
      </c>
      <c r="J32" s="270">
        <v>4</v>
      </c>
      <c r="K32" s="354">
        <f t="shared" si="2"/>
        <v>0</v>
      </c>
      <c r="L32" s="355">
        <f t="shared" si="1"/>
        <v>0</v>
      </c>
    </row>
    <row r="33" spans="1:12" x14ac:dyDescent="0.25">
      <c r="G33" s="38" t="str">
        <f t="shared" si="0"/>
        <v>2026年</v>
      </c>
      <c r="H33" s="29">
        <v>46296</v>
      </c>
      <c r="I33" s="270">
        <v>0</v>
      </c>
      <c r="J33" s="270">
        <v>2</v>
      </c>
      <c r="K33" s="354">
        <f t="shared" si="2"/>
        <v>0</v>
      </c>
      <c r="L33" s="355">
        <f t="shared" si="1"/>
        <v>0</v>
      </c>
    </row>
    <row r="34" spans="1:12" x14ac:dyDescent="0.25">
      <c r="G34" s="38" t="str">
        <f>YEAR(H34)&amp;"年"</f>
        <v>2026年</v>
      </c>
      <c r="H34" s="29">
        <v>46327</v>
      </c>
      <c r="I34" s="270">
        <v>0</v>
      </c>
      <c r="J34" s="270">
        <v>1</v>
      </c>
      <c r="K34" s="354">
        <f t="shared" si="2"/>
        <v>0</v>
      </c>
      <c r="L34" s="355">
        <f t="shared" si="1"/>
        <v>0</v>
      </c>
    </row>
    <row r="35" spans="1:12" x14ac:dyDescent="0.25">
      <c r="G35" s="38" t="str">
        <f t="shared" si="0"/>
        <v>2026年</v>
      </c>
      <c r="H35" s="29">
        <v>46357</v>
      </c>
      <c r="I35" s="270">
        <v>1</v>
      </c>
      <c r="J35" s="270">
        <v>2</v>
      </c>
      <c r="K35" s="354">
        <f t="shared" si="2"/>
        <v>0.5</v>
      </c>
      <c r="L35" s="355">
        <f t="shared" si="1"/>
        <v>8.4245998315080029E-4</v>
      </c>
    </row>
    <row r="36" spans="1:12" x14ac:dyDescent="0.25">
      <c r="G36" s="38" t="str">
        <f t="shared" si="0"/>
        <v>2027年</v>
      </c>
      <c r="H36" s="11">
        <v>46478</v>
      </c>
      <c r="I36" s="270">
        <v>0</v>
      </c>
      <c r="J36" s="270">
        <v>1</v>
      </c>
      <c r="K36" s="354">
        <f t="shared" si="2"/>
        <v>0</v>
      </c>
      <c r="L36" s="355">
        <f t="shared" si="1"/>
        <v>0</v>
      </c>
    </row>
    <row r="37" spans="1:12" ht="15.75" customHeight="1" x14ac:dyDescent="0.25">
      <c r="A37" s="277"/>
      <c r="G37" s="38" t="str">
        <f t="shared" si="0"/>
        <v>1900年</v>
      </c>
      <c r="H37" s="11"/>
      <c r="J37" s="6"/>
      <c r="K37" s="354" t="e">
        <f t="shared" si="2"/>
        <v>#DIV/0!</v>
      </c>
      <c r="L37" s="355">
        <f t="shared" si="1"/>
        <v>0</v>
      </c>
    </row>
    <row r="38" spans="1:12" ht="16.5" thickBot="1" x14ac:dyDescent="0.3">
      <c r="G38" s="53" t="str">
        <f t="shared" si="0"/>
        <v>1900年</v>
      </c>
      <c r="H38" s="12"/>
      <c r="I38" s="13"/>
      <c r="J38" s="14"/>
      <c r="K38" s="356" t="e">
        <f t="shared" si="2"/>
        <v>#DIV/0!</v>
      </c>
      <c r="L38" s="357">
        <f t="shared" si="1"/>
        <v>0</v>
      </c>
    </row>
    <row r="45" spans="1:12" ht="17.25" x14ac:dyDescent="0.25">
      <c r="A45" s="300" t="s">
        <v>858</v>
      </c>
      <c r="H45" s="472" t="s">
        <v>942</v>
      </c>
      <c r="I45" s="475"/>
      <c r="J45" s="475"/>
      <c r="K45" s="475" t="s">
        <v>144</v>
      </c>
      <c r="L45" s="473"/>
    </row>
    <row r="46" spans="1:12" x14ac:dyDescent="0.25">
      <c r="H46" s="349" t="s">
        <v>943</v>
      </c>
      <c r="I46" s="69" t="s">
        <v>148</v>
      </c>
      <c r="J46" s="69" t="s">
        <v>149</v>
      </c>
      <c r="K46" s="344" t="s">
        <v>944</v>
      </c>
      <c r="L46" s="51" t="s">
        <v>159</v>
      </c>
    </row>
    <row r="47" spans="1:12" x14ac:dyDescent="0.25">
      <c r="H47" s="350" t="s">
        <v>158</v>
      </c>
      <c r="I47" s="348" t="s">
        <v>152</v>
      </c>
      <c r="J47" s="348" t="s">
        <v>153</v>
      </c>
      <c r="L47" s="39"/>
    </row>
    <row r="48" spans="1:12" x14ac:dyDescent="0.25">
      <c r="H48" s="351" t="str">
        <f>YEAR(H14)&amp;"年"</f>
        <v>2025年</v>
      </c>
      <c r="I48" s="270">
        <f>SUMIF(G14:G38,H48,I14:I38)</f>
        <v>974</v>
      </c>
      <c r="J48" s="270">
        <f>SUMIF(G14:G38,H48,J14:J38)</f>
        <v>5744</v>
      </c>
      <c r="K48" s="227">
        <f>I48/J48</f>
        <v>0.16956824512534818</v>
      </c>
      <c r="L48" s="78">
        <f>I48/$I$8</f>
        <v>0.82055602358887958</v>
      </c>
    </row>
    <row r="49" spans="8:12" x14ac:dyDescent="0.25">
      <c r="H49" s="352" t="str">
        <f>YEAR(H14)+1&amp;"年"</f>
        <v>2026年</v>
      </c>
      <c r="I49" s="353">
        <f>SUMIF(G15:G39,H49,I15:I39)</f>
        <v>213</v>
      </c>
      <c r="J49" s="353">
        <f>SUMIF(G15:G39,H49,J15:J39)</f>
        <v>2175</v>
      </c>
      <c r="K49" s="84">
        <f>I49/J49</f>
        <v>9.7931034482758625E-2</v>
      </c>
      <c r="L49" s="79">
        <f>I49/$I$8</f>
        <v>0.17944397641112048</v>
      </c>
    </row>
  </sheetData>
  <mergeCells count="6">
    <mergeCell ref="O27:U31"/>
    <mergeCell ref="H45:J45"/>
    <mergeCell ref="K45:L45"/>
    <mergeCell ref="H2:K2"/>
    <mergeCell ref="H11:J11"/>
    <mergeCell ref="K11:L11"/>
  </mergeCells>
  <phoneticPr fontId="13" type="noConversion"/>
  <hyperlinks>
    <hyperlink ref="A45" location="目錄!A1" display="目錄" xr:uid="{25247802-39F4-4D85-ACA9-BAF7168BBAA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A9A6-B1BC-4B67-8677-A241E3CF64E8}">
  <dimension ref="A2:E45"/>
  <sheetViews>
    <sheetView zoomScale="70" zoomScaleNormal="70" workbookViewId="0">
      <selection activeCell="B6" sqref="B6"/>
    </sheetView>
  </sheetViews>
  <sheetFormatPr defaultColWidth="8.6640625" defaultRowHeight="15.75" x14ac:dyDescent="0.25"/>
  <cols>
    <col min="2" max="2" width="18.33203125" bestFit="1" customWidth="1"/>
    <col min="3" max="4" width="14.33203125" bestFit="1" customWidth="1"/>
    <col min="5" max="5" width="14.33203125" customWidth="1"/>
  </cols>
  <sheetData>
    <row r="2" spans="2:5" ht="16.5" thickBot="1" x14ac:dyDescent="0.3"/>
    <row r="3" spans="2:5" ht="17.25" x14ac:dyDescent="0.25">
      <c r="B3" s="444" t="s">
        <v>1059</v>
      </c>
      <c r="C3" s="445"/>
      <c r="D3" s="446"/>
    </row>
    <row r="4" spans="2:5" x14ac:dyDescent="0.25">
      <c r="B4" s="185" t="s">
        <v>163</v>
      </c>
      <c r="C4" s="69" t="s">
        <v>164</v>
      </c>
      <c r="D4" s="70" t="s">
        <v>165</v>
      </c>
    </row>
    <row r="5" spans="2:5" x14ac:dyDescent="0.25">
      <c r="B5" s="265" t="s">
        <v>166</v>
      </c>
      <c r="C5" s="244" t="s">
        <v>167</v>
      </c>
      <c r="D5" s="245" t="s">
        <v>7</v>
      </c>
    </row>
    <row r="6" spans="2:5" x14ac:dyDescent="0.25">
      <c r="B6" s="270">
        <v>115985</v>
      </c>
      <c r="C6" s="270">
        <v>89759</v>
      </c>
      <c r="D6" s="270">
        <v>105</v>
      </c>
    </row>
    <row r="7" spans="2:5" ht="16.5" thickBot="1" x14ac:dyDescent="0.3">
      <c r="B7" s="87" t="s">
        <v>168</v>
      </c>
      <c r="C7" s="88">
        <f>C6/B6</f>
        <v>0.77388455403715994</v>
      </c>
      <c r="D7" s="89">
        <f>D6/B6</f>
        <v>9.0528947708755445E-4</v>
      </c>
    </row>
    <row r="9" spans="2:5" ht="16.5" thickBot="1" x14ac:dyDescent="0.3"/>
    <row r="10" spans="2:5" ht="17.25" x14ac:dyDescent="0.25">
      <c r="B10" s="444" t="s">
        <v>1058</v>
      </c>
      <c r="C10" s="445"/>
      <c r="D10" s="445"/>
      <c r="E10" s="446"/>
    </row>
    <row r="11" spans="2:5" x14ac:dyDescent="0.25">
      <c r="B11" s="185" t="s">
        <v>169</v>
      </c>
      <c r="C11" s="69" t="s">
        <v>160</v>
      </c>
      <c r="D11" s="69" t="s">
        <v>170</v>
      </c>
      <c r="E11" s="90" t="s">
        <v>171</v>
      </c>
    </row>
    <row r="12" spans="2:5" x14ac:dyDescent="0.25">
      <c r="B12" s="243" t="s">
        <v>11</v>
      </c>
      <c r="C12" s="244" t="s">
        <v>161</v>
      </c>
      <c r="D12" s="244" t="s">
        <v>172</v>
      </c>
      <c r="E12" s="6"/>
    </row>
    <row r="13" spans="2:5" x14ac:dyDescent="0.25">
      <c r="B13" s="11" t="s">
        <v>17</v>
      </c>
      <c r="C13" t="s">
        <v>36</v>
      </c>
      <c r="D13" s="270">
        <v>3</v>
      </c>
      <c r="E13" s="91">
        <f>D13/$D$17</f>
        <v>2.8571428571428571E-2</v>
      </c>
    </row>
    <row r="14" spans="2:5" x14ac:dyDescent="0.25">
      <c r="B14" s="11" t="s">
        <v>173</v>
      </c>
      <c r="C14" t="s">
        <v>36</v>
      </c>
      <c r="D14" s="270">
        <v>75</v>
      </c>
      <c r="E14" s="91">
        <f t="shared" ref="E14:E16" si="0">D14/$D$17</f>
        <v>0.7142857142857143</v>
      </c>
    </row>
    <row r="15" spans="2:5" x14ac:dyDescent="0.25">
      <c r="B15" s="11" t="s">
        <v>173</v>
      </c>
      <c r="C15" t="s">
        <v>37</v>
      </c>
      <c r="D15" s="270">
        <v>27</v>
      </c>
      <c r="E15" s="91">
        <f t="shared" si="0"/>
        <v>0.25714285714285712</v>
      </c>
    </row>
    <row r="16" spans="2:5" x14ac:dyDescent="0.25">
      <c r="B16" s="11"/>
      <c r="D16" s="270"/>
      <c r="E16" s="91">
        <f t="shared" si="0"/>
        <v>0</v>
      </c>
    </row>
    <row r="17" spans="1:5" ht="16.5" thickBot="1" x14ac:dyDescent="0.3">
      <c r="B17" s="476" t="s">
        <v>88</v>
      </c>
      <c r="C17" s="477"/>
      <c r="D17" s="86">
        <f>SUM(D13:D16)</f>
        <v>105</v>
      </c>
      <c r="E17" s="14"/>
    </row>
    <row r="28" spans="1:5" ht="24" x14ac:dyDescent="0.25">
      <c r="A28" s="277"/>
    </row>
    <row r="45" spans="1:1" x14ac:dyDescent="0.25">
      <c r="A45" s="300" t="s">
        <v>858</v>
      </c>
    </row>
  </sheetData>
  <mergeCells count="3">
    <mergeCell ref="B3:D3"/>
    <mergeCell ref="B10:E10"/>
    <mergeCell ref="B17:C17"/>
  </mergeCells>
  <phoneticPr fontId="13" type="noConversion"/>
  <hyperlinks>
    <hyperlink ref="A45" location="目錄!A1" display="目錄" xr:uid="{3976CEED-B91F-4197-B3D9-6189CC6D8A7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8338-02C5-4F25-96AC-BEE7F8FF207C}">
  <dimension ref="A1:X48"/>
  <sheetViews>
    <sheetView zoomScale="70" zoomScaleNormal="70" workbookViewId="0">
      <selection activeCell="H15" sqref="H15"/>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B1" s="1" t="s">
        <v>46</v>
      </c>
      <c r="C1" s="1" t="s">
        <v>48</v>
      </c>
      <c r="D1" s="1" t="s">
        <v>818</v>
      </c>
      <c r="E1" s="1" t="s">
        <v>50</v>
      </c>
    </row>
    <row r="2" spans="1:24" x14ac:dyDescent="0.25">
      <c r="A2" t="str">
        <f>MONTH(J6)&amp;"月"</f>
        <v>3月</v>
      </c>
      <c r="B2" s="16">
        <f>N6</f>
        <v>3833</v>
      </c>
      <c r="C2" s="16">
        <f>M6</f>
        <v>3800</v>
      </c>
      <c r="D2" s="17">
        <f>C2/E2</f>
        <v>0.4978383335516835</v>
      </c>
      <c r="E2" s="16">
        <f>L6</f>
        <v>7633</v>
      </c>
      <c r="J2" s="452" t="s">
        <v>1052</v>
      </c>
      <c r="K2" s="453"/>
      <c r="L2" s="453"/>
      <c r="M2" s="453"/>
      <c r="N2" s="453"/>
      <c r="O2" s="453"/>
      <c r="P2" s="453"/>
      <c r="Q2" s="453"/>
      <c r="R2" s="453"/>
      <c r="S2" s="453"/>
      <c r="T2" s="453"/>
      <c r="U2" s="453"/>
      <c r="V2" s="453"/>
      <c r="W2" s="453"/>
      <c r="X2" s="454"/>
    </row>
    <row r="3" spans="1:24" x14ac:dyDescent="0.25">
      <c r="A3" t="str">
        <f t="shared" ref="A3:A14" si="0">MONTH(J7)&amp;"月"</f>
        <v>4月</v>
      </c>
      <c r="B3" s="16">
        <f t="shared" ref="B3:B14" si="1">N7</f>
        <v>3838</v>
      </c>
      <c r="C3" s="16">
        <f t="shared" ref="C3:C14" si="2">M7</f>
        <v>3894</v>
      </c>
      <c r="D3" s="17">
        <f t="shared" ref="D3:D14" si="3">C3/E3</f>
        <v>0.50362131401965859</v>
      </c>
      <c r="E3" s="16">
        <f t="shared" ref="E3:E14" si="4">L7</f>
        <v>7732</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0"/>
        <v>5月</v>
      </c>
      <c r="B4" s="16">
        <f t="shared" si="1"/>
        <v>3858</v>
      </c>
      <c r="C4" s="16">
        <f t="shared" si="2"/>
        <v>4007</v>
      </c>
      <c r="D4" s="17">
        <f t="shared" si="3"/>
        <v>0.50947234583598222</v>
      </c>
      <c r="E4" s="16">
        <f t="shared" si="4"/>
        <v>7865</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0"/>
        <v>6月</v>
      </c>
      <c r="B5" s="16">
        <f t="shared" si="1"/>
        <v>3882</v>
      </c>
      <c r="C5" s="16">
        <f t="shared" si="2"/>
        <v>4104</v>
      </c>
      <c r="D5" s="17">
        <f t="shared" si="3"/>
        <v>0.51389932381667924</v>
      </c>
      <c r="E5" s="16">
        <f t="shared" si="4"/>
        <v>7986</v>
      </c>
      <c r="J5" s="35">
        <v>45323</v>
      </c>
      <c r="K5" s="36" t="s">
        <v>1144</v>
      </c>
      <c r="L5" s="270">
        <v>7443</v>
      </c>
      <c r="M5" s="270">
        <v>3708</v>
      </c>
      <c r="N5" s="270">
        <v>3735</v>
      </c>
      <c r="O5" s="270">
        <v>378</v>
      </c>
      <c r="P5" s="270">
        <v>343</v>
      </c>
      <c r="Q5" s="270">
        <v>2987</v>
      </c>
      <c r="R5" s="270">
        <v>109</v>
      </c>
      <c r="S5" s="270">
        <v>233</v>
      </c>
      <c r="T5" s="270">
        <v>3393</v>
      </c>
      <c r="U5" s="270">
        <v>0</v>
      </c>
      <c r="V5" s="270">
        <v>0</v>
      </c>
      <c r="W5" s="270">
        <v>1043</v>
      </c>
      <c r="X5" s="270">
        <v>1043</v>
      </c>
    </row>
    <row r="6" spans="1:24" x14ac:dyDescent="0.25">
      <c r="A6" t="str">
        <f t="shared" si="0"/>
        <v>7月</v>
      </c>
      <c r="B6" s="16">
        <f t="shared" si="1"/>
        <v>3899</v>
      </c>
      <c r="C6" s="16">
        <f t="shared" si="2"/>
        <v>4194</v>
      </c>
      <c r="D6" s="17">
        <f t="shared" si="3"/>
        <v>0.51822562708513531</v>
      </c>
      <c r="E6" s="16">
        <f t="shared" si="4"/>
        <v>8093</v>
      </c>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row>
    <row r="7" spans="1:24" x14ac:dyDescent="0.25">
      <c r="A7" t="str">
        <f t="shared" si="0"/>
        <v>8月</v>
      </c>
      <c r="B7" s="16">
        <f t="shared" si="1"/>
        <v>3864</v>
      </c>
      <c r="C7" s="16">
        <f t="shared" si="2"/>
        <v>4241</v>
      </c>
      <c r="D7" s="17">
        <f t="shared" si="3"/>
        <v>0.52325724861196787</v>
      </c>
      <c r="E7" s="16">
        <f t="shared" si="4"/>
        <v>8105</v>
      </c>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row>
    <row r="8" spans="1:24" x14ac:dyDescent="0.25">
      <c r="A8" t="str">
        <f t="shared" si="0"/>
        <v>9月</v>
      </c>
      <c r="B8" s="16">
        <f t="shared" si="1"/>
        <v>3864</v>
      </c>
      <c r="C8" s="16">
        <f t="shared" si="2"/>
        <v>4184</v>
      </c>
      <c r="D8" s="17">
        <f t="shared" si="3"/>
        <v>0.51988071570576544</v>
      </c>
      <c r="E8" s="16">
        <f t="shared" si="4"/>
        <v>8048</v>
      </c>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row>
    <row r="9" spans="1:24" x14ac:dyDescent="0.25">
      <c r="A9" t="str">
        <f t="shared" si="0"/>
        <v>10月</v>
      </c>
      <c r="B9" s="16">
        <f t="shared" si="1"/>
        <v>3864</v>
      </c>
      <c r="C9" s="16">
        <f t="shared" si="2"/>
        <v>4206</v>
      </c>
      <c r="D9" s="17">
        <f t="shared" si="3"/>
        <v>0.52118959107806695</v>
      </c>
      <c r="E9" s="16">
        <f t="shared" si="4"/>
        <v>8070</v>
      </c>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row>
    <row r="10" spans="1:24" x14ac:dyDescent="0.25">
      <c r="A10" t="str">
        <f t="shared" si="0"/>
        <v>11月</v>
      </c>
      <c r="B10" s="16">
        <f t="shared" si="1"/>
        <v>3960</v>
      </c>
      <c r="C10" s="16">
        <f t="shared" si="2"/>
        <v>4196</v>
      </c>
      <c r="D10" s="17">
        <f t="shared" si="3"/>
        <v>0.51446787641000491</v>
      </c>
      <c r="E10" s="16">
        <f t="shared" si="4"/>
        <v>8156</v>
      </c>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row>
    <row r="11" spans="1:24" x14ac:dyDescent="0.25">
      <c r="A11" t="str">
        <f t="shared" si="0"/>
        <v>12月</v>
      </c>
      <c r="B11" s="16">
        <f t="shared" si="1"/>
        <v>3913</v>
      </c>
      <c r="C11" s="16">
        <f t="shared" si="2"/>
        <v>4199</v>
      </c>
      <c r="D11" s="17">
        <f t="shared" si="3"/>
        <v>0.51762820512820518</v>
      </c>
      <c r="E11" s="16">
        <f t="shared" si="4"/>
        <v>8112</v>
      </c>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row>
    <row r="12" spans="1:24" x14ac:dyDescent="0.25">
      <c r="A12" t="str">
        <f t="shared" si="0"/>
        <v>1月</v>
      </c>
      <c r="B12" s="16">
        <f t="shared" si="1"/>
        <v>3858</v>
      </c>
      <c r="C12" s="16">
        <f t="shared" si="2"/>
        <v>4145</v>
      </c>
      <c r="D12" s="17">
        <f t="shared" si="3"/>
        <v>0.51793077595901538</v>
      </c>
      <c r="E12" s="16">
        <f t="shared" si="4"/>
        <v>8003</v>
      </c>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row>
    <row r="13" spans="1:24" x14ac:dyDescent="0.25">
      <c r="A13" t="str">
        <f t="shared" si="0"/>
        <v>2月</v>
      </c>
      <c r="B13" s="16">
        <f t="shared" si="1"/>
        <v>3746</v>
      </c>
      <c r="C13" s="16">
        <f t="shared" si="2"/>
        <v>4207</v>
      </c>
      <c r="D13" s="17">
        <f t="shared" si="3"/>
        <v>0.52898277379605185</v>
      </c>
      <c r="E13" s="16">
        <f t="shared" si="4"/>
        <v>7953</v>
      </c>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row>
    <row r="14" spans="1:24" x14ac:dyDescent="0.25">
      <c r="A14" t="str">
        <f t="shared" si="0"/>
        <v>3月</v>
      </c>
      <c r="B14" s="16">
        <f t="shared" si="1"/>
        <v>3684</v>
      </c>
      <c r="C14" s="16">
        <f t="shared" si="2"/>
        <v>4236</v>
      </c>
      <c r="D14" s="17">
        <f t="shared" si="3"/>
        <v>0.5348484848484848</v>
      </c>
      <c r="E14" s="16">
        <f t="shared" si="4"/>
        <v>7920</v>
      </c>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row>
    <row r="15" spans="1:24"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row>
    <row r="16" spans="1:24"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row>
    <row r="17" spans="1:24"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row>
    <row r="18" spans="1:24"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row>
    <row r="19" spans="1:24" x14ac:dyDescent="0.25">
      <c r="T19" s="10"/>
    </row>
    <row r="20" spans="1:24" x14ac:dyDescent="0.25">
      <c r="T20" s="10"/>
    </row>
    <row r="21" spans="1:24" x14ac:dyDescent="0.25">
      <c r="T21" s="10"/>
    </row>
    <row r="22" spans="1:24" x14ac:dyDescent="0.25">
      <c r="T22" s="10"/>
    </row>
    <row r="23" spans="1:24" x14ac:dyDescent="0.25">
      <c r="T23" s="10"/>
    </row>
    <row r="24" spans="1:24" x14ac:dyDescent="0.25">
      <c r="T24" s="10"/>
    </row>
    <row r="25" spans="1:24" x14ac:dyDescent="0.25">
      <c r="T25" s="10"/>
    </row>
    <row r="26" spans="1:24" x14ac:dyDescent="0.25">
      <c r="T26" s="10"/>
    </row>
    <row r="27" spans="1:24" x14ac:dyDescent="0.25">
      <c r="T27" s="10"/>
    </row>
    <row r="28" spans="1:24" x14ac:dyDescent="0.25">
      <c r="T28" s="10"/>
    </row>
    <row r="29" spans="1:24" x14ac:dyDescent="0.25">
      <c r="T29" s="10"/>
    </row>
    <row r="30" spans="1:24" x14ac:dyDescent="0.25">
      <c r="T30" s="10"/>
    </row>
    <row r="31" spans="1:24" x14ac:dyDescent="0.25">
      <c r="T31" s="10"/>
    </row>
    <row r="32" spans="1:24"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1">
    <mergeCell ref="J2:X2"/>
  </mergeCells>
  <phoneticPr fontId="13" type="noConversion"/>
  <hyperlinks>
    <hyperlink ref="A48" location="目錄!A1" display="目錄" xr:uid="{6CE5AF93-1CBA-44C9-B8D6-341A440B06B8}"/>
  </hyperlinks>
  <pageMargins left="0.7" right="0.7" top="0.75" bottom="0.75" header="0.3" footer="0.3"/>
  <pageSetup paperSize="9" orientation="portrait" horizontalDpi="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84C46-0EF3-481C-9F51-4F2C11C12462}">
  <dimension ref="A1:AN55"/>
  <sheetViews>
    <sheetView topLeftCell="I1" zoomScale="70" zoomScaleNormal="70" workbookViewId="0">
      <selection activeCell="N23" sqref="N23:N25"/>
    </sheetView>
  </sheetViews>
  <sheetFormatPr defaultColWidth="8.6640625" defaultRowHeight="15.75" x14ac:dyDescent="0.25"/>
  <cols>
    <col min="1" max="1" width="7.88671875" customWidth="1"/>
    <col min="3" max="3" width="11.33203125" customWidth="1"/>
    <col min="8" max="8" width="10.109375" bestFit="1" customWidth="1"/>
    <col min="9" max="9" width="5.5546875" bestFit="1" customWidth="1"/>
    <col min="10" max="10" width="15.5546875" bestFit="1" customWidth="1"/>
    <col min="11" max="11" width="14.6640625" bestFit="1" customWidth="1"/>
    <col min="13" max="13" width="18.6640625" bestFit="1" customWidth="1"/>
    <col min="14" max="14" width="18.33203125" customWidth="1"/>
    <col min="15" max="15" width="19.6640625" customWidth="1"/>
    <col min="16" max="17" width="9.6640625" customWidth="1"/>
    <col min="21" max="21" width="11.88671875" bestFit="1" customWidth="1"/>
    <col min="22" max="22" width="14.6640625" bestFit="1" customWidth="1"/>
    <col min="23" max="23" width="12.6640625" bestFit="1" customWidth="1"/>
    <col min="24" max="24" width="26.44140625" bestFit="1" customWidth="1"/>
    <col min="25" max="25" width="18.88671875" bestFit="1" customWidth="1"/>
    <col min="26" max="26" width="22.5546875" bestFit="1" customWidth="1"/>
    <col min="27" max="27" width="14.33203125" bestFit="1" customWidth="1"/>
    <col min="28" max="28" width="12.33203125" bestFit="1" customWidth="1"/>
    <col min="29" max="29" width="26" bestFit="1" customWidth="1"/>
    <col min="30" max="30" width="18.6640625" bestFit="1" customWidth="1"/>
    <col min="31" max="31" width="22.109375" bestFit="1" customWidth="1"/>
    <col min="35" max="35" width="11.33203125" bestFit="1" customWidth="1"/>
    <col min="36" max="36" width="10.33203125" bestFit="1" customWidth="1"/>
    <col min="37" max="37" width="7.33203125" bestFit="1" customWidth="1"/>
    <col min="38" max="38" width="80.33203125" bestFit="1" customWidth="1"/>
    <col min="39" max="39" width="12.44140625" bestFit="1" customWidth="1"/>
    <col min="40" max="40" width="14.33203125" bestFit="1" customWidth="1"/>
  </cols>
  <sheetData>
    <row r="1" spans="1:40" ht="16.5" thickBot="1" x14ac:dyDescent="0.3">
      <c r="A1" s="230" t="s">
        <v>184</v>
      </c>
      <c r="B1" s="231" t="s">
        <v>185</v>
      </c>
      <c r="C1" s="231" t="s">
        <v>186</v>
      </c>
      <c r="D1" s="231" t="s">
        <v>187</v>
      </c>
    </row>
    <row r="2" spans="1:40" x14ac:dyDescent="0.25">
      <c r="A2" s="97">
        <f>H5</f>
        <v>45717</v>
      </c>
      <c r="B2" s="9">
        <f>I5</f>
        <v>696</v>
      </c>
      <c r="C2" s="9">
        <f t="shared" ref="C2:D2" si="0">J5</f>
        <v>14</v>
      </c>
      <c r="D2" s="9">
        <f t="shared" si="0"/>
        <v>682</v>
      </c>
      <c r="H2" s="479" t="s">
        <v>1060</v>
      </c>
      <c r="I2" s="480"/>
      <c r="J2" s="480"/>
      <c r="K2" s="481"/>
      <c r="M2" s="483" t="s">
        <v>191</v>
      </c>
      <c r="N2" s="483"/>
      <c r="O2" s="66"/>
      <c r="P2" s="66"/>
      <c r="Q2" s="66"/>
      <c r="U2" s="452" t="s">
        <v>1061</v>
      </c>
      <c r="V2" s="453"/>
      <c r="W2" s="453"/>
      <c r="X2" s="453"/>
      <c r="Y2" s="453"/>
      <c r="Z2" s="453"/>
      <c r="AA2" s="453"/>
      <c r="AB2" s="453"/>
      <c r="AC2" s="453"/>
      <c r="AD2" s="453"/>
      <c r="AE2" s="454"/>
      <c r="AI2" s="479" t="s">
        <v>1062</v>
      </c>
      <c r="AJ2" s="480"/>
      <c r="AK2" s="480"/>
      <c r="AL2" s="480"/>
      <c r="AM2" s="480"/>
      <c r="AN2" s="481"/>
    </row>
    <row r="3" spans="1:40" x14ac:dyDescent="0.25">
      <c r="A3" s="97">
        <f t="shared" ref="A3:A31" si="1">H6</f>
        <v>45718</v>
      </c>
      <c r="B3" s="9">
        <f t="shared" ref="B3:B32" si="2">I6</f>
        <v>822</v>
      </c>
      <c r="C3" s="9">
        <f t="shared" ref="C3:C32" si="3">J6</f>
        <v>28</v>
      </c>
      <c r="D3" s="9">
        <f t="shared" ref="D3:D32" si="4">K6</f>
        <v>794</v>
      </c>
      <c r="H3" s="185" t="s">
        <v>184</v>
      </c>
      <c r="I3" s="69" t="s">
        <v>185</v>
      </c>
      <c r="J3" s="69" t="s">
        <v>186</v>
      </c>
      <c r="K3" s="70" t="s">
        <v>187</v>
      </c>
      <c r="M3" s="448">
        <f>V18</f>
        <v>4247</v>
      </c>
      <c r="N3" s="449"/>
      <c r="O3" s="66"/>
      <c r="P3" s="66"/>
      <c r="Q3" s="66"/>
      <c r="U3" s="11" t="s">
        <v>194</v>
      </c>
      <c r="V3" t="s">
        <v>195</v>
      </c>
      <c r="W3" t="s">
        <v>196</v>
      </c>
      <c r="X3" t="s">
        <v>197</v>
      </c>
      <c r="Y3" t="s">
        <v>198</v>
      </c>
      <c r="Z3" t="s">
        <v>199</v>
      </c>
      <c r="AA3" t="s">
        <v>200</v>
      </c>
      <c r="AB3" t="s">
        <v>201</v>
      </c>
      <c r="AC3" t="s">
        <v>202</v>
      </c>
      <c r="AD3" t="s">
        <v>203</v>
      </c>
      <c r="AE3" s="6" t="s">
        <v>204</v>
      </c>
      <c r="AI3" s="232" t="s">
        <v>211</v>
      </c>
      <c r="AJ3" s="213" t="s">
        <v>212</v>
      </c>
      <c r="AK3" s="213" t="s">
        <v>213</v>
      </c>
      <c r="AL3" s="213" t="s">
        <v>214</v>
      </c>
      <c r="AM3" s="213" t="s">
        <v>215</v>
      </c>
      <c r="AN3" s="216" t="s">
        <v>216</v>
      </c>
    </row>
    <row r="4" spans="1:40" x14ac:dyDescent="0.25">
      <c r="A4" s="97">
        <f t="shared" si="1"/>
        <v>45719</v>
      </c>
      <c r="B4" s="9">
        <f t="shared" si="2"/>
        <v>1390</v>
      </c>
      <c r="C4" s="9">
        <f t="shared" si="3"/>
        <v>45</v>
      </c>
      <c r="D4" s="9">
        <f t="shared" si="4"/>
        <v>1345</v>
      </c>
      <c r="H4" s="243" t="s">
        <v>188</v>
      </c>
      <c r="I4" s="244" t="s">
        <v>70</v>
      </c>
      <c r="J4" s="244" t="s">
        <v>189</v>
      </c>
      <c r="K4" s="245" t="s">
        <v>190</v>
      </c>
      <c r="M4" s="451">
        <f>(V18-V17)/V17</f>
        <v>4.4515494343334974E-2</v>
      </c>
      <c r="N4" s="451"/>
      <c r="O4" s="66"/>
      <c r="P4" s="66"/>
      <c r="Q4" s="66"/>
      <c r="U4" s="223" t="s">
        <v>76</v>
      </c>
      <c r="V4" s="224" t="s">
        <v>174</v>
      </c>
      <c r="W4" s="224" t="s">
        <v>175</v>
      </c>
      <c r="X4" s="224" t="s">
        <v>176</v>
      </c>
      <c r="Y4" s="224" t="s">
        <v>177</v>
      </c>
      <c r="Z4" s="224" t="s">
        <v>178</v>
      </c>
      <c r="AA4" s="224" t="s">
        <v>179</v>
      </c>
      <c r="AB4" s="224" t="s">
        <v>180</v>
      </c>
      <c r="AC4" s="224" t="s">
        <v>181</v>
      </c>
      <c r="AD4" s="224" t="s">
        <v>182</v>
      </c>
      <c r="AE4" s="225" t="s">
        <v>183</v>
      </c>
      <c r="AI4" s="5" t="s">
        <v>205</v>
      </c>
      <c r="AJ4" s="221" t="s">
        <v>206</v>
      </c>
      <c r="AK4" s="221" t="s">
        <v>207</v>
      </c>
      <c r="AL4" s="221" t="s">
        <v>208</v>
      </c>
      <c r="AM4" s="221" t="s">
        <v>209</v>
      </c>
      <c r="AN4" s="222" t="s">
        <v>210</v>
      </c>
    </row>
    <row r="5" spans="1:40" x14ac:dyDescent="0.25">
      <c r="A5" s="97">
        <f t="shared" si="1"/>
        <v>45720</v>
      </c>
      <c r="B5" s="9">
        <f t="shared" si="2"/>
        <v>1464</v>
      </c>
      <c r="C5" s="9">
        <f t="shared" si="3"/>
        <v>46</v>
      </c>
      <c r="D5" s="9">
        <f t="shared" si="4"/>
        <v>1418</v>
      </c>
      <c r="H5" s="29">
        <v>45717</v>
      </c>
      <c r="I5" s="270">
        <v>696</v>
      </c>
      <c r="J5" s="270">
        <v>14</v>
      </c>
      <c r="K5" s="270">
        <v>682</v>
      </c>
      <c r="M5" s="67" t="s">
        <v>192</v>
      </c>
      <c r="N5" s="67" t="s">
        <v>193</v>
      </c>
      <c r="O5" s="66"/>
      <c r="P5" s="66"/>
      <c r="Q5" s="66"/>
      <c r="U5" s="29">
        <v>45323</v>
      </c>
      <c r="V5" s="270">
        <v>4203</v>
      </c>
      <c r="W5" s="270">
        <v>204539</v>
      </c>
      <c r="X5" s="270">
        <v>3510</v>
      </c>
      <c r="Y5" s="270">
        <v>133559</v>
      </c>
      <c r="Z5" s="24" t="s">
        <v>1150</v>
      </c>
      <c r="AA5" s="270">
        <v>5338</v>
      </c>
      <c r="AB5" s="270">
        <v>569026</v>
      </c>
      <c r="AC5" s="270">
        <v>5143</v>
      </c>
      <c r="AD5" s="270">
        <v>365908</v>
      </c>
      <c r="AE5" s="94" t="s">
        <v>1151</v>
      </c>
      <c r="AI5" s="11" t="s">
        <v>1178</v>
      </c>
      <c r="AJ5" s="8">
        <v>45741</v>
      </c>
      <c r="AK5" t="s">
        <v>1179</v>
      </c>
      <c r="AL5" t="s">
        <v>1180</v>
      </c>
      <c r="AM5" s="270">
        <v>324</v>
      </c>
      <c r="AN5" s="270">
        <v>46.29</v>
      </c>
    </row>
    <row r="6" spans="1:40" x14ac:dyDescent="0.25">
      <c r="A6" s="97">
        <f t="shared" si="1"/>
        <v>45721</v>
      </c>
      <c r="B6" s="9">
        <f t="shared" si="2"/>
        <v>1433</v>
      </c>
      <c r="C6" s="9">
        <f t="shared" si="3"/>
        <v>49</v>
      </c>
      <c r="D6" s="9">
        <f t="shared" si="4"/>
        <v>1384</v>
      </c>
      <c r="H6" s="29">
        <v>45718</v>
      </c>
      <c r="I6" s="270">
        <v>822</v>
      </c>
      <c r="J6" s="270">
        <v>28</v>
      </c>
      <c r="K6" s="270">
        <v>794</v>
      </c>
      <c r="M6" s="25">
        <f>X18</f>
        <v>3362</v>
      </c>
      <c r="N6" s="229" t="str">
        <f>Z18</f>
        <v>02:59:38</v>
      </c>
      <c r="O6" s="24"/>
      <c r="P6" s="24"/>
      <c r="Q6" s="24"/>
      <c r="U6" s="29">
        <v>45352</v>
      </c>
      <c r="V6" s="270">
        <v>4656</v>
      </c>
      <c r="W6" s="270">
        <v>283602</v>
      </c>
      <c r="X6" s="270">
        <v>4075</v>
      </c>
      <c r="Y6" s="270">
        <v>188885</v>
      </c>
      <c r="Z6" s="24" t="s">
        <v>1152</v>
      </c>
      <c r="AA6" s="270">
        <v>5578</v>
      </c>
      <c r="AB6" s="270">
        <v>728308</v>
      </c>
      <c r="AC6" s="270">
        <v>5409</v>
      </c>
      <c r="AD6" s="270">
        <v>478209</v>
      </c>
      <c r="AE6" s="94" t="s">
        <v>1153</v>
      </c>
      <c r="AI6" s="11" t="s">
        <v>1178</v>
      </c>
      <c r="AJ6" s="8">
        <v>45726</v>
      </c>
      <c r="AK6" t="s">
        <v>1181</v>
      </c>
      <c r="AL6" t="s">
        <v>1182</v>
      </c>
      <c r="AM6" s="270">
        <v>308</v>
      </c>
      <c r="AN6" s="270">
        <v>14</v>
      </c>
    </row>
    <row r="7" spans="1:40" x14ac:dyDescent="0.25">
      <c r="A7" s="97">
        <f t="shared" si="1"/>
        <v>45722</v>
      </c>
      <c r="B7" s="9">
        <f t="shared" si="2"/>
        <v>1418</v>
      </c>
      <c r="C7" s="9">
        <f t="shared" si="3"/>
        <v>48</v>
      </c>
      <c r="D7" s="9">
        <f t="shared" si="4"/>
        <v>1370</v>
      </c>
      <c r="H7" s="29">
        <v>45719</v>
      </c>
      <c r="I7" s="270">
        <v>1390</v>
      </c>
      <c r="J7" s="270">
        <v>45</v>
      </c>
      <c r="K7" s="270">
        <v>1345</v>
      </c>
      <c r="M7" s="26">
        <f>(X18-X17)/X17</f>
        <v>5.6835177983846847E-3</v>
      </c>
      <c r="N7" s="229" t="str">
        <f>TEXT(Z18-Z17,"[m]分鐘")</f>
        <v>9分鐘</v>
      </c>
      <c r="O7" s="24"/>
      <c r="P7" s="24"/>
      <c r="Q7" s="24"/>
      <c r="U7" s="29">
        <v>45383</v>
      </c>
      <c r="V7" s="270">
        <v>4464</v>
      </c>
      <c r="W7" s="270">
        <v>276887</v>
      </c>
      <c r="X7" s="270">
        <v>3678</v>
      </c>
      <c r="Y7" s="270">
        <v>185360</v>
      </c>
      <c r="Z7" s="24" t="s">
        <v>1154</v>
      </c>
      <c r="AA7" s="270">
        <v>5668</v>
      </c>
      <c r="AB7" s="270">
        <v>736237</v>
      </c>
      <c r="AC7" s="270">
        <v>5502</v>
      </c>
      <c r="AD7" s="270">
        <v>479497</v>
      </c>
      <c r="AE7" s="94" t="s">
        <v>1155</v>
      </c>
      <c r="AI7" s="11" t="s">
        <v>1178</v>
      </c>
      <c r="AJ7" s="8">
        <v>45721</v>
      </c>
      <c r="AK7" t="s">
        <v>1181</v>
      </c>
      <c r="AL7" t="s">
        <v>1183</v>
      </c>
      <c r="AM7" s="270">
        <v>293</v>
      </c>
      <c r="AN7" s="270">
        <v>10.85</v>
      </c>
    </row>
    <row r="8" spans="1:40" x14ac:dyDescent="0.25">
      <c r="A8" s="97">
        <f t="shared" si="1"/>
        <v>45723</v>
      </c>
      <c r="B8" s="9">
        <f t="shared" si="2"/>
        <v>1319</v>
      </c>
      <c r="C8" s="9">
        <f t="shared" si="3"/>
        <v>42</v>
      </c>
      <c r="D8" s="9">
        <f t="shared" si="4"/>
        <v>1277</v>
      </c>
      <c r="H8" s="29">
        <v>45720</v>
      </c>
      <c r="I8" s="270">
        <v>1464</v>
      </c>
      <c r="J8" s="270">
        <v>46</v>
      </c>
      <c r="K8" s="270">
        <v>1418</v>
      </c>
      <c r="M8" s="24"/>
      <c r="U8" s="29">
        <v>45413</v>
      </c>
      <c r="V8" s="270">
        <v>4573</v>
      </c>
      <c r="W8" s="270">
        <v>288467</v>
      </c>
      <c r="X8" s="270">
        <v>3736</v>
      </c>
      <c r="Y8" s="270">
        <v>190644</v>
      </c>
      <c r="Z8" s="24" t="s">
        <v>1156</v>
      </c>
      <c r="AA8" s="270">
        <v>5763</v>
      </c>
      <c r="AB8" s="270">
        <v>745561</v>
      </c>
      <c r="AC8" s="270">
        <v>5588</v>
      </c>
      <c r="AD8" s="270">
        <v>483267</v>
      </c>
      <c r="AE8" s="94" t="s">
        <v>1157</v>
      </c>
      <c r="AI8" s="11" t="s">
        <v>1178</v>
      </c>
      <c r="AJ8" s="8">
        <v>45729</v>
      </c>
      <c r="AK8" t="s">
        <v>1181</v>
      </c>
      <c r="AL8" t="s">
        <v>1184</v>
      </c>
      <c r="AM8" s="270">
        <v>276</v>
      </c>
      <c r="AN8" s="270">
        <v>14.53</v>
      </c>
    </row>
    <row r="9" spans="1:40" x14ac:dyDescent="0.25">
      <c r="A9" s="97">
        <f t="shared" si="1"/>
        <v>45724</v>
      </c>
      <c r="B9" s="9">
        <f t="shared" si="2"/>
        <v>760</v>
      </c>
      <c r="C9" s="9">
        <f t="shared" si="3"/>
        <v>26</v>
      </c>
      <c r="D9" s="9">
        <f t="shared" si="4"/>
        <v>734</v>
      </c>
      <c r="H9" s="29">
        <v>45721</v>
      </c>
      <c r="I9" s="270">
        <v>1433</v>
      </c>
      <c r="J9" s="270">
        <v>49</v>
      </c>
      <c r="K9" s="270">
        <v>1384</v>
      </c>
      <c r="M9" s="24"/>
      <c r="U9" s="29">
        <v>45444</v>
      </c>
      <c r="V9" s="270">
        <v>4427</v>
      </c>
      <c r="W9" s="270">
        <v>263395</v>
      </c>
      <c r="X9" s="270">
        <v>3650</v>
      </c>
      <c r="Y9" s="270">
        <v>173867</v>
      </c>
      <c r="Z9" s="24" t="s">
        <v>1158</v>
      </c>
      <c r="AA9" s="270">
        <v>5801</v>
      </c>
      <c r="AB9" s="270">
        <v>705138</v>
      </c>
      <c r="AC9" s="270">
        <v>5652</v>
      </c>
      <c r="AD9" s="270">
        <v>458999</v>
      </c>
      <c r="AE9" s="94" t="s">
        <v>1159</v>
      </c>
      <c r="AI9" s="11" t="s">
        <v>1178</v>
      </c>
      <c r="AJ9" s="8">
        <v>45720</v>
      </c>
      <c r="AK9" t="s">
        <v>1185</v>
      </c>
      <c r="AL9" t="s">
        <v>1186</v>
      </c>
      <c r="AM9" s="270">
        <v>243</v>
      </c>
      <c r="AN9" s="270">
        <v>8.68</v>
      </c>
    </row>
    <row r="10" spans="1:40" x14ac:dyDescent="0.25">
      <c r="A10" s="97">
        <f t="shared" si="1"/>
        <v>45725</v>
      </c>
      <c r="B10" s="9">
        <f t="shared" si="2"/>
        <v>810</v>
      </c>
      <c r="C10" s="9">
        <f t="shared" si="3"/>
        <v>37</v>
      </c>
      <c r="D10" s="9">
        <f t="shared" si="4"/>
        <v>773</v>
      </c>
      <c r="H10" s="29">
        <v>45722</v>
      </c>
      <c r="I10" s="270">
        <v>1418</v>
      </c>
      <c r="J10" s="270">
        <v>48</v>
      </c>
      <c r="K10" s="270">
        <v>1370</v>
      </c>
      <c r="M10" s="24"/>
      <c r="N10" s="24"/>
      <c r="O10" s="24"/>
      <c r="P10" s="24"/>
      <c r="Q10" s="24"/>
      <c r="U10" s="29">
        <v>45474</v>
      </c>
      <c r="V10" s="270">
        <v>4559</v>
      </c>
      <c r="W10" s="270">
        <v>291064</v>
      </c>
      <c r="X10" s="270">
        <v>3822</v>
      </c>
      <c r="Y10" s="270">
        <v>191078</v>
      </c>
      <c r="Z10" s="24" t="s">
        <v>1160</v>
      </c>
      <c r="AA10" s="270">
        <v>5979</v>
      </c>
      <c r="AB10" s="270">
        <v>775255</v>
      </c>
      <c r="AC10" s="270">
        <v>5811</v>
      </c>
      <c r="AD10" s="270">
        <v>502090</v>
      </c>
      <c r="AE10" s="94" t="s">
        <v>1161</v>
      </c>
      <c r="AI10" s="11" t="s">
        <v>1178</v>
      </c>
      <c r="AJ10" s="8">
        <v>45719</v>
      </c>
      <c r="AK10" t="s">
        <v>1181</v>
      </c>
      <c r="AL10" t="s">
        <v>1187</v>
      </c>
      <c r="AM10" s="270">
        <v>237</v>
      </c>
      <c r="AN10" s="270">
        <v>8.17</v>
      </c>
    </row>
    <row r="11" spans="1:40" x14ac:dyDescent="0.25">
      <c r="A11" s="97">
        <f t="shared" si="1"/>
        <v>45726</v>
      </c>
      <c r="B11" s="9">
        <f t="shared" si="2"/>
        <v>1373</v>
      </c>
      <c r="C11" s="9">
        <f t="shared" si="3"/>
        <v>56</v>
      </c>
      <c r="D11" s="9">
        <f t="shared" si="4"/>
        <v>1317</v>
      </c>
      <c r="H11" s="29">
        <v>45723</v>
      </c>
      <c r="I11" s="270">
        <v>1319</v>
      </c>
      <c r="J11" s="270">
        <v>42</v>
      </c>
      <c r="K11" s="270">
        <v>1277</v>
      </c>
      <c r="M11" s="24"/>
      <c r="U11" s="29">
        <v>45505</v>
      </c>
      <c r="V11" s="270">
        <v>4282</v>
      </c>
      <c r="W11" s="270">
        <v>282755</v>
      </c>
      <c r="X11" s="270">
        <v>3628</v>
      </c>
      <c r="Y11" s="270">
        <v>189386</v>
      </c>
      <c r="Z11" s="24" t="s">
        <v>1162</v>
      </c>
      <c r="AA11" s="270">
        <v>6071</v>
      </c>
      <c r="AB11" s="270">
        <v>791987</v>
      </c>
      <c r="AC11" s="270">
        <v>5932</v>
      </c>
      <c r="AD11" s="270">
        <v>518270</v>
      </c>
      <c r="AE11" s="94" t="s">
        <v>1163</v>
      </c>
      <c r="AI11" s="11" t="s">
        <v>1178</v>
      </c>
      <c r="AJ11" s="8">
        <v>45727</v>
      </c>
      <c r="AK11" t="s">
        <v>1181</v>
      </c>
      <c r="AL11" t="s">
        <v>1188</v>
      </c>
      <c r="AM11" s="270">
        <v>232</v>
      </c>
      <c r="AN11" s="270">
        <v>11.05</v>
      </c>
    </row>
    <row r="12" spans="1:40" x14ac:dyDescent="0.25">
      <c r="A12" s="97">
        <f t="shared" si="1"/>
        <v>45727</v>
      </c>
      <c r="B12" s="9">
        <f t="shared" si="2"/>
        <v>1414</v>
      </c>
      <c r="C12" s="9">
        <f t="shared" si="3"/>
        <v>60</v>
      </c>
      <c r="D12" s="9">
        <f t="shared" si="4"/>
        <v>1354</v>
      </c>
      <c r="H12" s="29">
        <v>45724</v>
      </c>
      <c r="I12" s="270">
        <v>760</v>
      </c>
      <c r="J12" s="270">
        <v>26</v>
      </c>
      <c r="K12" s="270">
        <v>734</v>
      </c>
      <c r="M12" s="24"/>
      <c r="U12" s="29">
        <v>45536</v>
      </c>
      <c r="V12" s="270">
        <v>4210</v>
      </c>
      <c r="W12" s="270">
        <v>250350</v>
      </c>
      <c r="X12" s="270">
        <v>3512</v>
      </c>
      <c r="Y12" s="270">
        <v>165131</v>
      </c>
      <c r="Z12" s="24" t="s">
        <v>1164</v>
      </c>
      <c r="AA12" s="270">
        <v>5968</v>
      </c>
      <c r="AB12" s="270">
        <v>685008</v>
      </c>
      <c r="AC12" s="270">
        <v>5799</v>
      </c>
      <c r="AD12" s="270">
        <v>436046</v>
      </c>
      <c r="AE12" s="94" t="s">
        <v>1165</v>
      </c>
      <c r="AI12" s="11" t="s">
        <v>1178</v>
      </c>
      <c r="AJ12" s="8">
        <v>45720</v>
      </c>
      <c r="AK12" t="s">
        <v>1179</v>
      </c>
      <c r="AL12" t="s">
        <v>1189</v>
      </c>
      <c r="AM12" s="270">
        <v>229</v>
      </c>
      <c r="AN12" s="270">
        <v>8.18</v>
      </c>
    </row>
    <row r="13" spans="1:40" x14ac:dyDescent="0.25">
      <c r="A13" s="97">
        <f t="shared" si="1"/>
        <v>45728</v>
      </c>
      <c r="B13" s="9">
        <f t="shared" si="2"/>
        <v>1418</v>
      </c>
      <c r="C13" s="9">
        <f t="shared" si="3"/>
        <v>57</v>
      </c>
      <c r="D13" s="9">
        <f t="shared" si="4"/>
        <v>1361</v>
      </c>
      <c r="H13" s="29">
        <v>45725</v>
      </c>
      <c r="I13" s="270">
        <v>810</v>
      </c>
      <c r="J13" s="270">
        <v>37</v>
      </c>
      <c r="K13" s="270">
        <v>773</v>
      </c>
      <c r="M13" s="24"/>
      <c r="U13" s="29">
        <v>45566</v>
      </c>
      <c r="V13" s="270">
        <v>4265</v>
      </c>
      <c r="W13" s="270">
        <v>250826</v>
      </c>
      <c r="X13" s="270">
        <v>3670</v>
      </c>
      <c r="Y13" s="270">
        <v>167646</v>
      </c>
      <c r="Z13" s="24" t="s">
        <v>1166</v>
      </c>
      <c r="AA13" s="270">
        <v>5924</v>
      </c>
      <c r="AB13" s="270">
        <v>669360</v>
      </c>
      <c r="AC13" s="270">
        <v>5720</v>
      </c>
      <c r="AD13" s="270">
        <v>429126</v>
      </c>
      <c r="AE13" s="94" t="s">
        <v>1167</v>
      </c>
      <c r="AI13" s="11" t="s">
        <v>1190</v>
      </c>
      <c r="AJ13" s="8">
        <v>45726</v>
      </c>
      <c r="AK13" t="s">
        <v>1191</v>
      </c>
      <c r="AL13" t="s">
        <v>1192</v>
      </c>
      <c r="AM13" s="270">
        <v>225</v>
      </c>
      <c r="AN13" s="270">
        <v>10.23</v>
      </c>
    </row>
    <row r="14" spans="1:40" x14ac:dyDescent="0.25">
      <c r="A14" s="97">
        <f t="shared" si="1"/>
        <v>45729</v>
      </c>
      <c r="B14" s="9">
        <f t="shared" si="2"/>
        <v>1449</v>
      </c>
      <c r="C14" s="9">
        <f t="shared" si="3"/>
        <v>62</v>
      </c>
      <c r="D14" s="9">
        <f t="shared" si="4"/>
        <v>1387</v>
      </c>
      <c r="H14" s="29">
        <v>45726</v>
      </c>
      <c r="I14" s="270">
        <v>1373</v>
      </c>
      <c r="J14" s="270">
        <v>56</v>
      </c>
      <c r="K14" s="270">
        <v>1317</v>
      </c>
      <c r="M14" s="24"/>
      <c r="U14" s="29">
        <v>45597</v>
      </c>
      <c r="V14" s="270">
        <v>4170</v>
      </c>
      <c r="W14" s="270">
        <v>256733</v>
      </c>
      <c r="X14" s="270">
        <v>3467</v>
      </c>
      <c r="Y14" s="270">
        <v>171158</v>
      </c>
      <c r="Z14" s="24" t="s">
        <v>1168</v>
      </c>
      <c r="AA14" s="270">
        <v>5884</v>
      </c>
      <c r="AB14" s="270">
        <v>651853</v>
      </c>
      <c r="AC14" s="270">
        <v>5691</v>
      </c>
      <c r="AD14" s="270">
        <v>420662</v>
      </c>
      <c r="AE14" s="94" t="s">
        <v>1169</v>
      </c>
      <c r="AI14" s="11" t="s">
        <v>1178</v>
      </c>
      <c r="AJ14" s="8">
        <v>45736</v>
      </c>
      <c r="AK14" t="s">
        <v>1181</v>
      </c>
      <c r="AL14" t="s">
        <v>1193</v>
      </c>
      <c r="AM14" s="270">
        <v>219</v>
      </c>
      <c r="AN14" s="270">
        <v>18.25</v>
      </c>
    </row>
    <row r="15" spans="1:40" x14ac:dyDescent="0.25">
      <c r="A15" s="97">
        <f t="shared" si="1"/>
        <v>45730</v>
      </c>
      <c r="B15" s="9">
        <f t="shared" si="2"/>
        <v>1319</v>
      </c>
      <c r="C15" s="9">
        <f t="shared" si="3"/>
        <v>54</v>
      </c>
      <c r="D15" s="9">
        <f t="shared" si="4"/>
        <v>1265</v>
      </c>
      <c r="H15" s="29">
        <v>45727</v>
      </c>
      <c r="I15" s="270">
        <v>1414</v>
      </c>
      <c r="J15" s="270">
        <v>60</v>
      </c>
      <c r="K15" s="270">
        <v>1354</v>
      </c>
      <c r="M15" s="24"/>
      <c r="U15" s="29">
        <v>45627</v>
      </c>
      <c r="V15" s="270">
        <v>4297</v>
      </c>
      <c r="W15" s="270">
        <v>262353</v>
      </c>
      <c r="X15" s="270">
        <v>3440</v>
      </c>
      <c r="Y15" s="270">
        <v>176149</v>
      </c>
      <c r="Z15" s="24" t="s">
        <v>1170</v>
      </c>
      <c r="AA15" s="270">
        <v>5841</v>
      </c>
      <c r="AB15" s="270">
        <v>649262</v>
      </c>
      <c r="AC15" s="270">
        <v>5628</v>
      </c>
      <c r="AD15" s="270">
        <v>418772</v>
      </c>
      <c r="AE15" s="94" t="s">
        <v>1171</v>
      </c>
      <c r="AI15" s="11" t="s">
        <v>1178</v>
      </c>
      <c r="AJ15" s="8">
        <v>45743</v>
      </c>
      <c r="AK15" t="s">
        <v>1194</v>
      </c>
      <c r="AL15" t="s">
        <v>1195</v>
      </c>
      <c r="AM15" s="270">
        <v>204</v>
      </c>
      <c r="AN15" s="270">
        <v>40.799999999999997</v>
      </c>
    </row>
    <row r="16" spans="1:40" x14ac:dyDescent="0.25">
      <c r="A16" s="97">
        <f t="shared" si="1"/>
        <v>45731</v>
      </c>
      <c r="B16" s="9">
        <f t="shared" si="2"/>
        <v>720</v>
      </c>
      <c r="C16" s="9">
        <f t="shared" si="3"/>
        <v>36</v>
      </c>
      <c r="D16" s="9">
        <f t="shared" si="4"/>
        <v>684</v>
      </c>
      <c r="H16" s="29">
        <v>45728</v>
      </c>
      <c r="I16" s="270">
        <v>1418</v>
      </c>
      <c r="J16" s="270">
        <v>57</v>
      </c>
      <c r="K16" s="270">
        <v>1361</v>
      </c>
      <c r="M16" s="24"/>
      <c r="U16" s="29">
        <v>45658</v>
      </c>
      <c r="V16" s="270">
        <v>3819</v>
      </c>
      <c r="W16" s="270">
        <v>207830</v>
      </c>
      <c r="X16" s="270">
        <v>3139</v>
      </c>
      <c r="Y16" s="270">
        <v>137521</v>
      </c>
      <c r="Z16" s="24" t="s">
        <v>1172</v>
      </c>
      <c r="AA16" s="270">
        <v>5708</v>
      </c>
      <c r="AB16" s="270">
        <v>596260</v>
      </c>
      <c r="AC16" s="270">
        <v>5511</v>
      </c>
      <c r="AD16" s="270">
        <v>385998</v>
      </c>
      <c r="AE16" s="94" t="s">
        <v>1173</v>
      </c>
      <c r="AI16" s="11" t="s">
        <v>1178</v>
      </c>
      <c r="AJ16" s="8">
        <v>45740</v>
      </c>
      <c r="AK16" t="s">
        <v>1185</v>
      </c>
      <c r="AL16" t="s">
        <v>1196</v>
      </c>
      <c r="AM16" s="270">
        <v>203</v>
      </c>
      <c r="AN16" s="270">
        <v>25.38</v>
      </c>
    </row>
    <row r="17" spans="1:40" x14ac:dyDescent="0.25">
      <c r="A17" s="97">
        <f t="shared" si="1"/>
        <v>45732</v>
      </c>
      <c r="B17" s="9">
        <f t="shared" si="2"/>
        <v>769</v>
      </c>
      <c r="C17" s="9">
        <f t="shared" si="3"/>
        <v>37</v>
      </c>
      <c r="D17" s="9">
        <f t="shared" si="4"/>
        <v>732</v>
      </c>
      <c r="H17" s="29">
        <v>45729</v>
      </c>
      <c r="I17" s="270">
        <v>1449</v>
      </c>
      <c r="J17" s="270">
        <v>62</v>
      </c>
      <c r="K17" s="270">
        <v>1387</v>
      </c>
      <c r="M17" s="24"/>
      <c r="U17" s="29">
        <v>45689</v>
      </c>
      <c r="V17" s="270">
        <v>4066</v>
      </c>
      <c r="W17" s="270">
        <v>306607</v>
      </c>
      <c r="X17" s="270">
        <v>3343</v>
      </c>
      <c r="Y17" s="270">
        <v>227092</v>
      </c>
      <c r="Z17" s="24" t="s">
        <v>1174</v>
      </c>
      <c r="AA17" s="270">
        <v>5698</v>
      </c>
      <c r="AB17" s="270">
        <v>644505</v>
      </c>
      <c r="AC17" s="270">
        <v>5523</v>
      </c>
      <c r="AD17" s="270">
        <v>426505</v>
      </c>
      <c r="AE17" s="94" t="s">
        <v>1175</v>
      </c>
      <c r="AI17" s="11" t="s">
        <v>1178</v>
      </c>
      <c r="AJ17" s="8">
        <v>45729</v>
      </c>
      <c r="AK17" t="s">
        <v>1197</v>
      </c>
      <c r="AL17" t="s">
        <v>1198</v>
      </c>
      <c r="AM17" s="270">
        <v>198</v>
      </c>
      <c r="AN17" s="270">
        <v>10.42</v>
      </c>
    </row>
    <row r="18" spans="1:40" ht="16.5" thickBot="1" x14ac:dyDescent="0.3">
      <c r="A18" s="97">
        <f t="shared" si="1"/>
        <v>45733</v>
      </c>
      <c r="B18" s="9">
        <f t="shared" si="2"/>
        <v>1430</v>
      </c>
      <c r="C18" s="9">
        <f t="shared" si="3"/>
        <v>60</v>
      </c>
      <c r="D18" s="9">
        <f t="shared" si="4"/>
        <v>1370</v>
      </c>
      <c r="H18" s="29">
        <v>45730</v>
      </c>
      <c r="I18" s="270">
        <v>1319</v>
      </c>
      <c r="J18" s="270">
        <v>54</v>
      </c>
      <c r="K18" s="270">
        <v>1265</v>
      </c>
      <c r="M18" s="24"/>
      <c r="U18" s="30">
        <v>45717</v>
      </c>
      <c r="V18" s="270">
        <v>4247</v>
      </c>
      <c r="W18" s="270">
        <v>437021</v>
      </c>
      <c r="X18" s="270">
        <v>3362</v>
      </c>
      <c r="Y18" s="270">
        <v>350014</v>
      </c>
      <c r="Z18" s="23" t="s">
        <v>1176</v>
      </c>
      <c r="AA18" s="270">
        <v>5747</v>
      </c>
      <c r="AB18" s="270">
        <v>736137</v>
      </c>
      <c r="AC18" s="270">
        <v>5591</v>
      </c>
      <c r="AD18" s="270">
        <v>486989</v>
      </c>
      <c r="AE18" s="95" t="s">
        <v>1177</v>
      </c>
      <c r="AI18" s="11" t="s">
        <v>1178</v>
      </c>
      <c r="AJ18" s="8">
        <v>45732</v>
      </c>
      <c r="AK18" t="s">
        <v>1181</v>
      </c>
      <c r="AL18" t="s">
        <v>1199</v>
      </c>
      <c r="AM18" s="270">
        <v>187</v>
      </c>
      <c r="AN18" s="270">
        <v>11.69</v>
      </c>
    </row>
    <row r="19" spans="1:40" x14ac:dyDescent="0.25">
      <c r="A19" s="97">
        <f t="shared" si="1"/>
        <v>45734</v>
      </c>
      <c r="B19" s="9">
        <f t="shared" si="2"/>
        <v>1531</v>
      </c>
      <c r="C19" s="9">
        <f t="shared" si="3"/>
        <v>78</v>
      </c>
      <c r="D19" s="9">
        <f t="shared" si="4"/>
        <v>1453</v>
      </c>
      <c r="H19" s="29">
        <v>45731</v>
      </c>
      <c r="I19" s="270">
        <v>720</v>
      </c>
      <c r="J19" s="270">
        <v>36</v>
      </c>
      <c r="K19" s="270">
        <v>684</v>
      </c>
      <c r="M19" s="24"/>
      <c r="N19" s="24"/>
      <c r="O19" s="24"/>
      <c r="P19" s="24"/>
      <c r="Q19" s="24"/>
      <c r="AI19" s="11" t="s">
        <v>1190</v>
      </c>
      <c r="AJ19" s="8">
        <v>45719</v>
      </c>
      <c r="AK19" t="s">
        <v>1197</v>
      </c>
      <c r="AL19" t="s">
        <v>1200</v>
      </c>
      <c r="AM19" s="270">
        <v>186</v>
      </c>
      <c r="AN19" s="270">
        <v>6.41</v>
      </c>
    </row>
    <row r="20" spans="1:40" x14ac:dyDescent="0.25">
      <c r="A20" s="97">
        <f t="shared" si="1"/>
        <v>45735</v>
      </c>
      <c r="B20" s="9">
        <f t="shared" si="2"/>
        <v>1491</v>
      </c>
      <c r="C20" s="9">
        <f t="shared" si="3"/>
        <v>71</v>
      </c>
      <c r="D20" s="9">
        <f t="shared" si="4"/>
        <v>1420</v>
      </c>
      <c r="H20" s="29">
        <v>45732</v>
      </c>
      <c r="I20" s="270">
        <v>769</v>
      </c>
      <c r="J20" s="270">
        <v>37</v>
      </c>
      <c r="K20" s="270">
        <v>732</v>
      </c>
      <c r="AI20" s="11" t="s">
        <v>1178</v>
      </c>
      <c r="AJ20" s="8">
        <v>45729</v>
      </c>
      <c r="AK20" t="s">
        <v>1181</v>
      </c>
      <c r="AL20" t="s">
        <v>1201</v>
      </c>
      <c r="AM20" s="270">
        <v>186</v>
      </c>
      <c r="AN20" s="270">
        <v>9.7899999999999991</v>
      </c>
    </row>
    <row r="21" spans="1:40" ht="15.75" customHeight="1" x14ac:dyDescent="0.25">
      <c r="A21" s="97">
        <f t="shared" si="1"/>
        <v>45736</v>
      </c>
      <c r="B21" s="9">
        <f t="shared" si="2"/>
        <v>1427</v>
      </c>
      <c r="C21" s="9">
        <f t="shared" si="3"/>
        <v>70</v>
      </c>
      <c r="D21" s="9">
        <f t="shared" si="4"/>
        <v>1357</v>
      </c>
      <c r="H21" s="29">
        <v>45733</v>
      </c>
      <c r="I21" s="270">
        <v>1430</v>
      </c>
      <c r="J21" s="270">
        <v>60</v>
      </c>
      <c r="K21" s="270">
        <v>1370</v>
      </c>
      <c r="M21" s="482" t="s">
        <v>217</v>
      </c>
      <c r="N21" s="482"/>
      <c r="O21" s="482"/>
      <c r="P21" s="482"/>
      <c r="Q21" s="482"/>
      <c r="AI21" s="11" t="s">
        <v>1190</v>
      </c>
      <c r="AJ21" s="8">
        <v>45729</v>
      </c>
      <c r="AK21" t="s">
        <v>1191</v>
      </c>
      <c r="AL21" t="s">
        <v>1202</v>
      </c>
      <c r="AM21" s="270">
        <v>185</v>
      </c>
      <c r="AN21" s="270">
        <v>9.74</v>
      </c>
    </row>
    <row r="22" spans="1:40" x14ac:dyDescent="0.25">
      <c r="A22" s="97">
        <f t="shared" si="1"/>
        <v>45737</v>
      </c>
      <c r="B22" s="9">
        <f t="shared" si="2"/>
        <v>1297</v>
      </c>
      <c r="C22" s="9">
        <f t="shared" si="3"/>
        <v>65</v>
      </c>
      <c r="D22" s="9">
        <f t="shared" si="4"/>
        <v>1232</v>
      </c>
      <c r="H22" s="29">
        <v>45734</v>
      </c>
      <c r="I22" s="270">
        <v>1531</v>
      </c>
      <c r="J22" s="270">
        <v>78</v>
      </c>
      <c r="K22" s="270">
        <v>1453</v>
      </c>
      <c r="M22" s="63" t="s">
        <v>218</v>
      </c>
      <c r="N22" s="478" t="s">
        <v>214</v>
      </c>
      <c r="O22" s="478"/>
      <c r="P22" s="478"/>
      <c r="Q22" s="63" t="s">
        <v>624</v>
      </c>
      <c r="AI22" s="11" t="s">
        <v>1178</v>
      </c>
      <c r="AJ22" s="8">
        <v>45727</v>
      </c>
      <c r="AK22" t="s">
        <v>1179</v>
      </c>
      <c r="AL22" t="s">
        <v>1203</v>
      </c>
      <c r="AM22" s="270">
        <v>184</v>
      </c>
      <c r="AN22" s="270">
        <v>8.76</v>
      </c>
    </row>
    <row r="23" spans="1:40" x14ac:dyDescent="0.25">
      <c r="A23" s="97">
        <f t="shared" si="1"/>
        <v>45738</v>
      </c>
      <c r="B23" s="9">
        <f t="shared" si="2"/>
        <v>770</v>
      </c>
      <c r="C23" s="9">
        <f t="shared" si="3"/>
        <v>46</v>
      </c>
      <c r="D23" s="9">
        <f t="shared" si="4"/>
        <v>724</v>
      </c>
      <c r="H23" s="29">
        <v>45735</v>
      </c>
      <c r="I23" s="270">
        <v>1491</v>
      </c>
      <c r="J23" s="270">
        <v>71</v>
      </c>
      <c r="K23" s="270">
        <v>1420</v>
      </c>
      <c r="M23" s="1">
        <v>1</v>
      </c>
      <c r="N23" t="str">
        <f>MONTH(AJ5)&amp;"/"&amp;DAY(AJ5)&amp;" "&amp;AL5</f>
        <v>3/25 想買台股先忍忍！核彈級利空還未爆發 法人曝轉折點時間</v>
      </c>
      <c r="Q23" t="str">
        <f>AK5</f>
        <v>證券</v>
      </c>
      <c r="AI23" s="11" t="s">
        <v>1178</v>
      </c>
      <c r="AJ23" s="8">
        <v>45722</v>
      </c>
      <c r="AK23" t="s">
        <v>1181</v>
      </c>
      <c r="AL23" t="s">
        <v>1204</v>
      </c>
      <c r="AM23" s="270">
        <v>184</v>
      </c>
      <c r="AN23" s="270">
        <v>7.08</v>
      </c>
    </row>
    <row r="24" spans="1:40" x14ac:dyDescent="0.25">
      <c r="A24" s="97">
        <f t="shared" si="1"/>
        <v>45739</v>
      </c>
      <c r="B24" s="9">
        <f t="shared" si="2"/>
        <v>845</v>
      </c>
      <c r="C24" s="9">
        <f t="shared" si="3"/>
        <v>52</v>
      </c>
      <c r="D24" s="9">
        <f t="shared" si="4"/>
        <v>793</v>
      </c>
      <c r="H24" s="29">
        <v>45736</v>
      </c>
      <c r="I24" s="270">
        <v>1427</v>
      </c>
      <c r="J24" s="270">
        <v>70</v>
      </c>
      <c r="K24" s="270">
        <v>1357</v>
      </c>
      <c r="M24" s="1">
        <v>2</v>
      </c>
      <c r="N24" t="str">
        <f>MONTH(AJ6)&amp;"/"&amp;DAY(AJ6)&amp;" "&amp;AL6</f>
        <v>3/10 《富爸爸》作者清崎警告：史上最大股市崩盤將至  建議買「這些資產」</v>
      </c>
      <c r="Q24" t="str">
        <f>AK6</f>
        <v>國際</v>
      </c>
      <c r="AC24" t="s">
        <v>76</v>
      </c>
      <c r="AD24" t="s">
        <v>759</v>
      </c>
      <c r="AI24" s="11" t="s">
        <v>1178</v>
      </c>
      <c r="AJ24" s="8">
        <v>45742</v>
      </c>
      <c r="AK24" t="s">
        <v>1181</v>
      </c>
      <c r="AL24" t="s">
        <v>1205</v>
      </c>
      <c r="AM24" s="270">
        <v>181</v>
      </c>
      <c r="AN24" s="270">
        <v>30.17</v>
      </c>
    </row>
    <row r="25" spans="1:40" x14ac:dyDescent="0.25">
      <c r="A25" s="97">
        <f t="shared" si="1"/>
        <v>45740</v>
      </c>
      <c r="B25" s="9">
        <f t="shared" si="2"/>
        <v>1416</v>
      </c>
      <c r="C25" s="9">
        <f t="shared" si="3"/>
        <v>71</v>
      </c>
      <c r="D25" s="9">
        <f t="shared" si="4"/>
        <v>1345</v>
      </c>
      <c r="H25" s="29">
        <v>45737</v>
      </c>
      <c r="I25" s="270">
        <v>1297</v>
      </c>
      <c r="J25" s="270">
        <v>65</v>
      </c>
      <c r="K25" s="270">
        <v>1232</v>
      </c>
      <c r="M25" s="1">
        <v>3</v>
      </c>
      <c r="N25" t="str">
        <f>MONTH(AJ7)&amp;"/"&amp;DAY(AJ7)&amp;" "&amp;AL7</f>
        <v>3/5 川普故意藉關稅觸發經濟衰退？華爾街老手：這麼做可一箭三鵰</v>
      </c>
      <c r="Q25" t="str">
        <f>AK7</f>
        <v>國際</v>
      </c>
      <c r="AC25" t="s">
        <v>174</v>
      </c>
      <c r="AD25" t="s">
        <v>774</v>
      </c>
      <c r="AI25" s="11" t="s">
        <v>1178</v>
      </c>
      <c r="AJ25" s="8">
        <v>45726</v>
      </c>
      <c r="AK25" t="s">
        <v>1181</v>
      </c>
      <c r="AL25" t="s">
        <v>1206</v>
      </c>
      <c r="AM25" s="270">
        <v>180</v>
      </c>
      <c r="AN25" s="270">
        <v>8.18</v>
      </c>
    </row>
    <row r="26" spans="1:40" x14ac:dyDescent="0.25">
      <c r="A26" s="97">
        <f t="shared" si="1"/>
        <v>45741</v>
      </c>
      <c r="B26" s="9">
        <f t="shared" si="2"/>
        <v>1377</v>
      </c>
      <c r="C26" s="9">
        <f t="shared" si="3"/>
        <v>65</v>
      </c>
      <c r="D26" s="9">
        <f t="shared" si="4"/>
        <v>1312</v>
      </c>
      <c r="H26" s="29">
        <v>45738</v>
      </c>
      <c r="I26" s="270">
        <v>770</v>
      </c>
      <c r="J26" s="270">
        <v>46</v>
      </c>
      <c r="K26" s="270">
        <v>724</v>
      </c>
      <c r="M26" s="24"/>
      <c r="AC26" t="s">
        <v>175</v>
      </c>
      <c r="AD26" t="s">
        <v>775</v>
      </c>
      <c r="AI26" s="11" t="s">
        <v>1178</v>
      </c>
      <c r="AJ26" s="8">
        <v>45722</v>
      </c>
      <c r="AK26" t="s">
        <v>1181</v>
      </c>
      <c r="AL26" t="s">
        <v>1207</v>
      </c>
      <c r="AM26" s="270">
        <v>180</v>
      </c>
      <c r="AN26" s="270">
        <v>6.92</v>
      </c>
    </row>
    <row r="27" spans="1:40" x14ac:dyDescent="0.25">
      <c r="A27" s="97">
        <f t="shared" si="1"/>
        <v>45742</v>
      </c>
      <c r="B27" s="9">
        <f t="shared" si="2"/>
        <v>1435</v>
      </c>
      <c r="C27" s="9">
        <f t="shared" si="3"/>
        <v>76</v>
      </c>
      <c r="D27" s="9">
        <f t="shared" si="4"/>
        <v>1359</v>
      </c>
      <c r="H27" s="29">
        <v>45739</v>
      </c>
      <c r="I27" s="270">
        <v>845</v>
      </c>
      <c r="J27" s="270">
        <v>52</v>
      </c>
      <c r="K27" s="270">
        <v>793</v>
      </c>
      <c r="M27" s="24"/>
      <c r="AC27" t="s">
        <v>176</v>
      </c>
      <c r="AD27" t="s">
        <v>776</v>
      </c>
      <c r="AI27" s="11" t="s">
        <v>1178</v>
      </c>
      <c r="AJ27" s="8">
        <v>45735</v>
      </c>
      <c r="AK27" t="s">
        <v>1181</v>
      </c>
      <c r="AL27" t="s">
        <v>1208</v>
      </c>
      <c r="AM27" s="270">
        <v>175</v>
      </c>
      <c r="AN27" s="270">
        <v>13.46</v>
      </c>
    </row>
    <row r="28" spans="1:40" x14ac:dyDescent="0.25">
      <c r="A28" s="97">
        <f t="shared" si="1"/>
        <v>45743</v>
      </c>
      <c r="B28" s="9">
        <f t="shared" si="2"/>
        <v>1402</v>
      </c>
      <c r="C28" s="9">
        <f t="shared" si="3"/>
        <v>75</v>
      </c>
      <c r="D28" s="9">
        <f t="shared" si="4"/>
        <v>1327</v>
      </c>
      <c r="H28" s="29">
        <v>45740</v>
      </c>
      <c r="I28" s="270">
        <v>1416</v>
      </c>
      <c r="J28" s="270">
        <v>71</v>
      </c>
      <c r="K28" s="270">
        <v>1345</v>
      </c>
      <c r="M28" s="24"/>
      <c r="AC28" t="s">
        <v>177</v>
      </c>
      <c r="AD28" t="s">
        <v>777</v>
      </c>
      <c r="AI28" s="11" t="s">
        <v>1190</v>
      </c>
      <c r="AJ28" s="8">
        <v>45721</v>
      </c>
      <c r="AK28" t="s">
        <v>1191</v>
      </c>
      <c r="AL28" t="s">
        <v>1209</v>
      </c>
      <c r="AM28" s="270">
        <v>173</v>
      </c>
      <c r="AN28" s="270">
        <v>6.41</v>
      </c>
    </row>
    <row r="29" spans="1:40" x14ac:dyDescent="0.25">
      <c r="A29" s="97">
        <f t="shared" si="1"/>
        <v>45744</v>
      </c>
      <c r="B29" s="9">
        <f t="shared" si="2"/>
        <v>1306</v>
      </c>
      <c r="C29" s="9">
        <f t="shared" si="3"/>
        <v>70</v>
      </c>
      <c r="D29" s="9">
        <f t="shared" si="4"/>
        <v>1236</v>
      </c>
      <c r="H29" s="29">
        <v>45741</v>
      </c>
      <c r="I29" s="270">
        <v>1377</v>
      </c>
      <c r="J29" s="270">
        <v>65</v>
      </c>
      <c r="K29" s="270">
        <v>1312</v>
      </c>
      <c r="M29" s="24"/>
      <c r="AC29" t="s">
        <v>178</v>
      </c>
      <c r="AD29" t="s">
        <v>778</v>
      </c>
      <c r="AI29" s="11" t="s">
        <v>1178</v>
      </c>
      <c r="AJ29" s="8">
        <v>45733</v>
      </c>
      <c r="AK29" t="s">
        <v>1197</v>
      </c>
      <c r="AL29" t="s">
        <v>1210</v>
      </c>
      <c r="AM29" s="270">
        <v>171</v>
      </c>
      <c r="AN29" s="270">
        <v>11.4</v>
      </c>
    </row>
    <row r="30" spans="1:40" x14ac:dyDescent="0.25">
      <c r="A30" s="97">
        <f t="shared" si="1"/>
        <v>45745</v>
      </c>
      <c r="B30" s="9">
        <f t="shared" si="2"/>
        <v>781</v>
      </c>
      <c r="C30" s="9">
        <f t="shared" si="3"/>
        <v>47</v>
      </c>
      <c r="D30" s="9">
        <f t="shared" si="4"/>
        <v>734</v>
      </c>
      <c r="H30" s="29">
        <v>45742</v>
      </c>
      <c r="I30" s="270">
        <v>1435</v>
      </c>
      <c r="J30" s="270">
        <v>76</v>
      </c>
      <c r="K30" s="270">
        <v>1359</v>
      </c>
      <c r="M30" s="24"/>
      <c r="AC30" t="s">
        <v>179</v>
      </c>
      <c r="AD30" t="s">
        <v>779</v>
      </c>
      <c r="AI30" s="11" t="s">
        <v>1178</v>
      </c>
      <c r="AJ30" s="8">
        <v>45728</v>
      </c>
      <c r="AK30" t="s">
        <v>1181</v>
      </c>
      <c r="AL30" t="s">
        <v>1211</v>
      </c>
      <c r="AM30" s="270">
        <v>171</v>
      </c>
      <c r="AN30" s="270">
        <v>8.5500000000000007</v>
      </c>
    </row>
    <row r="31" spans="1:40" x14ac:dyDescent="0.25">
      <c r="A31" s="97">
        <f t="shared" si="1"/>
        <v>45746</v>
      </c>
      <c r="B31" s="9">
        <f t="shared" si="2"/>
        <v>796</v>
      </c>
      <c r="C31" s="9">
        <f t="shared" si="3"/>
        <v>46</v>
      </c>
      <c r="D31" s="9">
        <f t="shared" si="4"/>
        <v>750</v>
      </c>
      <c r="H31" s="29">
        <v>45743</v>
      </c>
      <c r="I31" s="270">
        <v>1402</v>
      </c>
      <c r="J31" s="270">
        <v>75</v>
      </c>
      <c r="K31" s="270">
        <v>1327</v>
      </c>
      <c r="M31" s="24"/>
      <c r="AC31" t="s">
        <v>180</v>
      </c>
      <c r="AD31" t="s">
        <v>780</v>
      </c>
      <c r="AI31" s="11" t="s">
        <v>1178</v>
      </c>
      <c r="AJ31" s="8">
        <v>45733</v>
      </c>
      <c r="AK31" t="s">
        <v>1181</v>
      </c>
      <c r="AL31" t="s">
        <v>1212</v>
      </c>
      <c r="AM31" s="270">
        <v>168</v>
      </c>
      <c r="AN31" s="270">
        <v>11.2</v>
      </c>
    </row>
    <row r="32" spans="1:40" x14ac:dyDescent="0.25">
      <c r="A32" s="97">
        <f>H35</f>
        <v>45747</v>
      </c>
      <c r="B32" s="9">
        <f t="shared" si="2"/>
        <v>1366</v>
      </c>
      <c r="C32" s="9">
        <f t="shared" si="3"/>
        <v>69</v>
      </c>
      <c r="D32" s="9">
        <f t="shared" si="4"/>
        <v>1297</v>
      </c>
      <c r="H32" s="29">
        <v>45744</v>
      </c>
      <c r="I32" s="270">
        <v>1306</v>
      </c>
      <c r="J32" s="270">
        <v>70</v>
      </c>
      <c r="K32" s="270">
        <v>1236</v>
      </c>
      <c r="M32" s="24"/>
      <c r="AC32" t="s">
        <v>181</v>
      </c>
      <c r="AD32" t="s">
        <v>781</v>
      </c>
      <c r="AI32" s="11" t="s">
        <v>1178</v>
      </c>
      <c r="AJ32" s="8">
        <v>45718</v>
      </c>
      <c r="AK32" t="s">
        <v>1185</v>
      </c>
      <c r="AL32" t="s">
        <v>1213</v>
      </c>
      <c r="AM32" s="270">
        <v>164</v>
      </c>
      <c r="AN32" s="270">
        <v>5.47</v>
      </c>
    </row>
    <row r="33" spans="1:40" x14ac:dyDescent="0.25">
      <c r="A33" s="8"/>
      <c r="C33" s="8"/>
      <c r="H33" s="29">
        <v>45745</v>
      </c>
      <c r="I33" s="270">
        <v>781</v>
      </c>
      <c r="J33" s="270">
        <v>47</v>
      </c>
      <c r="K33" s="270">
        <v>734</v>
      </c>
      <c r="M33" s="24"/>
      <c r="AC33" t="s">
        <v>182</v>
      </c>
      <c r="AD33" t="s">
        <v>782</v>
      </c>
      <c r="AI33" s="11" t="s">
        <v>1178</v>
      </c>
      <c r="AJ33" s="8">
        <v>45721</v>
      </c>
      <c r="AK33" t="s">
        <v>1181</v>
      </c>
      <c r="AL33" t="s">
        <v>1214</v>
      </c>
      <c r="AM33" s="270">
        <v>163</v>
      </c>
      <c r="AN33" s="270">
        <v>6.04</v>
      </c>
    </row>
    <row r="34" spans="1:40" x14ac:dyDescent="0.25">
      <c r="A34" s="8"/>
      <c r="C34" s="8"/>
      <c r="H34" s="29">
        <v>45746</v>
      </c>
      <c r="I34" s="270">
        <v>796</v>
      </c>
      <c r="J34" s="270">
        <v>46</v>
      </c>
      <c r="K34" s="270">
        <v>750</v>
      </c>
      <c r="M34" s="24"/>
      <c r="AC34" t="s">
        <v>183</v>
      </c>
      <c r="AD34" t="s">
        <v>783</v>
      </c>
      <c r="AI34" s="11" t="s">
        <v>1178</v>
      </c>
      <c r="AJ34" s="8">
        <v>45740</v>
      </c>
      <c r="AK34" t="s">
        <v>1181</v>
      </c>
      <c r="AL34" t="s">
        <v>1215</v>
      </c>
      <c r="AM34" s="270">
        <v>160</v>
      </c>
      <c r="AN34" s="270">
        <v>20</v>
      </c>
    </row>
    <row r="35" spans="1:40" ht="16.5" thickBot="1" x14ac:dyDescent="0.3">
      <c r="A35" s="300" t="s">
        <v>858</v>
      </c>
      <c r="C35" s="8"/>
      <c r="H35" s="30">
        <v>45747</v>
      </c>
      <c r="I35" s="270">
        <v>1366</v>
      </c>
      <c r="J35" s="270">
        <v>69</v>
      </c>
      <c r="K35" s="270">
        <v>1297</v>
      </c>
      <c r="M35" s="24"/>
      <c r="AI35" s="11" t="s">
        <v>1178</v>
      </c>
      <c r="AJ35" s="8">
        <v>45721</v>
      </c>
      <c r="AK35" t="s">
        <v>1181</v>
      </c>
      <c r="AL35" t="s">
        <v>1216</v>
      </c>
      <c r="AM35" s="270">
        <v>159</v>
      </c>
      <c r="AN35" s="270">
        <v>5.89</v>
      </c>
    </row>
    <row r="36" spans="1:40" x14ac:dyDescent="0.25">
      <c r="A36" s="8"/>
      <c r="C36" s="8"/>
      <c r="H36" s="24"/>
      <c r="M36" s="24"/>
      <c r="AI36" s="11" t="s">
        <v>1178</v>
      </c>
      <c r="AJ36" s="8">
        <v>45719</v>
      </c>
      <c r="AK36" t="s">
        <v>1197</v>
      </c>
      <c r="AL36" t="s">
        <v>1217</v>
      </c>
      <c r="AM36" s="270">
        <v>159</v>
      </c>
      <c r="AN36" s="270">
        <v>5.48</v>
      </c>
    </row>
    <row r="37" spans="1:40" x14ac:dyDescent="0.25">
      <c r="C37" s="8"/>
      <c r="H37" s="24"/>
      <c r="M37" s="24"/>
      <c r="AI37" s="11" t="s">
        <v>1190</v>
      </c>
      <c r="AJ37" s="8">
        <v>45743</v>
      </c>
      <c r="AK37" t="s">
        <v>1191</v>
      </c>
      <c r="AL37" t="s">
        <v>1218</v>
      </c>
      <c r="AM37" s="270">
        <v>156</v>
      </c>
      <c r="AN37" s="270">
        <v>31.2</v>
      </c>
    </row>
    <row r="38" spans="1:40" x14ac:dyDescent="0.25">
      <c r="C38" s="8"/>
      <c r="H38" s="24"/>
      <c r="M38" s="24"/>
      <c r="AI38" s="11" t="s">
        <v>1178</v>
      </c>
      <c r="AJ38" s="8">
        <v>45742</v>
      </c>
      <c r="AK38" t="s">
        <v>1179</v>
      </c>
      <c r="AL38" t="s">
        <v>1219</v>
      </c>
      <c r="AM38" s="270">
        <v>154</v>
      </c>
      <c r="AN38" s="270">
        <v>25.67</v>
      </c>
    </row>
    <row r="39" spans="1:40" x14ac:dyDescent="0.25">
      <c r="C39" s="8"/>
      <c r="H39" s="24"/>
      <c r="M39" s="24"/>
      <c r="AI39" s="11" t="s">
        <v>1178</v>
      </c>
      <c r="AJ39" s="8">
        <v>45722</v>
      </c>
      <c r="AK39" t="s">
        <v>1181</v>
      </c>
      <c r="AL39" t="s">
        <v>1220</v>
      </c>
      <c r="AM39" s="270">
        <v>154</v>
      </c>
      <c r="AN39" s="270">
        <v>5.92</v>
      </c>
    </row>
    <row r="40" spans="1:40" x14ac:dyDescent="0.25">
      <c r="AI40" s="11" t="s">
        <v>1178</v>
      </c>
      <c r="AJ40" s="8">
        <v>45719</v>
      </c>
      <c r="AK40" t="s">
        <v>1221</v>
      </c>
      <c r="AL40" t="s">
        <v>1222</v>
      </c>
      <c r="AM40" s="270">
        <v>153</v>
      </c>
      <c r="AN40" s="270">
        <v>5.28</v>
      </c>
    </row>
    <row r="41" spans="1:40" x14ac:dyDescent="0.25">
      <c r="AI41" s="11" t="s">
        <v>1178</v>
      </c>
      <c r="AJ41" s="8">
        <v>45732</v>
      </c>
      <c r="AK41" t="s">
        <v>1179</v>
      </c>
      <c r="AL41" t="s">
        <v>1223</v>
      </c>
      <c r="AM41" s="270">
        <v>153</v>
      </c>
      <c r="AN41" s="270">
        <v>9.56</v>
      </c>
    </row>
    <row r="42" spans="1:40" x14ac:dyDescent="0.25">
      <c r="AI42" s="11" t="s">
        <v>1190</v>
      </c>
      <c r="AJ42" s="8">
        <v>45719</v>
      </c>
      <c r="AK42" t="s">
        <v>1185</v>
      </c>
      <c r="AL42" t="s">
        <v>1224</v>
      </c>
      <c r="AM42" s="270">
        <v>152</v>
      </c>
      <c r="AN42" s="270">
        <v>5.24</v>
      </c>
    </row>
    <row r="43" spans="1:40" x14ac:dyDescent="0.25">
      <c r="AI43" s="11" t="s">
        <v>1178</v>
      </c>
      <c r="AJ43" s="8">
        <v>45720</v>
      </c>
      <c r="AK43" t="s">
        <v>1179</v>
      </c>
      <c r="AL43" t="s">
        <v>1225</v>
      </c>
      <c r="AM43" s="270">
        <v>148</v>
      </c>
      <c r="AN43" s="270">
        <v>5.29</v>
      </c>
    </row>
    <row r="44" spans="1:40" x14ac:dyDescent="0.25">
      <c r="AI44" s="11" t="s">
        <v>1178</v>
      </c>
      <c r="AJ44" s="8">
        <v>45736</v>
      </c>
      <c r="AK44" t="s">
        <v>1181</v>
      </c>
      <c r="AL44" t="s">
        <v>1226</v>
      </c>
      <c r="AM44" s="270">
        <v>147</v>
      </c>
      <c r="AN44" s="270">
        <v>12.25</v>
      </c>
    </row>
    <row r="45" spans="1:40" x14ac:dyDescent="0.25">
      <c r="AI45" s="11" t="s">
        <v>1190</v>
      </c>
      <c r="AJ45" s="8">
        <v>45721</v>
      </c>
      <c r="AK45" t="s">
        <v>1194</v>
      </c>
      <c r="AL45" t="s">
        <v>1227</v>
      </c>
      <c r="AM45" s="270">
        <v>145</v>
      </c>
      <c r="AN45" s="270">
        <v>5.37</v>
      </c>
    </row>
    <row r="46" spans="1:40" x14ac:dyDescent="0.25">
      <c r="AI46" s="11" t="s">
        <v>1178</v>
      </c>
      <c r="AJ46" s="8">
        <v>45729</v>
      </c>
      <c r="AK46" t="s">
        <v>1179</v>
      </c>
      <c r="AL46" t="s">
        <v>1228</v>
      </c>
      <c r="AM46" s="270">
        <v>145</v>
      </c>
      <c r="AN46" s="270">
        <v>7.63</v>
      </c>
    </row>
    <row r="47" spans="1:40" x14ac:dyDescent="0.25">
      <c r="AI47" s="11" t="s">
        <v>1178</v>
      </c>
      <c r="AJ47" s="8">
        <v>45727</v>
      </c>
      <c r="AK47" t="s">
        <v>1185</v>
      </c>
      <c r="AL47" t="s">
        <v>1229</v>
      </c>
      <c r="AM47" s="270">
        <v>144</v>
      </c>
      <c r="AN47" s="270">
        <v>6.86</v>
      </c>
    </row>
    <row r="48" spans="1:40" x14ac:dyDescent="0.25">
      <c r="AI48" s="11" t="s">
        <v>1178</v>
      </c>
      <c r="AJ48" s="8">
        <v>45728</v>
      </c>
      <c r="AK48" t="s">
        <v>1181</v>
      </c>
      <c r="AL48" t="s">
        <v>1230</v>
      </c>
      <c r="AM48" s="270">
        <v>143</v>
      </c>
      <c r="AN48" s="270">
        <v>7.15</v>
      </c>
    </row>
    <row r="49" spans="35:40" x14ac:dyDescent="0.25">
      <c r="AI49" s="11" t="s">
        <v>1190</v>
      </c>
      <c r="AJ49" s="8">
        <v>45736</v>
      </c>
      <c r="AK49" t="s">
        <v>1221</v>
      </c>
      <c r="AL49" t="s">
        <v>1231</v>
      </c>
      <c r="AM49" s="270">
        <v>143</v>
      </c>
      <c r="AN49" s="270">
        <v>11.92</v>
      </c>
    </row>
    <row r="50" spans="35:40" x14ac:dyDescent="0.25">
      <c r="AI50" s="11" t="s">
        <v>1178</v>
      </c>
      <c r="AJ50" s="8">
        <v>45729</v>
      </c>
      <c r="AK50" t="s">
        <v>1181</v>
      </c>
      <c r="AL50" t="s">
        <v>1232</v>
      </c>
      <c r="AM50" s="270">
        <v>142</v>
      </c>
      <c r="AN50" s="270">
        <v>7.47</v>
      </c>
    </row>
    <row r="51" spans="35:40" x14ac:dyDescent="0.25">
      <c r="AI51" s="11" t="s">
        <v>1178</v>
      </c>
      <c r="AJ51" s="8">
        <v>45743</v>
      </c>
      <c r="AK51" t="s">
        <v>1197</v>
      </c>
      <c r="AL51" t="s">
        <v>1233</v>
      </c>
      <c r="AM51" s="270">
        <v>142</v>
      </c>
      <c r="AN51" s="270">
        <v>28.4</v>
      </c>
    </row>
    <row r="52" spans="35:40" x14ac:dyDescent="0.25">
      <c r="AI52" s="11" t="s">
        <v>1178</v>
      </c>
      <c r="AJ52" s="8">
        <v>45719</v>
      </c>
      <c r="AK52" t="s">
        <v>1181</v>
      </c>
      <c r="AL52" t="s">
        <v>1234</v>
      </c>
      <c r="AM52" s="270">
        <v>141</v>
      </c>
      <c r="AN52" s="270">
        <v>4.8600000000000003</v>
      </c>
    </row>
    <row r="53" spans="35:40" x14ac:dyDescent="0.25">
      <c r="AI53" s="11" t="s">
        <v>1178</v>
      </c>
      <c r="AJ53" s="8">
        <v>45725</v>
      </c>
      <c r="AK53" t="s">
        <v>1185</v>
      </c>
      <c r="AL53" t="s">
        <v>1235</v>
      </c>
      <c r="AM53" s="270">
        <v>141</v>
      </c>
      <c r="AN53" s="270">
        <v>6.13</v>
      </c>
    </row>
    <row r="54" spans="35:40" ht="16.5" thickBot="1" x14ac:dyDescent="0.3">
      <c r="AI54" s="12" t="s">
        <v>1178</v>
      </c>
      <c r="AJ54" s="96">
        <v>45729</v>
      </c>
      <c r="AK54" s="13" t="s">
        <v>1221</v>
      </c>
      <c r="AL54" s="13" t="s">
        <v>1236</v>
      </c>
      <c r="AM54" s="270">
        <v>139</v>
      </c>
      <c r="AN54" s="270">
        <v>7.32</v>
      </c>
    </row>
    <row r="55" spans="35:40" x14ac:dyDescent="0.25">
      <c r="AJ55" s="8"/>
    </row>
  </sheetData>
  <mergeCells count="8">
    <mergeCell ref="N22:P22"/>
    <mergeCell ref="AI2:AN2"/>
    <mergeCell ref="M21:Q21"/>
    <mergeCell ref="H2:K2"/>
    <mergeCell ref="M2:N2"/>
    <mergeCell ref="M3:N3"/>
    <mergeCell ref="M4:N4"/>
    <mergeCell ref="U2:AE2"/>
  </mergeCells>
  <phoneticPr fontId="13" type="noConversion"/>
  <hyperlinks>
    <hyperlink ref="A35" location="目錄!A1" display="目錄" xr:uid="{2CF76829-3D73-42CC-9689-D511253ECAB7}"/>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6FD6-23F9-4EAD-9EB0-91E14C5272D0}">
  <dimension ref="A1:AG49"/>
  <sheetViews>
    <sheetView zoomScale="70" zoomScaleNormal="70" workbookViewId="0">
      <selection activeCell="Y41" sqref="Y41"/>
    </sheetView>
  </sheetViews>
  <sheetFormatPr defaultColWidth="8.6640625" defaultRowHeight="15.75" x14ac:dyDescent="0.25"/>
  <cols>
    <col min="23" max="23" width="11.88671875" bestFit="1" customWidth="1"/>
    <col min="24" max="24" width="14.6640625" bestFit="1" customWidth="1"/>
    <col min="25" max="25" width="12.6640625" bestFit="1" customWidth="1"/>
    <col min="26" max="26" width="26.44140625" bestFit="1" customWidth="1"/>
    <col min="27" max="27" width="18.88671875" bestFit="1" customWidth="1"/>
    <col min="28" max="28" width="22.5546875" bestFit="1" customWidth="1"/>
    <col min="29" max="29" width="14.33203125" bestFit="1" customWidth="1"/>
    <col min="30" max="30" width="12.33203125" bestFit="1" customWidth="1"/>
    <col min="31" max="31" width="26" bestFit="1" customWidth="1"/>
    <col min="32" max="32" width="18.6640625" bestFit="1" customWidth="1"/>
    <col min="33" max="33" width="22.109375" bestFit="1" customWidth="1"/>
  </cols>
  <sheetData>
    <row r="1" spans="1:33" ht="16.5" thickBot="1" x14ac:dyDescent="0.3">
      <c r="B1" s="1" t="str">
        <f>MONTH(W17)&amp;"月"</f>
        <v>1月</v>
      </c>
      <c r="C1" s="1" t="str">
        <f>MONTH(W18)&amp;"月"</f>
        <v>2月</v>
      </c>
      <c r="D1" s="1" t="str">
        <f>MONTH(W19)&amp;"月"</f>
        <v>3月</v>
      </c>
    </row>
    <row r="2" spans="1:33" ht="16.5" thickBot="1" x14ac:dyDescent="0.3">
      <c r="A2">
        <v>1</v>
      </c>
      <c r="B2" s="71">
        <f>R7</f>
        <v>0.40219952867242736</v>
      </c>
      <c r="C2" s="71">
        <f t="shared" ref="C2:D2" si="0">S7</f>
        <v>0.48893261190359077</v>
      </c>
      <c r="D2" s="71">
        <f t="shared" si="0"/>
        <v>0.64845773487167413</v>
      </c>
      <c r="H2" s="484" t="s">
        <v>1063</v>
      </c>
      <c r="I2" s="485"/>
      <c r="J2" s="485"/>
      <c r="K2" s="485"/>
      <c r="L2" s="485"/>
      <c r="M2" s="485"/>
      <c r="N2" s="485"/>
      <c r="O2" s="485"/>
      <c r="P2" s="485"/>
      <c r="Q2" s="485"/>
      <c r="R2" s="485"/>
      <c r="S2" s="485"/>
      <c r="T2" s="486"/>
    </row>
    <row r="3" spans="1:33" x14ac:dyDescent="0.25">
      <c r="A3">
        <v>2</v>
      </c>
      <c r="B3" s="71">
        <f t="shared" ref="B3:B32" si="1">R8</f>
        <v>0.13249541764859912</v>
      </c>
      <c r="C3" s="71">
        <f t="shared" ref="C3:C32" si="2">S8</f>
        <v>0.22626660108214461</v>
      </c>
      <c r="D3" s="71">
        <f t="shared" ref="D3:D32" si="3">T8</f>
        <v>8.099835177772545E-2</v>
      </c>
      <c r="H3" s="98"/>
      <c r="I3" s="487" t="s">
        <v>139</v>
      </c>
      <c r="J3" s="487"/>
      <c r="K3" s="487"/>
      <c r="L3" s="487"/>
      <c r="M3" s="487"/>
      <c r="N3" s="487"/>
      <c r="O3" s="488" t="s">
        <v>140</v>
      </c>
      <c r="P3" s="488"/>
      <c r="Q3" s="488"/>
      <c r="R3" s="488"/>
      <c r="S3" s="488"/>
      <c r="T3" s="489"/>
      <c r="W3" s="452" t="s">
        <v>1061</v>
      </c>
      <c r="X3" s="453"/>
      <c r="Y3" s="453"/>
      <c r="Z3" s="453"/>
      <c r="AA3" s="453"/>
      <c r="AB3" s="453"/>
      <c r="AC3" s="453"/>
      <c r="AD3" s="453"/>
      <c r="AE3" s="453"/>
      <c r="AF3" s="453"/>
      <c r="AG3" s="454"/>
    </row>
    <row r="4" spans="1:33" x14ac:dyDescent="0.25">
      <c r="A4">
        <v>3</v>
      </c>
      <c r="B4" s="71">
        <f t="shared" si="1"/>
        <v>7.6983503534956796E-2</v>
      </c>
      <c r="C4" s="71">
        <f t="shared" si="2"/>
        <v>7.5258239055582876E-2</v>
      </c>
      <c r="D4" s="71">
        <f t="shared" si="3"/>
        <v>4.6385684012243938E-2</v>
      </c>
      <c r="H4" s="99"/>
      <c r="I4" s="490" t="s">
        <v>142</v>
      </c>
      <c r="J4" s="490"/>
      <c r="K4" s="490"/>
      <c r="L4" s="490" t="s">
        <v>141</v>
      </c>
      <c r="M4" s="490"/>
      <c r="N4" s="490"/>
      <c r="O4" s="491" t="s">
        <v>142</v>
      </c>
      <c r="P4" s="492"/>
      <c r="Q4" s="492"/>
      <c r="R4" s="492" t="s">
        <v>141</v>
      </c>
      <c r="S4" s="492"/>
      <c r="T4" s="493"/>
      <c r="W4" s="190" t="s">
        <v>194</v>
      </c>
      <c r="X4" s="1" t="s">
        <v>195</v>
      </c>
      <c r="Y4" s="1" t="s">
        <v>196</v>
      </c>
      <c r="Z4" s="1" t="s">
        <v>197</v>
      </c>
      <c r="AA4" s="1" t="s">
        <v>198</v>
      </c>
      <c r="AB4" s="1" t="s">
        <v>199</v>
      </c>
      <c r="AC4" s="1" t="s">
        <v>200</v>
      </c>
      <c r="AD4" s="1" t="s">
        <v>201</v>
      </c>
      <c r="AE4" s="1" t="s">
        <v>202</v>
      </c>
      <c r="AF4" s="1" t="s">
        <v>203</v>
      </c>
      <c r="AG4" s="191" t="s">
        <v>204</v>
      </c>
    </row>
    <row r="5" spans="1:33" x14ac:dyDescent="0.25">
      <c r="A5">
        <v>4</v>
      </c>
      <c r="B5" s="71">
        <f t="shared" si="1"/>
        <v>5.3678973553286199E-2</v>
      </c>
      <c r="C5" s="71">
        <f t="shared" si="2"/>
        <v>4.5991146089522872E-2</v>
      </c>
      <c r="D5" s="71">
        <f t="shared" si="3"/>
        <v>5.5804097009653872E-2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23" t="s">
        <v>76</v>
      </c>
      <c r="X5" s="224" t="s">
        <v>174</v>
      </c>
      <c r="Y5" s="224" t="s">
        <v>175</v>
      </c>
      <c r="Z5" s="224" t="s">
        <v>176</v>
      </c>
      <c r="AA5" s="224" t="s">
        <v>177</v>
      </c>
      <c r="AB5" s="224" t="s">
        <v>178</v>
      </c>
      <c r="AC5" s="224" t="s">
        <v>179</v>
      </c>
      <c r="AD5" s="224" t="s">
        <v>180</v>
      </c>
      <c r="AE5" s="224" t="s">
        <v>181</v>
      </c>
      <c r="AF5" s="224" t="s">
        <v>182</v>
      </c>
      <c r="AG5" s="225" t="s">
        <v>183</v>
      </c>
    </row>
    <row r="6" spans="1:33" x14ac:dyDescent="0.25">
      <c r="A6">
        <v>5</v>
      </c>
      <c r="B6" s="71">
        <f t="shared" si="1"/>
        <v>4.3466876145587849E-2</v>
      </c>
      <c r="C6" s="71">
        <f t="shared" si="2"/>
        <v>3.0988686669945892E-2</v>
      </c>
      <c r="D6" s="71">
        <f t="shared" si="3"/>
        <v>3.4141747115611021E-2</v>
      </c>
      <c r="H6" s="103" t="s">
        <v>143</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6</v>
      </c>
      <c r="B7" s="71">
        <f t="shared" si="1"/>
        <v>2.4351924587588374E-2</v>
      </c>
      <c r="C7" s="71">
        <f t="shared" si="2"/>
        <v>2.0413182488932612E-2</v>
      </c>
      <c r="D7" s="71">
        <f t="shared" si="3"/>
        <v>2.5194254768071581E-2</v>
      </c>
      <c r="H7" s="270">
        <v>1</v>
      </c>
      <c r="I7" s="270">
        <v>2251</v>
      </c>
      <c r="J7" s="270">
        <v>2775</v>
      </c>
      <c r="K7" s="270">
        <v>3502</v>
      </c>
      <c r="L7" s="270">
        <v>1536</v>
      </c>
      <c r="M7" s="270">
        <v>1988</v>
      </c>
      <c r="N7" s="270">
        <v>2754</v>
      </c>
      <c r="O7" s="105">
        <f>I7/I$38</f>
        <v>0.39435879467414153</v>
      </c>
      <c r="P7" s="105">
        <f t="shared" ref="P7:T7" si="4">J7/J$38</f>
        <v>0.48701298701298701</v>
      </c>
      <c r="Q7" s="105">
        <f t="shared" si="4"/>
        <v>0.60936140595093091</v>
      </c>
      <c r="R7" s="105">
        <f t="shared" si="4"/>
        <v>0.40219952867242736</v>
      </c>
      <c r="S7" s="105">
        <f t="shared" si="4"/>
        <v>0.48893261190359077</v>
      </c>
      <c r="T7" s="106">
        <f t="shared" si="4"/>
        <v>0.64845773487167413</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7</v>
      </c>
      <c r="B8" s="71">
        <f t="shared" si="1"/>
        <v>2.6446713799423933E-2</v>
      </c>
      <c r="C8" s="71">
        <f t="shared" si="2"/>
        <v>9.8376783079193314E-3</v>
      </c>
      <c r="D8" s="71">
        <f t="shared" si="3"/>
        <v>1.5540381445726396E-2</v>
      </c>
      <c r="H8" s="270">
        <v>2</v>
      </c>
      <c r="I8" s="270">
        <v>863</v>
      </c>
      <c r="J8" s="270">
        <v>1156</v>
      </c>
      <c r="K8" s="270">
        <v>514</v>
      </c>
      <c r="L8" s="270">
        <v>506</v>
      </c>
      <c r="M8" s="270">
        <v>920</v>
      </c>
      <c r="N8" s="270">
        <v>344</v>
      </c>
      <c r="O8" s="105">
        <f t="shared" ref="O8:O38" si="5">I8/I$38</f>
        <v>0.15119131044148562</v>
      </c>
      <c r="P8" s="105">
        <f t="shared" ref="P8:P38" si="6">J8/J$38</f>
        <v>0.20287820287820288</v>
      </c>
      <c r="Q8" s="105">
        <f t="shared" ref="Q8:Q38" si="7">K8/K$38</f>
        <v>8.9437967635287982E-2</v>
      </c>
      <c r="R8" s="105">
        <f t="shared" ref="R8:R38" si="8">L8/L$38</f>
        <v>0.13249541764859912</v>
      </c>
      <c r="S8" s="105">
        <f t="shared" ref="S8:S38" si="9">M8/M$38</f>
        <v>0.22626660108214461</v>
      </c>
      <c r="T8" s="106">
        <f t="shared" ref="T8:T38" si="10">N8/N$38</f>
        <v>8.099835177772545E-2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8</v>
      </c>
      <c r="B9" s="71">
        <f t="shared" si="1"/>
        <v>5.5511914113642313E-2</v>
      </c>
      <c r="C9" s="71">
        <f t="shared" si="2"/>
        <v>1.500245941957698E-2</v>
      </c>
      <c r="D9" s="71">
        <f t="shared" si="3"/>
        <v>1.0595714622086179E-2</v>
      </c>
      <c r="H9" s="270">
        <v>3</v>
      </c>
      <c r="I9" s="270">
        <v>466</v>
      </c>
      <c r="J9" s="270">
        <v>484</v>
      </c>
      <c r="K9" s="270">
        <v>311</v>
      </c>
      <c r="L9" s="270">
        <v>294</v>
      </c>
      <c r="M9" s="270">
        <v>306</v>
      </c>
      <c r="N9" s="270">
        <v>197</v>
      </c>
      <c r="O9" s="105">
        <f t="shared" si="5"/>
        <v>8.1639803784162579E-2</v>
      </c>
      <c r="P9" s="105">
        <f t="shared" si="6"/>
        <v>8.4942084942084939E-2</v>
      </c>
      <c r="Q9" s="105">
        <f t="shared" si="7"/>
        <v>5.4115190534191754E-2</v>
      </c>
      <c r="R9" s="105">
        <f t="shared" si="8"/>
        <v>7.6983503534956796E-2</v>
      </c>
      <c r="S9" s="105">
        <f t="shared" si="9"/>
        <v>7.5258239055582876E-2</v>
      </c>
      <c r="T9" s="106">
        <f t="shared" si="10"/>
        <v>4.6385684012243938E-2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9</v>
      </c>
      <c r="B10" s="71">
        <f t="shared" si="1"/>
        <v>3.6920659858601726E-2</v>
      </c>
      <c r="C10" s="71">
        <f t="shared" si="2"/>
        <v>1.4018691588785047E-2</v>
      </c>
      <c r="D10" s="71">
        <f t="shared" si="3"/>
        <v>5.1801271485754649E-3</v>
      </c>
      <c r="H10" s="270">
        <v>4</v>
      </c>
      <c r="I10" s="270">
        <v>381</v>
      </c>
      <c r="J10" s="270">
        <v>275</v>
      </c>
      <c r="K10" s="270">
        <v>319</v>
      </c>
      <c r="L10" s="270">
        <v>205</v>
      </c>
      <c r="M10" s="270">
        <v>187</v>
      </c>
      <c r="N10" s="270">
        <v>237</v>
      </c>
      <c r="O10" s="105">
        <f t="shared" si="5"/>
        <v>6.6748423265592147E-2</v>
      </c>
      <c r="P10" s="105">
        <f t="shared" si="6"/>
        <v>4.8262548262548263E-2</v>
      </c>
      <c r="Q10" s="105">
        <f t="shared" si="7"/>
        <v>5.5507221158865493E-2</v>
      </c>
      <c r="R10" s="105">
        <f t="shared" si="8"/>
        <v>5.3678973553286199E-2</v>
      </c>
      <c r="S10" s="105">
        <f t="shared" si="9"/>
        <v>4.5991146089522872E-2</v>
      </c>
      <c r="T10" s="106">
        <f t="shared" si="10"/>
        <v>5.5804097009653872E-2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10</v>
      </c>
      <c r="B11" s="71">
        <f t="shared" si="1"/>
        <v>2.8279654359780047E-2</v>
      </c>
      <c r="C11" s="71">
        <f t="shared" si="2"/>
        <v>9.3457943925233638E-3</v>
      </c>
      <c r="D11" s="71">
        <f t="shared" si="3"/>
        <v>5.8865081233812101E-3</v>
      </c>
      <c r="H11" s="270">
        <v>5</v>
      </c>
      <c r="I11" s="270">
        <v>293</v>
      </c>
      <c r="J11" s="270">
        <v>174</v>
      </c>
      <c r="K11" s="270">
        <v>202</v>
      </c>
      <c r="L11" s="270">
        <v>166</v>
      </c>
      <c r="M11" s="270">
        <v>126</v>
      </c>
      <c r="N11" s="270">
        <v>145</v>
      </c>
      <c r="O11" s="105">
        <f t="shared" si="5"/>
        <v>5.1331464611072179E-2</v>
      </c>
      <c r="P11" s="105">
        <f t="shared" si="6"/>
        <v>3.0537030537030538E-2</v>
      </c>
      <c r="Q11" s="105">
        <f t="shared" si="7"/>
        <v>3.5148773273012003E-2</v>
      </c>
      <c r="R11" s="105">
        <f t="shared" si="8"/>
        <v>4.3466876145587849E-2</v>
      </c>
      <c r="S11" s="105">
        <f t="shared" si="9"/>
        <v>3.0988686669945892E-2</v>
      </c>
      <c r="T11" s="106">
        <f t="shared" si="10"/>
        <v>3.4141747115611021E-2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11</v>
      </c>
      <c r="B12" s="71">
        <f t="shared" si="1"/>
        <v>2.0162346163917256E-2</v>
      </c>
      <c r="C12" s="71">
        <f t="shared" si="2"/>
        <v>8.607968519429415E-3</v>
      </c>
      <c r="D12" s="71">
        <f t="shared" si="3"/>
        <v>5.8865081233812101E-3</v>
      </c>
      <c r="H12" s="270">
        <v>6</v>
      </c>
      <c r="I12" s="270">
        <v>167</v>
      </c>
      <c r="J12" s="270">
        <v>121</v>
      </c>
      <c r="K12" s="270">
        <v>147</v>
      </c>
      <c r="L12" s="270">
        <v>93</v>
      </c>
      <c r="M12" s="270">
        <v>83</v>
      </c>
      <c r="N12" s="270">
        <v>107</v>
      </c>
      <c r="O12" s="105">
        <f t="shared" si="5"/>
        <v>2.9257182901191309E-2</v>
      </c>
      <c r="P12" s="105">
        <f t="shared" si="6"/>
        <v>2.1235521235521235E-2</v>
      </c>
      <c r="Q12" s="105">
        <f t="shared" si="7"/>
        <v>2.5578562728380026E-2</v>
      </c>
      <c r="R12" s="105">
        <f t="shared" si="8"/>
        <v>2.4351924587588374E-2</v>
      </c>
      <c r="S12" s="105">
        <f t="shared" si="9"/>
        <v>2.0413182488932612E-2</v>
      </c>
      <c r="T12" s="106">
        <f t="shared" si="10"/>
        <v>2.5194254768071581E-2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12</v>
      </c>
      <c r="B13" s="71">
        <f t="shared" si="1"/>
        <v>1.4663524482848913E-2</v>
      </c>
      <c r="C13" s="71">
        <f t="shared" si="2"/>
        <v>8.1160846040334474E-3</v>
      </c>
      <c r="D13" s="71">
        <f t="shared" si="3"/>
        <v>8.4765716976689422E-3</v>
      </c>
      <c r="H13" s="270">
        <v>7</v>
      </c>
      <c r="I13" s="270">
        <v>169</v>
      </c>
      <c r="J13" s="270">
        <v>84</v>
      </c>
      <c r="K13" s="270">
        <v>106</v>
      </c>
      <c r="L13" s="270">
        <v>101</v>
      </c>
      <c r="M13" s="270">
        <v>40</v>
      </c>
      <c r="N13" s="270">
        <v>66</v>
      </c>
      <c r="O13" s="105">
        <f t="shared" si="5"/>
        <v>2.9607568325157672E-2</v>
      </c>
      <c r="P13" s="105">
        <f t="shared" si="6"/>
        <v>1.4742014742014743E-2</v>
      </c>
      <c r="Q13" s="105">
        <f t="shared" si="7"/>
        <v>1.8444405776927093E-2</v>
      </c>
      <c r="R13" s="105">
        <f t="shared" si="8"/>
        <v>2.6446713799423933E-2</v>
      </c>
      <c r="S13" s="105">
        <f t="shared" si="9"/>
        <v>9.8376783079193314E-3</v>
      </c>
      <c r="T13" s="106">
        <f t="shared" si="10"/>
        <v>1.5540381445726396E-2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13</v>
      </c>
      <c r="B14" s="71">
        <f t="shared" si="1"/>
        <v>7.3317622414244563E-3</v>
      </c>
      <c r="C14" s="71">
        <f t="shared" si="2"/>
        <v>4.6728971962616819E-3</v>
      </c>
      <c r="D14" s="71">
        <f t="shared" si="3"/>
        <v>6.3574287732517075E-3</v>
      </c>
      <c r="H14" s="270">
        <v>8</v>
      </c>
      <c r="I14" s="270">
        <v>199</v>
      </c>
      <c r="J14" s="270">
        <v>85</v>
      </c>
      <c r="K14" s="270">
        <v>77</v>
      </c>
      <c r="L14" s="270">
        <v>212</v>
      </c>
      <c r="M14" s="270">
        <v>61</v>
      </c>
      <c r="N14" s="270">
        <v>45</v>
      </c>
      <c r="O14" s="105">
        <f t="shared" si="5"/>
        <v>3.4863349684653121E-2</v>
      </c>
      <c r="P14" s="105">
        <f t="shared" si="6"/>
        <v>1.4917514917514918E-2</v>
      </c>
      <c r="Q14" s="105">
        <f t="shared" si="7"/>
        <v>1.3398294762484775E-2</v>
      </c>
      <c r="R14" s="105">
        <f t="shared" si="8"/>
        <v>5.5511914113642313E-2</v>
      </c>
      <c r="S14" s="105">
        <f t="shared" si="9"/>
        <v>1.500245941957698E-2</v>
      </c>
      <c r="T14" s="106">
        <f t="shared" si="10"/>
        <v>1.0595714622086179E-2</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14</v>
      </c>
      <c r="B15" s="71">
        <f t="shared" si="1"/>
        <v>4.7132757266300082E-3</v>
      </c>
      <c r="C15" s="71">
        <f t="shared" si="2"/>
        <v>2.7053615346778162E-3</v>
      </c>
      <c r="D15" s="71">
        <f t="shared" si="3"/>
        <v>6.1219684483164588E-3</v>
      </c>
      <c r="H15" s="270">
        <v>9</v>
      </c>
      <c r="I15" s="270">
        <v>143</v>
      </c>
      <c r="J15" s="270">
        <v>73</v>
      </c>
      <c r="K15" s="270">
        <v>57</v>
      </c>
      <c r="L15" s="270">
        <v>141</v>
      </c>
      <c r="M15" s="270">
        <v>57</v>
      </c>
      <c r="N15" s="270">
        <v>22</v>
      </c>
      <c r="O15" s="105">
        <f t="shared" si="5"/>
        <v>2.5052557813594955E-2</v>
      </c>
      <c r="P15" s="105">
        <f t="shared" si="6"/>
        <v>1.2811512811512811E-2</v>
      </c>
      <c r="Q15" s="105">
        <f t="shared" si="7"/>
        <v>9.9182182008004174E-3</v>
      </c>
      <c r="R15" s="105">
        <f t="shared" si="8"/>
        <v>3.6920659858601726E-2</v>
      </c>
      <c r="S15" s="105">
        <f t="shared" si="9"/>
        <v>1.4018691588785047E-2</v>
      </c>
      <c r="T15" s="106">
        <f t="shared" si="10"/>
        <v>5.1801271485754649E-3</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A16">
        <v>15</v>
      </c>
      <c r="B16" s="71">
        <f t="shared" si="1"/>
        <v>9.9502487562189053E-3</v>
      </c>
      <c r="C16" s="71">
        <f t="shared" si="2"/>
        <v>4.6728971962616819E-3</v>
      </c>
      <c r="D16" s="71">
        <f t="shared" si="3"/>
        <v>4.9446668236402163E-3</v>
      </c>
      <c r="H16" s="270">
        <v>10</v>
      </c>
      <c r="I16" s="270">
        <v>135</v>
      </c>
      <c r="J16" s="270">
        <v>57</v>
      </c>
      <c r="K16" s="270">
        <v>44</v>
      </c>
      <c r="L16" s="270">
        <v>108</v>
      </c>
      <c r="M16" s="270">
        <v>38</v>
      </c>
      <c r="N16" s="270">
        <v>25</v>
      </c>
      <c r="O16" s="105">
        <f t="shared" si="5"/>
        <v>2.3651016117729504E-2</v>
      </c>
      <c r="P16" s="105">
        <f t="shared" si="6"/>
        <v>1.0003510003510003E-2</v>
      </c>
      <c r="Q16" s="105">
        <f t="shared" si="7"/>
        <v>7.6561684357055858E-3</v>
      </c>
      <c r="R16" s="105">
        <f t="shared" si="8"/>
        <v>2.8279654359780047E-2</v>
      </c>
      <c r="S16" s="105">
        <f t="shared" si="9"/>
        <v>9.3457943925233638E-3</v>
      </c>
      <c r="T16" s="106">
        <f t="shared" si="10"/>
        <v>5.8865081233812101E-3</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16</v>
      </c>
      <c r="B17" s="71">
        <f t="shared" si="1"/>
        <v>9.68840010473946E-3</v>
      </c>
      <c r="C17" s="71">
        <f t="shared" si="2"/>
        <v>6.6404328578455489E-3</v>
      </c>
      <c r="D17" s="71">
        <f t="shared" si="3"/>
        <v>2.1191429244172355E-3</v>
      </c>
      <c r="H17" s="270">
        <v>11</v>
      </c>
      <c r="I17" s="270">
        <v>110</v>
      </c>
      <c r="J17" s="270">
        <v>59</v>
      </c>
      <c r="K17" s="270">
        <v>52</v>
      </c>
      <c r="L17" s="270">
        <v>77</v>
      </c>
      <c r="M17" s="270">
        <v>35</v>
      </c>
      <c r="N17" s="270">
        <v>25</v>
      </c>
      <c r="O17" s="105">
        <f t="shared" si="5"/>
        <v>1.9271198318149965E-2</v>
      </c>
      <c r="P17" s="105">
        <f t="shared" si="6"/>
        <v>1.0354510354510354E-2</v>
      </c>
      <c r="Q17" s="105">
        <f t="shared" si="7"/>
        <v>9.0481990603793281E-3</v>
      </c>
      <c r="R17" s="105">
        <f t="shared" si="8"/>
        <v>2.0162346163917256E-2</v>
      </c>
      <c r="S17" s="105">
        <f t="shared" si="9"/>
        <v>8.607968519429415E-3</v>
      </c>
      <c r="T17" s="106">
        <f t="shared" si="10"/>
        <v>5.8865081233812101E-3</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17</v>
      </c>
      <c r="B18" s="71">
        <f t="shared" si="1"/>
        <v>5.4988216810683424E-3</v>
      </c>
      <c r="C18" s="71">
        <f t="shared" si="2"/>
        <v>4.181013280865716E-3</v>
      </c>
      <c r="D18" s="71">
        <f t="shared" si="3"/>
        <v>1.1773016246762421E-3</v>
      </c>
      <c r="H18" s="270">
        <v>12</v>
      </c>
      <c r="I18" s="270">
        <v>67</v>
      </c>
      <c r="J18" s="270">
        <v>44</v>
      </c>
      <c r="K18" s="270">
        <v>52</v>
      </c>
      <c r="L18" s="270">
        <v>56</v>
      </c>
      <c r="M18" s="270">
        <v>33</v>
      </c>
      <c r="N18" s="270">
        <v>36</v>
      </c>
      <c r="O18" s="105">
        <f t="shared" si="5"/>
        <v>1.1737911702873161E-2</v>
      </c>
      <c r="P18" s="105">
        <f t="shared" si="6"/>
        <v>7.7220077220077222E-3</v>
      </c>
      <c r="Q18" s="105">
        <f t="shared" si="7"/>
        <v>9.0481990603793281E-3</v>
      </c>
      <c r="R18" s="105">
        <f t="shared" si="8"/>
        <v>1.4663524482848913E-2</v>
      </c>
      <c r="S18" s="105">
        <f t="shared" si="9"/>
        <v>8.1160846040334474E-3</v>
      </c>
      <c r="T18" s="106">
        <f t="shared" si="10"/>
        <v>8.4765716976689422E-3</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18</v>
      </c>
      <c r="B19" s="71">
        <f t="shared" si="1"/>
        <v>8.3791568473422368E-3</v>
      </c>
      <c r="C19" s="71">
        <f t="shared" si="2"/>
        <v>2.9513034923757992E-3</v>
      </c>
      <c r="D19" s="71">
        <f t="shared" si="3"/>
        <v>3.7673651989639746E-3</v>
      </c>
      <c r="H19" s="270">
        <v>13</v>
      </c>
      <c r="I19" s="270">
        <v>27</v>
      </c>
      <c r="J19" s="270">
        <v>32</v>
      </c>
      <c r="K19" s="270">
        <v>42</v>
      </c>
      <c r="L19" s="270">
        <v>28</v>
      </c>
      <c r="M19" s="270">
        <v>19</v>
      </c>
      <c r="N19" s="270">
        <v>27</v>
      </c>
      <c r="O19" s="105">
        <f t="shared" si="5"/>
        <v>4.7302032235459002E-3</v>
      </c>
      <c r="P19" s="105">
        <f t="shared" si="6"/>
        <v>5.6160056160056157E-3</v>
      </c>
      <c r="Q19" s="105">
        <f t="shared" si="7"/>
        <v>7.3081607795371494E-3</v>
      </c>
      <c r="R19" s="105">
        <f t="shared" si="8"/>
        <v>7.3317622414244563E-3</v>
      </c>
      <c r="S19" s="105">
        <f t="shared" si="9"/>
        <v>4.6728971962616819E-3</v>
      </c>
      <c r="T19" s="106">
        <f t="shared" si="10"/>
        <v>6.3574287732517075E-3</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19</v>
      </c>
      <c r="B20" s="71">
        <f t="shared" si="1"/>
        <v>4.1895784236711184E-3</v>
      </c>
      <c r="C20" s="71">
        <f t="shared" si="2"/>
        <v>3.9350713231677322E-3</v>
      </c>
      <c r="D20" s="71">
        <f t="shared" si="3"/>
        <v>3.7673651989639746E-3</v>
      </c>
      <c r="H20" s="270">
        <v>14</v>
      </c>
      <c r="I20" s="270">
        <v>35</v>
      </c>
      <c r="J20" s="270">
        <v>31</v>
      </c>
      <c r="K20" s="270">
        <v>39</v>
      </c>
      <c r="L20" s="270">
        <v>18</v>
      </c>
      <c r="M20" s="270">
        <v>11</v>
      </c>
      <c r="N20" s="270">
        <v>26</v>
      </c>
      <c r="O20" s="105">
        <f t="shared" si="5"/>
        <v>6.1317449194113523E-3</v>
      </c>
      <c r="P20" s="105">
        <f t="shared" si="6"/>
        <v>5.4405054405054403E-3</v>
      </c>
      <c r="Q20" s="105">
        <f>K20/K$38</f>
        <v>6.7861492952844965E-3</v>
      </c>
      <c r="R20" s="105">
        <f t="shared" si="8"/>
        <v>4.7132757266300082E-3</v>
      </c>
      <c r="S20" s="105">
        <f t="shared" si="9"/>
        <v>2.7053615346778162E-3</v>
      </c>
      <c r="T20" s="106">
        <f t="shared" si="10"/>
        <v>6.1219684483164588E-3</v>
      </c>
    </row>
    <row r="21" spans="1:33" x14ac:dyDescent="0.25">
      <c r="A21">
        <v>20</v>
      </c>
      <c r="B21" s="71">
        <f t="shared" si="1"/>
        <v>2.3566378633150041E-3</v>
      </c>
      <c r="C21" s="71">
        <f t="shared" si="2"/>
        <v>9.8376783079193305E-4</v>
      </c>
      <c r="D21" s="71">
        <f t="shared" si="3"/>
        <v>4.0028255238992233E-3</v>
      </c>
      <c r="H21" s="270">
        <v>15</v>
      </c>
      <c r="I21" s="270">
        <v>51</v>
      </c>
      <c r="J21" s="270">
        <v>25</v>
      </c>
      <c r="K21" s="270">
        <v>28</v>
      </c>
      <c r="L21" s="270">
        <v>38</v>
      </c>
      <c r="M21" s="270">
        <v>19</v>
      </c>
      <c r="N21" s="270">
        <v>21</v>
      </c>
      <c r="O21" s="105">
        <f t="shared" si="5"/>
        <v>8.9348283111422566E-3</v>
      </c>
      <c r="P21" s="105">
        <f t="shared" si="6"/>
        <v>4.3875043875043875E-3</v>
      </c>
      <c r="Q21" s="105">
        <f t="shared" si="7"/>
        <v>4.8721071863580996E-3</v>
      </c>
      <c r="R21" s="105">
        <f t="shared" si="8"/>
        <v>9.9502487562189053E-3</v>
      </c>
      <c r="S21" s="105">
        <f t="shared" si="9"/>
        <v>4.6728971962616819E-3</v>
      </c>
      <c r="T21" s="106">
        <f t="shared" si="10"/>
        <v>4.9446668236402163E-3</v>
      </c>
    </row>
    <row r="22" spans="1:33" x14ac:dyDescent="0.25">
      <c r="A22">
        <v>21</v>
      </c>
      <c r="B22" s="71">
        <f t="shared" si="1"/>
        <v>1.3092432573972245E-3</v>
      </c>
      <c r="C22" s="71">
        <f t="shared" si="2"/>
        <v>1.9675356615838661E-3</v>
      </c>
      <c r="D22" s="71">
        <f t="shared" si="3"/>
        <v>3.2964445490934777E-3</v>
      </c>
      <c r="H22" s="270">
        <v>16</v>
      </c>
      <c r="I22" s="270">
        <v>60</v>
      </c>
      <c r="J22" s="270">
        <v>36</v>
      </c>
      <c r="K22" s="270">
        <v>28</v>
      </c>
      <c r="L22" s="270">
        <v>37</v>
      </c>
      <c r="M22" s="270">
        <v>27</v>
      </c>
      <c r="N22" s="270">
        <v>9</v>
      </c>
      <c r="O22" s="105">
        <f t="shared" si="5"/>
        <v>1.051156271899089E-2</v>
      </c>
      <c r="P22" s="105">
        <f t="shared" si="6"/>
        <v>6.3180063180063176E-3</v>
      </c>
      <c r="Q22" s="105">
        <f t="shared" si="7"/>
        <v>4.8721071863580996E-3</v>
      </c>
      <c r="R22" s="105">
        <f t="shared" si="8"/>
        <v>9.68840010473946E-3</v>
      </c>
      <c r="S22" s="105">
        <f t="shared" si="9"/>
        <v>6.6404328578455489E-3</v>
      </c>
      <c r="T22" s="106">
        <f t="shared" si="10"/>
        <v>2.1191429244172355E-3</v>
      </c>
    </row>
    <row r="23" spans="1:33" x14ac:dyDescent="0.25">
      <c r="A23">
        <v>22</v>
      </c>
      <c r="B23" s="71">
        <f t="shared" si="1"/>
        <v>5.4988216810683424E-3</v>
      </c>
      <c r="C23" s="71">
        <f t="shared" si="2"/>
        <v>2.4594195769798328E-3</v>
      </c>
      <c r="D23" s="71">
        <f t="shared" si="3"/>
        <v>3.5319048740287263E-3</v>
      </c>
      <c r="H23" s="270">
        <v>17</v>
      </c>
      <c r="I23" s="270">
        <v>36</v>
      </c>
      <c r="J23" s="270">
        <v>19</v>
      </c>
      <c r="K23" s="270">
        <v>12</v>
      </c>
      <c r="L23" s="270">
        <v>21</v>
      </c>
      <c r="M23" s="270">
        <v>17</v>
      </c>
      <c r="N23" s="270">
        <v>5</v>
      </c>
      <c r="O23" s="105">
        <f t="shared" si="5"/>
        <v>6.3069376313945342E-3</v>
      </c>
      <c r="P23" s="105">
        <f t="shared" si="6"/>
        <v>3.3345033345033347E-3</v>
      </c>
      <c r="Q23" s="105">
        <f t="shared" si="7"/>
        <v>2.0880459370106142E-3</v>
      </c>
      <c r="R23" s="105">
        <f t="shared" si="8"/>
        <v>5.4988216810683424E-3</v>
      </c>
      <c r="S23" s="105">
        <f t="shared" si="9"/>
        <v>4.181013280865716E-3</v>
      </c>
      <c r="T23" s="106">
        <f t="shared" si="10"/>
        <v>1.1773016246762421E-3</v>
      </c>
    </row>
    <row r="24" spans="1:33" x14ac:dyDescent="0.25">
      <c r="A24">
        <v>23</v>
      </c>
      <c r="B24" s="71">
        <f t="shared" si="1"/>
        <v>2.8803351662738939E-3</v>
      </c>
      <c r="C24" s="71">
        <f t="shared" si="2"/>
        <v>3.4431874077717659E-3</v>
      </c>
      <c r="D24" s="71">
        <f t="shared" si="3"/>
        <v>2.3546032493524842E-3</v>
      </c>
      <c r="H24" s="270">
        <v>18</v>
      </c>
      <c r="I24" s="270">
        <v>30</v>
      </c>
      <c r="J24" s="270">
        <v>19</v>
      </c>
      <c r="K24" s="270">
        <v>25</v>
      </c>
      <c r="L24" s="270">
        <v>32</v>
      </c>
      <c r="M24" s="270">
        <v>12</v>
      </c>
      <c r="N24" s="270">
        <v>16</v>
      </c>
      <c r="O24" s="105">
        <f t="shared" si="5"/>
        <v>5.2557813594954449E-3</v>
      </c>
      <c r="P24" s="105">
        <f t="shared" si="6"/>
        <v>3.3345033345033347E-3</v>
      </c>
      <c r="Q24" s="105">
        <f t="shared" si="7"/>
        <v>4.3500957021054467E-3</v>
      </c>
      <c r="R24" s="105">
        <f t="shared" si="8"/>
        <v>8.3791568473422368E-3</v>
      </c>
      <c r="S24" s="105">
        <f t="shared" si="9"/>
        <v>2.9513034923757992E-3</v>
      </c>
      <c r="T24" s="106">
        <f t="shared" si="10"/>
        <v>3.7673651989639746E-3</v>
      </c>
    </row>
    <row r="25" spans="1:33" x14ac:dyDescent="0.25">
      <c r="A25">
        <v>24</v>
      </c>
      <c r="B25" s="71">
        <f t="shared" si="1"/>
        <v>2.618486514794449E-3</v>
      </c>
      <c r="C25" s="71">
        <f t="shared" si="2"/>
        <v>1.721593703885883E-3</v>
      </c>
      <c r="D25" s="71">
        <f t="shared" si="3"/>
        <v>2.1191429244172355E-3</v>
      </c>
      <c r="H25" s="270">
        <v>19</v>
      </c>
      <c r="I25" s="270">
        <v>29</v>
      </c>
      <c r="J25" s="270">
        <v>17</v>
      </c>
      <c r="K25" s="270">
        <v>32</v>
      </c>
      <c r="L25" s="270">
        <v>16</v>
      </c>
      <c r="M25" s="270">
        <v>16</v>
      </c>
      <c r="N25" s="270">
        <v>16</v>
      </c>
      <c r="O25" s="105">
        <f t="shared" si="5"/>
        <v>5.0805886475122639E-3</v>
      </c>
      <c r="P25" s="105">
        <f t="shared" si="6"/>
        <v>2.9835029835029833E-3</v>
      </c>
      <c r="Q25" s="105">
        <f t="shared" si="7"/>
        <v>5.5681224986949716E-3</v>
      </c>
      <c r="R25" s="105">
        <f t="shared" si="8"/>
        <v>4.1895784236711184E-3</v>
      </c>
      <c r="S25" s="105">
        <f t="shared" si="9"/>
        <v>3.9350713231677322E-3</v>
      </c>
      <c r="T25" s="106">
        <f t="shared" si="10"/>
        <v>3.7673651989639746E-3</v>
      </c>
    </row>
    <row r="26" spans="1:33" x14ac:dyDescent="0.25">
      <c r="A26">
        <v>25</v>
      </c>
      <c r="B26" s="71">
        <f t="shared" si="1"/>
        <v>4.4514270751505628E-3</v>
      </c>
      <c r="C26" s="71">
        <f t="shared" si="2"/>
        <v>2.4594195769798328E-3</v>
      </c>
      <c r="D26" s="71">
        <f t="shared" si="3"/>
        <v>2.5900635742877325E-3</v>
      </c>
      <c r="H26" s="270">
        <v>20</v>
      </c>
      <c r="I26" s="270">
        <v>13</v>
      </c>
      <c r="J26" s="270">
        <v>8</v>
      </c>
      <c r="K26" s="270">
        <v>17</v>
      </c>
      <c r="L26" s="270">
        <v>9</v>
      </c>
      <c r="M26" s="270">
        <v>4</v>
      </c>
      <c r="N26" s="270">
        <v>17</v>
      </c>
      <c r="O26" s="105">
        <f t="shared" si="5"/>
        <v>2.2775052557813596E-3</v>
      </c>
      <c r="P26" s="105">
        <f t="shared" si="6"/>
        <v>1.4040014040014039E-3</v>
      </c>
      <c r="Q26" s="105">
        <f t="shared" si="7"/>
        <v>2.9580650774317036E-3</v>
      </c>
      <c r="R26" s="105">
        <f t="shared" si="8"/>
        <v>2.3566378633150041E-3</v>
      </c>
      <c r="S26" s="105">
        <f t="shared" si="9"/>
        <v>9.8376783079193305E-4</v>
      </c>
      <c r="T26" s="106">
        <f t="shared" si="10"/>
        <v>4.0028255238992233E-3</v>
      </c>
    </row>
    <row r="27" spans="1:33" x14ac:dyDescent="0.25">
      <c r="A27">
        <v>26</v>
      </c>
      <c r="B27" s="71">
        <f t="shared" si="1"/>
        <v>3.927729772191673E-3</v>
      </c>
      <c r="C27" s="71">
        <f t="shared" si="2"/>
        <v>1.2297097884899164E-3</v>
      </c>
      <c r="D27" s="71">
        <f t="shared" si="3"/>
        <v>3.5319048740287263E-3</v>
      </c>
      <c r="H27" s="270">
        <v>21</v>
      </c>
      <c r="I27" s="270">
        <v>15</v>
      </c>
      <c r="J27" s="270">
        <v>14</v>
      </c>
      <c r="K27" s="270">
        <v>24</v>
      </c>
      <c r="L27" s="270">
        <v>5</v>
      </c>
      <c r="M27" s="270">
        <v>8</v>
      </c>
      <c r="N27" s="270">
        <v>14</v>
      </c>
      <c r="O27" s="105">
        <f t="shared" si="5"/>
        <v>2.6278906797477224E-3</v>
      </c>
      <c r="P27" s="105">
        <f t="shared" si="6"/>
        <v>2.4570024570024569E-3</v>
      </c>
      <c r="Q27" s="105">
        <f t="shared" si="7"/>
        <v>4.1760918740212285E-3</v>
      </c>
      <c r="R27" s="105">
        <f t="shared" si="8"/>
        <v>1.3092432573972245E-3</v>
      </c>
      <c r="S27" s="105">
        <f t="shared" si="9"/>
        <v>1.9675356615838661E-3</v>
      </c>
      <c r="T27" s="106">
        <f t="shared" si="10"/>
        <v>3.2964445490934777E-3</v>
      </c>
    </row>
    <row r="28" spans="1:33" x14ac:dyDescent="0.25">
      <c r="A28">
        <v>27</v>
      </c>
      <c r="B28" s="71">
        <f t="shared" si="1"/>
        <v>1.5710919088766694E-3</v>
      </c>
      <c r="C28" s="71">
        <f t="shared" si="2"/>
        <v>2.7053615346778162E-3</v>
      </c>
      <c r="D28" s="71">
        <f t="shared" si="3"/>
        <v>1.4127619496114904E-3</v>
      </c>
      <c r="H28" s="270">
        <v>22</v>
      </c>
      <c r="I28" s="270">
        <v>30</v>
      </c>
      <c r="J28" s="270">
        <v>17</v>
      </c>
      <c r="K28" s="270">
        <v>12</v>
      </c>
      <c r="L28" s="270">
        <v>21</v>
      </c>
      <c r="M28" s="270">
        <v>10</v>
      </c>
      <c r="N28" s="270">
        <v>15</v>
      </c>
      <c r="O28" s="105">
        <f t="shared" si="5"/>
        <v>5.2557813594954449E-3</v>
      </c>
      <c r="P28" s="105">
        <f t="shared" si="6"/>
        <v>2.9835029835029833E-3</v>
      </c>
      <c r="Q28" s="105">
        <f t="shared" si="7"/>
        <v>2.0880459370106142E-3</v>
      </c>
      <c r="R28" s="105">
        <f t="shared" si="8"/>
        <v>5.4988216810683424E-3</v>
      </c>
      <c r="S28" s="105">
        <f t="shared" si="9"/>
        <v>2.4594195769798328E-3</v>
      </c>
      <c r="T28" s="106">
        <f t="shared" si="10"/>
        <v>3.5319048740287263E-3</v>
      </c>
    </row>
    <row r="29" spans="1:33" x14ac:dyDescent="0.25">
      <c r="A29">
        <v>28</v>
      </c>
      <c r="B29" s="71">
        <f t="shared" si="1"/>
        <v>1.3092432573972245E-3</v>
      </c>
      <c r="C29" s="71">
        <f t="shared" si="2"/>
        <v>4.9188391539596653E-4</v>
      </c>
      <c r="D29" s="71">
        <f t="shared" si="3"/>
        <v>2.1191429244172355E-3</v>
      </c>
      <c r="H29" s="270">
        <v>23</v>
      </c>
      <c r="I29" s="270">
        <v>27</v>
      </c>
      <c r="J29" s="270">
        <v>13</v>
      </c>
      <c r="K29" s="270">
        <v>18</v>
      </c>
      <c r="L29" s="270">
        <v>11</v>
      </c>
      <c r="M29" s="270">
        <v>14</v>
      </c>
      <c r="N29" s="270">
        <v>10</v>
      </c>
      <c r="O29" s="105">
        <f t="shared" si="5"/>
        <v>4.7302032235459002E-3</v>
      </c>
      <c r="P29" s="105">
        <f t="shared" si="6"/>
        <v>2.2815022815022815E-3</v>
      </c>
      <c r="Q29" s="105">
        <f t="shared" si="7"/>
        <v>3.1320689055159214E-3</v>
      </c>
      <c r="R29" s="105">
        <f t="shared" si="8"/>
        <v>2.8803351662738939E-3</v>
      </c>
      <c r="S29" s="105">
        <f t="shared" si="9"/>
        <v>3.4431874077717659E-3</v>
      </c>
      <c r="T29" s="106">
        <f t="shared" si="10"/>
        <v>2.3546032493524842E-3</v>
      </c>
    </row>
    <row r="30" spans="1:33" x14ac:dyDescent="0.25">
      <c r="A30">
        <v>29</v>
      </c>
      <c r="B30" s="71">
        <f t="shared" si="1"/>
        <v>4.7132757266300082E-3</v>
      </c>
      <c r="C30" s="71">
        <f t="shared" si="2"/>
        <v>0</v>
      </c>
      <c r="D30" s="71">
        <f t="shared" si="3"/>
        <v>1.6482222745467388E-3</v>
      </c>
      <c r="H30" s="270">
        <v>24</v>
      </c>
      <c r="I30" s="270">
        <v>16</v>
      </c>
      <c r="J30" s="270">
        <v>20</v>
      </c>
      <c r="K30" s="270">
        <v>11</v>
      </c>
      <c r="L30" s="270">
        <v>10</v>
      </c>
      <c r="M30" s="270">
        <v>7</v>
      </c>
      <c r="N30" s="270">
        <v>9</v>
      </c>
      <c r="O30" s="105">
        <f t="shared" si="5"/>
        <v>2.8030833917309038E-3</v>
      </c>
      <c r="P30" s="105">
        <f t="shared" si="6"/>
        <v>3.5100035100035102E-3</v>
      </c>
      <c r="Q30" s="105">
        <f t="shared" si="7"/>
        <v>1.9140421089263965E-3</v>
      </c>
      <c r="R30" s="105">
        <f t="shared" si="8"/>
        <v>2.618486514794449E-3</v>
      </c>
      <c r="S30" s="105">
        <f t="shared" si="9"/>
        <v>1.721593703885883E-3</v>
      </c>
      <c r="T30" s="106">
        <f t="shared" si="10"/>
        <v>2.1191429244172355E-3</v>
      </c>
    </row>
    <row r="31" spans="1:33" x14ac:dyDescent="0.25">
      <c r="A31">
        <v>30</v>
      </c>
      <c r="B31" s="71">
        <f t="shared" si="1"/>
        <v>2.8803351662738939E-3</v>
      </c>
      <c r="C31" s="71">
        <f t="shared" si="2"/>
        <v>0</v>
      </c>
      <c r="D31" s="71">
        <f t="shared" si="3"/>
        <v>1.4127619496114904E-3</v>
      </c>
      <c r="H31" s="270">
        <v>25</v>
      </c>
      <c r="I31" s="270">
        <v>17</v>
      </c>
      <c r="J31" s="270">
        <v>15</v>
      </c>
      <c r="K31" s="270">
        <v>22</v>
      </c>
      <c r="L31" s="270">
        <v>17</v>
      </c>
      <c r="M31" s="270">
        <v>10</v>
      </c>
      <c r="N31" s="270">
        <v>11</v>
      </c>
      <c r="O31" s="105">
        <f t="shared" si="5"/>
        <v>2.9782761037140857E-3</v>
      </c>
      <c r="P31" s="105">
        <f t="shared" si="6"/>
        <v>2.6325026325026324E-3</v>
      </c>
      <c r="Q31" s="105">
        <f t="shared" si="7"/>
        <v>3.8280842178527929E-3</v>
      </c>
      <c r="R31" s="105">
        <f t="shared" si="8"/>
        <v>4.4514270751505628E-3</v>
      </c>
      <c r="S31" s="105">
        <f t="shared" si="9"/>
        <v>2.4594195769798328E-3</v>
      </c>
      <c r="T31" s="106">
        <f t="shared" si="10"/>
        <v>2.5900635742877325E-3</v>
      </c>
    </row>
    <row r="32" spans="1:33" x14ac:dyDescent="0.25">
      <c r="A32">
        <v>31</v>
      </c>
      <c r="B32" s="71">
        <f t="shared" si="1"/>
        <v>1.5710919088766694E-3</v>
      </c>
      <c r="C32" s="71">
        <f t="shared" si="2"/>
        <v>0</v>
      </c>
      <c r="D32" s="71">
        <f t="shared" si="3"/>
        <v>1.1773016246762421E-3</v>
      </c>
      <c r="H32" s="270">
        <v>26</v>
      </c>
      <c r="I32" s="270">
        <v>14</v>
      </c>
      <c r="J32" s="270">
        <v>28</v>
      </c>
      <c r="K32" s="270">
        <v>14</v>
      </c>
      <c r="L32" s="270">
        <v>15</v>
      </c>
      <c r="M32" s="270">
        <v>5</v>
      </c>
      <c r="N32" s="270">
        <v>15</v>
      </c>
      <c r="O32" s="105">
        <f t="shared" si="5"/>
        <v>2.452697967764541E-3</v>
      </c>
      <c r="P32" s="105">
        <f t="shared" si="6"/>
        <v>4.9140049140049139E-3</v>
      </c>
      <c r="Q32" s="105">
        <f t="shared" si="7"/>
        <v>2.4360535931790498E-3</v>
      </c>
      <c r="R32" s="105">
        <f t="shared" si="8"/>
        <v>3.927729772191673E-3</v>
      </c>
      <c r="S32" s="105">
        <f t="shared" si="9"/>
        <v>1.2297097884899164E-3</v>
      </c>
      <c r="T32" s="106">
        <f t="shared" si="10"/>
        <v>3.5319048740287263E-3</v>
      </c>
    </row>
    <row r="33" spans="1:20" x14ac:dyDescent="0.25">
      <c r="H33" s="270">
        <v>27</v>
      </c>
      <c r="I33" s="270">
        <v>10</v>
      </c>
      <c r="J33" s="270">
        <v>8</v>
      </c>
      <c r="K33" s="270">
        <v>11</v>
      </c>
      <c r="L33" s="270">
        <v>6</v>
      </c>
      <c r="M33" s="270">
        <v>11</v>
      </c>
      <c r="N33" s="270">
        <v>6</v>
      </c>
      <c r="O33" s="105">
        <f t="shared" si="5"/>
        <v>1.751927119831815E-3</v>
      </c>
      <c r="P33" s="105">
        <f t="shared" si="6"/>
        <v>1.4040014040014039E-3</v>
      </c>
      <c r="Q33" s="105">
        <f t="shared" si="7"/>
        <v>1.9140421089263965E-3</v>
      </c>
      <c r="R33" s="105">
        <f t="shared" si="8"/>
        <v>1.5710919088766694E-3</v>
      </c>
      <c r="S33" s="105">
        <f t="shared" si="9"/>
        <v>2.7053615346778162E-3</v>
      </c>
      <c r="T33" s="106">
        <f t="shared" si="10"/>
        <v>1.4127619496114904E-3</v>
      </c>
    </row>
    <row r="34" spans="1:20" ht="15.75" customHeight="1" x14ac:dyDescent="0.25">
      <c r="A34" s="277"/>
      <c r="H34" s="270">
        <v>28</v>
      </c>
      <c r="I34" s="270">
        <v>9</v>
      </c>
      <c r="J34" s="270">
        <v>9</v>
      </c>
      <c r="K34" s="270">
        <v>12</v>
      </c>
      <c r="L34" s="270">
        <v>5</v>
      </c>
      <c r="M34" s="270">
        <v>2</v>
      </c>
      <c r="N34" s="270">
        <v>9</v>
      </c>
      <c r="O34" s="105">
        <f t="shared" si="5"/>
        <v>1.5767344078486335E-3</v>
      </c>
      <c r="P34" s="105">
        <f t="shared" si="6"/>
        <v>1.5795015795015794E-3</v>
      </c>
      <c r="Q34" s="105">
        <f t="shared" si="7"/>
        <v>2.0880459370106142E-3</v>
      </c>
      <c r="R34" s="105">
        <f t="shared" si="8"/>
        <v>1.3092432573972245E-3</v>
      </c>
      <c r="S34" s="105">
        <f t="shared" si="9"/>
        <v>4.9188391539596653E-4</v>
      </c>
      <c r="T34" s="106">
        <f t="shared" si="10"/>
        <v>2.1191429244172355E-3</v>
      </c>
    </row>
    <row r="35" spans="1:20" x14ac:dyDescent="0.25">
      <c r="H35" s="270">
        <v>29</v>
      </c>
      <c r="I35" s="270">
        <v>14</v>
      </c>
      <c r="J35" s="270">
        <v>0</v>
      </c>
      <c r="K35" s="270">
        <v>8</v>
      </c>
      <c r="L35" s="270">
        <v>18</v>
      </c>
      <c r="M35" s="270">
        <v>0</v>
      </c>
      <c r="N35" s="270">
        <v>7</v>
      </c>
      <c r="O35" s="105">
        <f t="shared" si="5"/>
        <v>2.452697967764541E-3</v>
      </c>
      <c r="P35" s="105">
        <f t="shared" si="6"/>
        <v>0</v>
      </c>
      <c r="Q35" s="105">
        <f t="shared" si="7"/>
        <v>1.3920306246737429E-3</v>
      </c>
      <c r="R35" s="105">
        <f t="shared" si="8"/>
        <v>4.7132757266300082E-3</v>
      </c>
      <c r="S35" s="105">
        <f t="shared" si="9"/>
        <v>0</v>
      </c>
      <c r="T35" s="106">
        <f t="shared" si="10"/>
        <v>1.6482222745467388E-3</v>
      </c>
    </row>
    <row r="36" spans="1:20" x14ac:dyDescent="0.25">
      <c r="H36" s="270">
        <v>30</v>
      </c>
      <c r="I36" s="270">
        <v>20</v>
      </c>
      <c r="J36" s="270">
        <v>0</v>
      </c>
      <c r="K36" s="270">
        <v>7</v>
      </c>
      <c r="L36" s="270">
        <v>11</v>
      </c>
      <c r="M36" s="270">
        <v>0</v>
      </c>
      <c r="N36" s="270">
        <v>6</v>
      </c>
      <c r="O36" s="105">
        <f t="shared" si="5"/>
        <v>3.5038542396636299E-3</v>
      </c>
      <c r="P36" s="105">
        <f t="shared" si="6"/>
        <v>0</v>
      </c>
      <c r="Q36" s="105">
        <f t="shared" si="7"/>
        <v>1.2180267965895249E-3</v>
      </c>
      <c r="R36" s="105">
        <f t="shared" si="8"/>
        <v>2.8803351662738939E-3</v>
      </c>
      <c r="S36" s="105">
        <f t="shared" si="9"/>
        <v>0</v>
      </c>
      <c r="T36" s="106">
        <f t="shared" si="10"/>
        <v>1.4127619496114904E-3</v>
      </c>
    </row>
    <row r="37" spans="1:20" x14ac:dyDescent="0.25">
      <c r="H37" s="270">
        <v>31</v>
      </c>
      <c r="I37" s="270">
        <v>11</v>
      </c>
      <c r="J37" s="270">
        <v>0</v>
      </c>
      <c r="K37" s="270">
        <v>2</v>
      </c>
      <c r="L37" s="270">
        <v>6</v>
      </c>
      <c r="M37" s="270">
        <v>0</v>
      </c>
      <c r="N37" s="270">
        <v>5</v>
      </c>
      <c r="O37" s="105">
        <f t="shared" si="5"/>
        <v>1.9271198318149966E-3</v>
      </c>
      <c r="P37" s="105">
        <f t="shared" si="6"/>
        <v>0</v>
      </c>
      <c r="Q37" s="105">
        <f t="shared" si="7"/>
        <v>3.4800765616843573E-4</v>
      </c>
      <c r="R37" s="105">
        <f t="shared" si="8"/>
        <v>1.5710919088766694E-3</v>
      </c>
      <c r="S37" s="105">
        <f t="shared" si="9"/>
        <v>0</v>
      </c>
      <c r="T37" s="106">
        <f t="shared" si="10"/>
        <v>1.1773016246762421E-3</v>
      </c>
    </row>
    <row r="38" spans="1:20" ht="16.5" thickBot="1" x14ac:dyDescent="0.3">
      <c r="H38" s="107" t="s">
        <v>229</v>
      </c>
      <c r="I38" s="108">
        <f>SUM(I7:I37)</f>
        <v>5708</v>
      </c>
      <c r="J38" s="108">
        <f t="shared" ref="J38:N38" si="11">SUM(J7:J37)</f>
        <v>5698</v>
      </c>
      <c r="K38" s="108">
        <f t="shared" si="11"/>
        <v>5747</v>
      </c>
      <c r="L38" s="108">
        <f t="shared" si="11"/>
        <v>3819</v>
      </c>
      <c r="M38" s="108">
        <f t="shared" si="11"/>
        <v>4066</v>
      </c>
      <c r="N38" s="108">
        <f t="shared" si="11"/>
        <v>4247</v>
      </c>
      <c r="O38" s="109">
        <f t="shared" si="5"/>
        <v>1</v>
      </c>
      <c r="P38" s="109">
        <f t="shared" si="6"/>
        <v>1</v>
      </c>
      <c r="Q38" s="109">
        <f t="shared" si="7"/>
        <v>1</v>
      </c>
      <c r="R38" s="109">
        <f t="shared" si="8"/>
        <v>1</v>
      </c>
      <c r="S38" s="109">
        <f t="shared" si="9"/>
        <v>1</v>
      </c>
      <c r="T38" s="110">
        <f t="shared" si="10"/>
        <v>1</v>
      </c>
    </row>
    <row r="49" spans="1:1" x14ac:dyDescent="0.25">
      <c r="A49" s="300" t="s">
        <v>858</v>
      </c>
    </row>
  </sheetData>
  <mergeCells count="8">
    <mergeCell ref="W3:AG3"/>
    <mergeCell ref="H2:T2"/>
    <mergeCell ref="I3:N3"/>
    <mergeCell ref="O3:T3"/>
    <mergeCell ref="I4:K4"/>
    <mergeCell ref="L4:N4"/>
    <mergeCell ref="O4:Q4"/>
    <mergeCell ref="R4:T4"/>
  </mergeCells>
  <phoneticPr fontId="13" type="noConversion"/>
  <conditionalFormatting sqref="K7">
    <cfRule type="cellIs" dxfId="15" priority="1" operator="equal">
      <formula>$E$38</formula>
    </cfRule>
  </conditionalFormatting>
  <hyperlinks>
    <hyperlink ref="A49" location="目錄!A1" display="目錄" xr:uid="{8AB9E5F9-0964-4CFA-B3C6-B79856E3947C}"/>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565D-0905-4293-A7F8-0D63F333C61E}">
  <dimension ref="A1:AG38"/>
  <sheetViews>
    <sheetView zoomScale="70" zoomScaleNormal="70" workbookViewId="0">
      <selection activeCell="AB45" sqref="AB45"/>
    </sheetView>
  </sheetViews>
  <sheetFormatPr defaultColWidth="8.6640625" defaultRowHeight="15.75" x14ac:dyDescent="0.25"/>
  <cols>
    <col min="23" max="23" width="11.88671875" bestFit="1" customWidth="1"/>
    <col min="24" max="24" width="14.6640625" bestFit="1" customWidth="1"/>
    <col min="25" max="25" width="12.6640625" bestFit="1" customWidth="1"/>
    <col min="26" max="26" width="26.44140625" bestFit="1" customWidth="1"/>
    <col min="27" max="27" width="18.88671875" bestFit="1" customWidth="1"/>
    <col min="28" max="28" width="22.5546875" bestFit="1" customWidth="1"/>
    <col min="29" max="29" width="14.33203125" bestFit="1" customWidth="1"/>
    <col min="30" max="30" width="12.33203125" bestFit="1" customWidth="1"/>
    <col min="31" max="31" width="26" bestFit="1" customWidth="1"/>
    <col min="32" max="32" width="18.6640625" bestFit="1" customWidth="1"/>
    <col min="33" max="33" width="22.109375" bestFit="1" customWidth="1"/>
  </cols>
  <sheetData>
    <row r="1" spans="1:33" ht="16.5" thickBot="1" x14ac:dyDescent="0.3">
      <c r="B1" s="1" t="str">
        <f>MONTH(W17)&amp;"月"</f>
        <v>1月</v>
      </c>
      <c r="C1" s="1" t="str">
        <f>MONTH(W18)&amp;"月"</f>
        <v>2月</v>
      </c>
      <c r="D1" s="1" t="str">
        <f>MONTH(W19)&amp;"月"</f>
        <v>3月</v>
      </c>
    </row>
    <row r="2" spans="1:33" ht="16.5" thickBot="1" x14ac:dyDescent="0.3">
      <c r="A2">
        <v>1</v>
      </c>
      <c r="B2" s="71">
        <f>R7</f>
        <v>4.2419481539670068E-2</v>
      </c>
      <c r="C2" s="71">
        <f t="shared" ref="C2:D17" si="0">S7</f>
        <v>3.6645351696999506E-2</v>
      </c>
      <c r="D2" s="71">
        <f t="shared" si="0"/>
        <v>3.2964445490934781E-2</v>
      </c>
      <c r="H2" s="484" t="s">
        <v>1064</v>
      </c>
      <c r="I2" s="485"/>
      <c r="J2" s="485"/>
      <c r="K2" s="485"/>
      <c r="L2" s="485"/>
      <c r="M2" s="485"/>
      <c r="N2" s="485"/>
      <c r="O2" s="485"/>
      <c r="P2" s="485"/>
      <c r="Q2" s="485"/>
      <c r="R2" s="485"/>
      <c r="S2" s="485"/>
      <c r="T2" s="486"/>
    </row>
    <row r="3" spans="1:33" x14ac:dyDescent="0.25">
      <c r="A3">
        <v>2</v>
      </c>
      <c r="B3" s="71">
        <f t="shared" ref="B3:D18" si="1">R8</f>
        <v>3.482587064676617E-2</v>
      </c>
      <c r="C3" s="71">
        <f t="shared" si="0"/>
        <v>3.000491883915396E-2</v>
      </c>
      <c r="D3" s="71">
        <f t="shared" si="0"/>
        <v>3.0374381916647045E-2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A4">
        <v>3</v>
      </c>
      <c r="B4" s="71">
        <f t="shared" si="1"/>
        <v>3.1945535480492275E-2</v>
      </c>
      <c r="C4" s="71">
        <f t="shared" si="0"/>
        <v>3.3448106246925728E-2</v>
      </c>
      <c r="D4" s="71">
        <f t="shared" si="0"/>
        <v>2.6136096067812573E-2</v>
      </c>
      <c r="H4" s="99"/>
      <c r="I4" s="490" t="s">
        <v>142</v>
      </c>
      <c r="J4" s="490"/>
      <c r="K4" s="490"/>
      <c r="L4" s="490" t="s">
        <v>141</v>
      </c>
      <c r="M4" s="490"/>
      <c r="N4" s="490"/>
      <c r="O4" s="491" t="s">
        <v>142</v>
      </c>
      <c r="P4" s="492"/>
      <c r="Q4" s="492"/>
      <c r="R4" s="492" t="s">
        <v>141</v>
      </c>
      <c r="S4" s="492"/>
      <c r="T4" s="493"/>
      <c r="W4" s="11" t="s">
        <v>194</v>
      </c>
      <c r="X4" t="s">
        <v>195</v>
      </c>
      <c r="Y4" t="s">
        <v>196</v>
      </c>
      <c r="Z4" t="s">
        <v>197</v>
      </c>
      <c r="AA4" t="s">
        <v>198</v>
      </c>
      <c r="AB4" t="s">
        <v>199</v>
      </c>
      <c r="AC4" t="s">
        <v>200</v>
      </c>
      <c r="AD4" t="s">
        <v>201</v>
      </c>
      <c r="AE4" t="s">
        <v>202</v>
      </c>
      <c r="AF4" t="s">
        <v>203</v>
      </c>
      <c r="AG4" s="6" t="s">
        <v>204</v>
      </c>
    </row>
    <row r="5" spans="1:33" x14ac:dyDescent="0.25">
      <c r="A5">
        <v>4</v>
      </c>
      <c r="B5" s="71">
        <f t="shared" si="1"/>
        <v>2.4090075936108929E-2</v>
      </c>
      <c r="C5" s="71">
        <f t="shared" si="0"/>
        <v>2.8283325135268076E-2</v>
      </c>
      <c r="D5" s="71">
        <f t="shared" si="0"/>
        <v>2.7548858017424065E-2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23" t="s">
        <v>76</v>
      </c>
      <c r="X5" s="224" t="s">
        <v>174</v>
      </c>
      <c r="Y5" s="224" t="s">
        <v>175</v>
      </c>
      <c r="Z5" s="224" t="s">
        <v>176</v>
      </c>
      <c r="AA5" s="224" t="s">
        <v>177</v>
      </c>
      <c r="AB5" s="224" t="s">
        <v>178</v>
      </c>
      <c r="AC5" s="224" t="s">
        <v>179</v>
      </c>
      <c r="AD5" s="224" t="s">
        <v>180</v>
      </c>
      <c r="AE5" s="224" t="s">
        <v>181</v>
      </c>
      <c r="AF5" s="224" t="s">
        <v>182</v>
      </c>
      <c r="AG5" s="225" t="s">
        <v>183</v>
      </c>
    </row>
    <row r="6" spans="1:33" x14ac:dyDescent="0.25">
      <c r="A6">
        <v>5</v>
      </c>
      <c r="B6" s="71">
        <f t="shared" si="1"/>
        <v>3.1421838177533384E-2</v>
      </c>
      <c r="C6" s="71">
        <f t="shared" si="0"/>
        <v>2.8529267092966059E-2</v>
      </c>
      <c r="D6" s="71">
        <f t="shared" si="0"/>
        <v>2.2839651518719094E-2</v>
      </c>
      <c r="H6" s="103" t="s">
        <v>145</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6</v>
      </c>
      <c r="B7" s="71">
        <f t="shared" si="1"/>
        <v>2.6708562450903379E-2</v>
      </c>
      <c r="C7" s="71">
        <f t="shared" si="0"/>
        <v>2.7545499262174127E-2</v>
      </c>
      <c r="D7" s="71">
        <f t="shared" si="0"/>
        <v>2.1191429244172357E-2</v>
      </c>
      <c r="H7" s="270">
        <v>1</v>
      </c>
      <c r="I7" s="270">
        <v>242</v>
      </c>
      <c r="J7" s="270">
        <v>224</v>
      </c>
      <c r="K7" s="270">
        <v>208</v>
      </c>
      <c r="L7" s="270">
        <v>162</v>
      </c>
      <c r="M7" s="270">
        <v>149</v>
      </c>
      <c r="N7" s="270">
        <v>140</v>
      </c>
      <c r="O7" s="105">
        <f>I7/I$38</f>
        <v>4.2396636299929923E-2</v>
      </c>
      <c r="P7" s="105">
        <f t="shared" ref="P7:T22" si="2">J7/J$38</f>
        <v>3.9312039312039311E-2</v>
      </c>
      <c r="Q7" s="105">
        <f t="shared" si="2"/>
        <v>3.6192796241517312E-2</v>
      </c>
      <c r="R7" s="105">
        <f t="shared" si="2"/>
        <v>4.2419481539670068E-2</v>
      </c>
      <c r="S7" s="105">
        <f t="shared" si="2"/>
        <v>3.6645351696999506E-2</v>
      </c>
      <c r="T7" s="106">
        <f t="shared" si="2"/>
        <v>3.2964445490934781E-2</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7</v>
      </c>
      <c r="B8" s="71">
        <f t="shared" si="1"/>
        <v>2.6970411102382824E-2</v>
      </c>
      <c r="C8" s="71">
        <f t="shared" si="0"/>
        <v>2.2872602065912444E-2</v>
      </c>
      <c r="D8" s="71">
        <f t="shared" si="0"/>
        <v>2.1662349894042855E-2</v>
      </c>
      <c r="H8" s="270">
        <v>2</v>
      </c>
      <c r="I8" s="270">
        <v>243</v>
      </c>
      <c r="J8" s="270">
        <v>181</v>
      </c>
      <c r="K8" s="270">
        <v>201</v>
      </c>
      <c r="L8" s="270">
        <v>133</v>
      </c>
      <c r="M8" s="270">
        <v>122</v>
      </c>
      <c r="N8" s="270">
        <v>129</v>
      </c>
      <c r="O8" s="105">
        <f t="shared" ref="O8:T38" si="3">I8/I$38</f>
        <v>4.2571829011913101E-2</v>
      </c>
      <c r="P8" s="105">
        <f t="shared" si="2"/>
        <v>3.1765531765531763E-2</v>
      </c>
      <c r="Q8" s="105">
        <f t="shared" si="2"/>
        <v>3.4974769444927792E-2</v>
      </c>
      <c r="R8" s="105">
        <f t="shared" si="2"/>
        <v>3.482587064676617E-2</v>
      </c>
      <c r="S8" s="105">
        <f t="shared" si="2"/>
        <v>3.000491883915396E-2</v>
      </c>
      <c r="T8" s="106">
        <f t="shared" si="2"/>
        <v>3.0374381916647045E-2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8</v>
      </c>
      <c r="B9" s="71">
        <f t="shared" si="1"/>
        <v>2.9588897617177271E-2</v>
      </c>
      <c r="C9" s="71">
        <f t="shared" si="0"/>
        <v>2.8037383177570093E-2</v>
      </c>
      <c r="D9" s="71">
        <f t="shared" si="0"/>
        <v>1.9778667294560865E-2</v>
      </c>
      <c r="H9" s="270">
        <v>3</v>
      </c>
      <c r="I9" s="270">
        <v>191</v>
      </c>
      <c r="J9" s="270">
        <v>205</v>
      </c>
      <c r="K9" s="270">
        <v>179</v>
      </c>
      <c r="L9" s="270">
        <v>122</v>
      </c>
      <c r="M9" s="270">
        <v>136</v>
      </c>
      <c r="N9" s="270">
        <v>111</v>
      </c>
      <c r="O9" s="105">
        <f t="shared" si="3"/>
        <v>3.3461807988787666E-2</v>
      </c>
      <c r="P9" s="105">
        <f t="shared" si="2"/>
        <v>3.5977535977535981E-2</v>
      </c>
      <c r="Q9" s="105">
        <f t="shared" si="2"/>
        <v>3.1146685227074995E-2</v>
      </c>
      <c r="R9" s="105">
        <f t="shared" si="2"/>
        <v>3.1945535480492275E-2</v>
      </c>
      <c r="S9" s="105">
        <f t="shared" si="2"/>
        <v>3.3448106246925728E-2</v>
      </c>
      <c r="T9" s="106">
        <f t="shared" si="2"/>
        <v>2.6136096067812573E-2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9</v>
      </c>
      <c r="B10" s="71">
        <f t="shared" si="1"/>
        <v>2.9327048965697825E-2</v>
      </c>
      <c r="C10" s="71">
        <f t="shared" si="0"/>
        <v>2.557796360059026E-2</v>
      </c>
      <c r="D10" s="71">
        <f t="shared" si="0"/>
        <v>2.4958794443136333E-2</v>
      </c>
      <c r="H10" s="270">
        <v>4</v>
      </c>
      <c r="I10" s="270">
        <v>205</v>
      </c>
      <c r="J10" s="270">
        <v>199</v>
      </c>
      <c r="K10" s="270">
        <v>183</v>
      </c>
      <c r="L10" s="270">
        <v>92</v>
      </c>
      <c r="M10" s="270">
        <v>115</v>
      </c>
      <c r="N10" s="270">
        <v>117</v>
      </c>
      <c r="O10" s="105">
        <f t="shared" si="3"/>
        <v>3.5914505956552205E-2</v>
      </c>
      <c r="P10" s="105">
        <f t="shared" si="2"/>
        <v>3.4924534924534928E-2</v>
      </c>
      <c r="Q10" s="105">
        <f t="shared" si="2"/>
        <v>3.1842700539411864E-2</v>
      </c>
      <c r="R10" s="105">
        <f t="shared" si="2"/>
        <v>2.4090075936108929E-2</v>
      </c>
      <c r="S10" s="105">
        <f t="shared" si="2"/>
        <v>2.8283325135268076E-2</v>
      </c>
      <c r="T10" s="106">
        <f t="shared" si="2"/>
        <v>2.7548858017424065E-2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10</v>
      </c>
      <c r="B11" s="71">
        <f t="shared" si="1"/>
        <v>3.3254778737889498E-2</v>
      </c>
      <c r="C11" s="71">
        <f t="shared" si="0"/>
        <v>2.8037383177570093E-2</v>
      </c>
      <c r="D11" s="71">
        <f t="shared" si="0"/>
        <v>2.7313397692488816E-2</v>
      </c>
      <c r="H11" s="270">
        <v>5</v>
      </c>
      <c r="I11" s="270">
        <v>203</v>
      </c>
      <c r="J11" s="270">
        <v>194</v>
      </c>
      <c r="K11" s="270">
        <v>154</v>
      </c>
      <c r="L11" s="270">
        <v>120</v>
      </c>
      <c r="M11" s="270">
        <v>116</v>
      </c>
      <c r="N11" s="270">
        <v>97</v>
      </c>
      <c r="O11" s="105">
        <f t="shared" si="3"/>
        <v>3.5564120532585841E-2</v>
      </c>
      <c r="P11" s="105">
        <f t="shared" si="2"/>
        <v>3.4047034047034047E-2</v>
      </c>
      <c r="Q11" s="105">
        <f t="shared" si="2"/>
        <v>2.679658952496955E-2</v>
      </c>
      <c r="R11" s="105">
        <f t="shared" si="2"/>
        <v>3.1421838177533384E-2</v>
      </c>
      <c r="S11" s="105">
        <f t="shared" si="2"/>
        <v>2.8529267092966059E-2</v>
      </c>
      <c r="T11" s="106">
        <f t="shared" si="2"/>
        <v>2.2839651518719094E-2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11</v>
      </c>
      <c r="B12" s="71">
        <f t="shared" si="1"/>
        <v>2.461377323906782E-2</v>
      </c>
      <c r="C12" s="71">
        <f t="shared" si="0"/>
        <v>2.9021151008362025E-2</v>
      </c>
      <c r="D12" s="71">
        <f t="shared" si="0"/>
        <v>2.2133270543913352E-2</v>
      </c>
      <c r="H12" s="270">
        <v>6</v>
      </c>
      <c r="I12" s="270">
        <v>192</v>
      </c>
      <c r="J12" s="270">
        <v>181</v>
      </c>
      <c r="K12" s="270">
        <v>145</v>
      </c>
      <c r="L12" s="270">
        <v>102</v>
      </c>
      <c r="M12" s="270">
        <v>112</v>
      </c>
      <c r="N12" s="270">
        <v>90</v>
      </c>
      <c r="O12" s="105">
        <f t="shared" si="3"/>
        <v>3.3637000700770851E-2</v>
      </c>
      <c r="P12" s="105">
        <f t="shared" si="2"/>
        <v>3.1765531765531763E-2</v>
      </c>
      <c r="Q12" s="105">
        <f t="shared" si="2"/>
        <v>2.5230555072211589E-2</v>
      </c>
      <c r="R12" s="105">
        <f t="shared" si="2"/>
        <v>2.6708562450903379E-2</v>
      </c>
      <c r="S12" s="105">
        <f t="shared" si="2"/>
        <v>2.7545499262174127E-2</v>
      </c>
      <c r="T12" s="106">
        <f t="shared" si="2"/>
        <v>2.1191429244172357E-2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12</v>
      </c>
      <c r="B13" s="71">
        <f t="shared" si="1"/>
        <v>3.2469232783451166E-2</v>
      </c>
      <c r="C13" s="71">
        <f t="shared" si="0"/>
        <v>2.9513034923757994E-2</v>
      </c>
      <c r="D13" s="71">
        <f t="shared" si="0"/>
        <v>2.5900635742877324E-2</v>
      </c>
      <c r="H13" s="270">
        <v>7</v>
      </c>
      <c r="I13" s="270">
        <v>186</v>
      </c>
      <c r="J13" s="270">
        <v>162</v>
      </c>
      <c r="K13" s="270">
        <v>157</v>
      </c>
      <c r="L13" s="270">
        <v>103</v>
      </c>
      <c r="M13" s="270">
        <v>93</v>
      </c>
      <c r="N13" s="270">
        <v>92</v>
      </c>
      <c r="O13" s="105">
        <f t="shared" si="3"/>
        <v>3.258584442887176E-2</v>
      </c>
      <c r="P13" s="105">
        <f t="shared" si="2"/>
        <v>2.8431028431028432E-2</v>
      </c>
      <c r="Q13" s="105">
        <f t="shared" si="2"/>
        <v>2.7318601009222204E-2</v>
      </c>
      <c r="R13" s="105">
        <f t="shared" si="2"/>
        <v>2.6970411102382824E-2</v>
      </c>
      <c r="S13" s="105">
        <f t="shared" si="2"/>
        <v>2.2872602065912444E-2</v>
      </c>
      <c r="T13" s="106">
        <f t="shared" si="2"/>
        <v>2.1662349894042855E-2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13</v>
      </c>
      <c r="B14" s="71">
        <f t="shared" si="1"/>
        <v>3.0112594920136161E-2</v>
      </c>
      <c r="C14" s="71">
        <f t="shared" si="0"/>
        <v>2.779144121987211E-2</v>
      </c>
      <c r="D14" s="71">
        <f t="shared" si="0"/>
        <v>2.4487873793265835E-2</v>
      </c>
      <c r="H14" s="270">
        <v>8</v>
      </c>
      <c r="I14" s="270">
        <v>195</v>
      </c>
      <c r="J14" s="270">
        <v>166</v>
      </c>
      <c r="K14" s="270">
        <v>159</v>
      </c>
      <c r="L14" s="270">
        <v>113</v>
      </c>
      <c r="M14" s="270">
        <v>114</v>
      </c>
      <c r="N14" s="270">
        <v>84</v>
      </c>
      <c r="O14" s="105">
        <f t="shared" si="3"/>
        <v>3.4162578836720393E-2</v>
      </c>
      <c r="P14" s="105">
        <f t="shared" si="2"/>
        <v>2.9133029133029134E-2</v>
      </c>
      <c r="Q14" s="105">
        <f t="shared" si="2"/>
        <v>2.7666608665390637E-2</v>
      </c>
      <c r="R14" s="105">
        <f t="shared" si="2"/>
        <v>2.9588897617177271E-2</v>
      </c>
      <c r="S14" s="105">
        <f t="shared" si="2"/>
        <v>2.8037383177570093E-2</v>
      </c>
      <c r="T14" s="106">
        <f t="shared" si="2"/>
        <v>1.9778667294560865E-2</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14</v>
      </c>
      <c r="B15" s="71">
        <f t="shared" si="1"/>
        <v>3.2992930086410056E-2</v>
      </c>
      <c r="C15" s="71">
        <f t="shared" si="0"/>
        <v>2.8283325135268076E-2</v>
      </c>
      <c r="D15" s="71">
        <f t="shared" si="0"/>
        <v>2.5194254768071581E-2</v>
      </c>
      <c r="H15" s="270">
        <v>9</v>
      </c>
      <c r="I15" s="270">
        <v>199</v>
      </c>
      <c r="J15" s="270">
        <v>156</v>
      </c>
      <c r="K15" s="270">
        <v>150</v>
      </c>
      <c r="L15" s="270">
        <v>112</v>
      </c>
      <c r="M15" s="270">
        <v>104</v>
      </c>
      <c r="N15" s="270">
        <v>106</v>
      </c>
      <c r="O15" s="105">
        <f t="shared" si="3"/>
        <v>3.4863349684653121E-2</v>
      </c>
      <c r="P15" s="105">
        <f t="shared" si="2"/>
        <v>2.7378027378027379E-2</v>
      </c>
      <c r="Q15" s="105">
        <f t="shared" si="2"/>
        <v>2.6100574212632677E-2</v>
      </c>
      <c r="R15" s="105">
        <f t="shared" si="2"/>
        <v>2.9327048965697825E-2</v>
      </c>
      <c r="S15" s="105">
        <f t="shared" si="2"/>
        <v>2.557796360059026E-2</v>
      </c>
      <c r="T15" s="106">
        <f t="shared" si="2"/>
        <v>2.4958794443136333E-2</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A16">
        <v>15</v>
      </c>
      <c r="B16" s="71">
        <f t="shared" si="1"/>
        <v>3.0112594920136161E-2</v>
      </c>
      <c r="C16" s="71">
        <f t="shared" si="0"/>
        <v>3.443187407771766E-2</v>
      </c>
      <c r="D16" s="71">
        <f t="shared" si="0"/>
        <v>2.9432540616906051E-2</v>
      </c>
      <c r="H16" s="270">
        <v>10</v>
      </c>
      <c r="I16" s="270">
        <v>185</v>
      </c>
      <c r="J16" s="270">
        <v>192</v>
      </c>
      <c r="K16" s="270">
        <v>180</v>
      </c>
      <c r="L16" s="270">
        <v>127</v>
      </c>
      <c r="M16" s="270">
        <v>114</v>
      </c>
      <c r="N16" s="270">
        <v>116</v>
      </c>
      <c r="O16" s="105">
        <f t="shared" si="3"/>
        <v>3.2410651716888575E-2</v>
      </c>
      <c r="P16" s="105">
        <f t="shared" si="2"/>
        <v>3.3696033696033696E-2</v>
      </c>
      <c r="Q16" s="105">
        <f t="shared" si="2"/>
        <v>3.1320689055159216E-2</v>
      </c>
      <c r="R16" s="105">
        <f t="shared" si="2"/>
        <v>3.3254778737889498E-2</v>
      </c>
      <c r="S16" s="105">
        <f t="shared" si="2"/>
        <v>2.8037383177570093E-2</v>
      </c>
      <c r="T16" s="106">
        <f t="shared" si="2"/>
        <v>2.7313397692488816E-2</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16</v>
      </c>
      <c r="B17" s="71">
        <f t="shared" si="1"/>
        <v>3.5349567949725061E-2</v>
      </c>
      <c r="C17" s="71">
        <f t="shared" si="0"/>
        <v>3.4185932120019677E-2</v>
      </c>
      <c r="D17" s="71">
        <f t="shared" si="0"/>
        <v>2.4487873793265835E-2</v>
      </c>
      <c r="H17" s="270">
        <v>11</v>
      </c>
      <c r="I17" s="270">
        <v>171</v>
      </c>
      <c r="J17" s="270">
        <v>179</v>
      </c>
      <c r="K17" s="270">
        <v>149</v>
      </c>
      <c r="L17" s="270">
        <v>94</v>
      </c>
      <c r="M17" s="270">
        <v>118</v>
      </c>
      <c r="N17" s="270">
        <v>94</v>
      </c>
      <c r="O17" s="105">
        <f t="shared" si="3"/>
        <v>2.9957953749124036E-2</v>
      </c>
      <c r="P17" s="105">
        <f t="shared" si="2"/>
        <v>3.1414531414531412E-2</v>
      </c>
      <c r="Q17" s="105">
        <f t="shared" si="2"/>
        <v>2.5926570384548459E-2</v>
      </c>
      <c r="R17" s="105">
        <f t="shared" si="2"/>
        <v>2.461377323906782E-2</v>
      </c>
      <c r="S17" s="105">
        <f t="shared" si="2"/>
        <v>2.9021151008362025E-2</v>
      </c>
      <c r="T17" s="106">
        <f t="shared" si="2"/>
        <v>2.2133270543913352E-2</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17</v>
      </c>
      <c r="B18" s="71">
        <f t="shared" si="1"/>
        <v>3.5873265252683952E-2</v>
      </c>
      <c r="C18" s="71">
        <f t="shared" si="1"/>
        <v>3.4923757993113626E-2</v>
      </c>
      <c r="D18" s="71">
        <f t="shared" si="1"/>
        <v>2.7548858017424065E-2</v>
      </c>
      <c r="H18" s="270">
        <v>12</v>
      </c>
      <c r="I18" s="270">
        <v>185</v>
      </c>
      <c r="J18" s="270">
        <v>188</v>
      </c>
      <c r="K18" s="270">
        <v>160</v>
      </c>
      <c r="L18" s="270">
        <v>124</v>
      </c>
      <c r="M18" s="270">
        <v>120</v>
      </c>
      <c r="N18" s="270">
        <v>110</v>
      </c>
      <c r="O18" s="105">
        <f t="shared" si="3"/>
        <v>3.2410651716888575E-2</v>
      </c>
      <c r="P18" s="105">
        <f t="shared" si="2"/>
        <v>3.2994032994032994E-2</v>
      </c>
      <c r="Q18" s="105">
        <f t="shared" si="2"/>
        <v>2.7840612493474855E-2</v>
      </c>
      <c r="R18" s="105">
        <f t="shared" si="2"/>
        <v>3.2469232783451166E-2</v>
      </c>
      <c r="S18" s="105">
        <f t="shared" si="2"/>
        <v>2.9513034923757994E-2</v>
      </c>
      <c r="T18" s="106">
        <f t="shared" si="2"/>
        <v>2.5900635742877324E-2</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18</v>
      </c>
      <c r="B19" s="71">
        <f t="shared" ref="B19:D32" si="4">R24</f>
        <v>3.4040324692327838E-2</v>
      </c>
      <c r="C19" s="71">
        <f t="shared" si="4"/>
        <v>3.615346778160354E-2</v>
      </c>
      <c r="D19" s="71">
        <f t="shared" si="4"/>
        <v>2.9432540616906051E-2</v>
      </c>
      <c r="H19" s="270">
        <v>13</v>
      </c>
      <c r="I19" s="270">
        <v>176</v>
      </c>
      <c r="J19" s="270">
        <v>179</v>
      </c>
      <c r="K19" s="270">
        <v>154</v>
      </c>
      <c r="L19" s="270">
        <v>115</v>
      </c>
      <c r="M19" s="270">
        <v>113</v>
      </c>
      <c r="N19" s="270">
        <v>104</v>
      </c>
      <c r="O19" s="105">
        <f t="shared" si="3"/>
        <v>3.0833917309039945E-2</v>
      </c>
      <c r="P19" s="105">
        <f t="shared" si="2"/>
        <v>3.1414531414531412E-2</v>
      </c>
      <c r="Q19" s="105">
        <f t="shared" si="2"/>
        <v>2.679658952496955E-2</v>
      </c>
      <c r="R19" s="105">
        <f t="shared" si="2"/>
        <v>3.0112594920136161E-2</v>
      </c>
      <c r="S19" s="105">
        <f t="shared" si="2"/>
        <v>2.779144121987211E-2</v>
      </c>
      <c r="T19" s="106">
        <f t="shared" si="2"/>
        <v>2.4487873793265835E-2</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19</v>
      </c>
      <c r="B20" s="71">
        <f t="shared" si="4"/>
        <v>3.4564021995286721E-2</v>
      </c>
      <c r="C20" s="71">
        <f t="shared" si="4"/>
        <v>3.443187407771766E-2</v>
      </c>
      <c r="D20" s="71">
        <f t="shared" si="4"/>
        <v>3.2258064516129031E-2</v>
      </c>
      <c r="H20" s="270">
        <v>14</v>
      </c>
      <c r="I20" s="270">
        <v>192</v>
      </c>
      <c r="J20" s="270">
        <v>172</v>
      </c>
      <c r="K20" s="270">
        <v>165</v>
      </c>
      <c r="L20" s="270">
        <v>126</v>
      </c>
      <c r="M20" s="270">
        <v>115</v>
      </c>
      <c r="N20" s="270">
        <v>107</v>
      </c>
      <c r="O20" s="105">
        <f t="shared" si="3"/>
        <v>3.3637000700770851E-2</v>
      </c>
      <c r="P20" s="105">
        <f t="shared" si="2"/>
        <v>3.0186030186030187E-2</v>
      </c>
      <c r="Q20" s="105">
        <f>K20/K$38</f>
        <v>2.8710631633895946E-2</v>
      </c>
      <c r="R20" s="105">
        <f t="shared" si="2"/>
        <v>3.2992930086410056E-2</v>
      </c>
      <c r="S20" s="105">
        <f t="shared" si="2"/>
        <v>2.8283325135268076E-2</v>
      </c>
      <c r="T20" s="106">
        <f t="shared" si="2"/>
        <v>2.5194254768071581E-2</v>
      </c>
    </row>
    <row r="21" spans="1:33" x14ac:dyDescent="0.25">
      <c r="A21">
        <v>20</v>
      </c>
      <c r="B21" s="71">
        <f t="shared" si="4"/>
        <v>2.8541503011259493E-2</v>
      </c>
      <c r="C21" s="71">
        <f t="shared" si="4"/>
        <v>3.6399409739301523E-2</v>
      </c>
      <c r="D21" s="71">
        <f t="shared" si="4"/>
        <v>3.0845302566517543E-2</v>
      </c>
      <c r="H21" s="270">
        <v>15</v>
      </c>
      <c r="I21" s="270">
        <v>170</v>
      </c>
      <c r="J21" s="270">
        <v>196</v>
      </c>
      <c r="K21" s="270">
        <v>157</v>
      </c>
      <c r="L21" s="270">
        <v>115</v>
      </c>
      <c r="M21" s="270">
        <v>140</v>
      </c>
      <c r="N21" s="270">
        <v>125</v>
      </c>
      <c r="O21" s="105">
        <f t="shared" si="3"/>
        <v>2.9782761037140854E-2</v>
      </c>
      <c r="P21" s="105">
        <f t="shared" si="2"/>
        <v>3.4398034398034398E-2</v>
      </c>
      <c r="Q21" s="105">
        <f t="shared" si="2"/>
        <v>2.7318601009222204E-2</v>
      </c>
      <c r="R21" s="105">
        <f t="shared" si="2"/>
        <v>3.0112594920136161E-2</v>
      </c>
      <c r="S21" s="105">
        <f t="shared" si="2"/>
        <v>3.443187407771766E-2</v>
      </c>
      <c r="T21" s="106">
        <f t="shared" si="2"/>
        <v>2.9432540616906051E-2</v>
      </c>
    </row>
    <row r="22" spans="1:33" x14ac:dyDescent="0.25">
      <c r="A22">
        <v>21</v>
      </c>
      <c r="B22" s="71">
        <f t="shared" si="4"/>
        <v>3.0374443571615607E-2</v>
      </c>
      <c r="C22" s="71">
        <f t="shared" si="4"/>
        <v>3.5661583866207575E-2</v>
      </c>
      <c r="D22" s="71">
        <f t="shared" si="4"/>
        <v>3.1787143866258534E-2</v>
      </c>
      <c r="H22" s="270">
        <v>16</v>
      </c>
      <c r="I22" s="270">
        <v>189</v>
      </c>
      <c r="J22" s="270">
        <v>186</v>
      </c>
      <c r="K22" s="270">
        <v>174</v>
      </c>
      <c r="L22" s="270">
        <v>135</v>
      </c>
      <c r="M22" s="270">
        <v>139</v>
      </c>
      <c r="N22" s="270">
        <v>104</v>
      </c>
      <c r="O22" s="105">
        <f t="shared" si="3"/>
        <v>3.3111422564821302E-2</v>
      </c>
      <c r="P22" s="105">
        <f t="shared" si="2"/>
        <v>3.2643032643032643E-2</v>
      </c>
      <c r="Q22" s="105">
        <f t="shared" si="2"/>
        <v>3.0276666086653907E-2</v>
      </c>
      <c r="R22" s="105">
        <f t="shared" si="2"/>
        <v>3.5349567949725061E-2</v>
      </c>
      <c r="S22" s="105">
        <f t="shared" si="2"/>
        <v>3.4185932120019677E-2</v>
      </c>
      <c r="T22" s="106">
        <f t="shared" si="2"/>
        <v>2.4487873793265835E-2</v>
      </c>
    </row>
    <row r="23" spans="1:33" x14ac:dyDescent="0.25">
      <c r="A23">
        <v>22</v>
      </c>
      <c r="B23" s="71">
        <f t="shared" si="4"/>
        <v>3.0898140874574497E-2</v>
      </c>
      <c r="C23" s="71">
        <f t="shared" si="4"/>
        <v>3.7383177570093455E-2</v>
      </c>
      <c r="D23" s="71">
        <f t="shared" si="4"/>
        <v>2.9197080291970802E-2</v>
      </c>
      <c r="H23" s="270">
        <v>17</v>
      </c>
      <c r="I23" s="270">
        <v>174</v>
      </c>
      <c r="J23" s="270">
        <v>192</v>
      </c>
      <c r="K23" s="270">
        <v>173</v>
      </c>
      <c r="L23" s="270">
        <v>137</v>
      </c>
      <c r="M23" s="270">
        <v>142</v>
      </c>
      <c r="N23" s="270">
        <v>117</v>
      </c>
      <c r="O23" s="105">
        <f t="shared" si="3"/>
        <v>3.0483531885073582E-2</v>
      </c>
      <c r="P23" s="105">
        <f t="shared" si="3"/>
        <v>3.3696033696033696E-2</v>
      </c>
      <c r="Q23" s="105">
        <f t="shared" si="3"/>
        <v>3.0102662258569689E-2</v>
      </c>
      <c r="R23" s="105">
        <f t="shared" si="3"/>
        <v>3.5873265252683952E-2</v>
      </c>
      <c r="S23" s="105">
        <f t="shared" si="3"/>
        <v>3.4923757993113626E-2</v>
      </c>
      <c r="T23" s="106">
        <f t="shared" si="3"/>
        <v>2.7548858017424065E-2</v>
      </c>
    </row>
    <row r="24" spans="1:33" x14ac:dyDescent="0.25">
      <c r="A24">
        <v>23</v>
      </c>
      <c r="B24" s="71">
        <f t="shared" si="4"/>
        <v>3.0112594920136161E-2</v>
      </c>
      <c r="C24" s="71">
        <f t="shared" si="4"/>
        <v>4.3777668470241025E-2</v>
      </c>
      <c r="D24" s="71">
        <f t="shared" si="4"/>
        <v>3.602542971509301E-2</v>
      </c>
      <c r="H24" s="270">
        <v>18</v>
      </c>
      <c r="I24" s="270">
        <v>198</v>
      </c>
      <c r="J24" s="270">
        <v>187</v>
      </c>
      <c r="K24" s="270">
        <v>164</v>
      </c>
      <c r="L24" s="270">
        <v>130</v>
      </c>
      <c r="M24" s="270">
        <v>147</v>
      </c>
      <c r="N24" s="270">
        <v>125</v>
      </c>
      <c r="O24" s="105">
        <f t="shared" si="3"/>
        <v>3.4688156972669935E-2</v>
      </c>
      <c r="P24" s="105">
        <f t="shared" si="3"/>
        <v>3.2818532818532815E-2</v>
      </c>
      <c r="Q24" s="105">
        <f t="shared" si="3"/>
        <v>2.8536627805811728E-2</v>
      </c>
      <c r="R24" s="105">
        <f t="shared" si="3"/>
        <v>3.4040324692327838E-2</v>
      </c>
      <c r="S24" s="105">
        <f t="shared" si="3"/>
        <v>3.615346778160354E-2</v>
      </c>
      <c r="T24" s="106">
        <f t="shared" si="3"/>
        <v>2.9432540616906051E-2</v>
      </c>
    </row>
    <row r="25" spans="1:33" x14ac:dyDescent="0.25">
      <c r="A25">
        <v>24</v>
      </c>
      <c r="B25" s="71">
        <f t="shared" si="4"/>
        <v>2.9850746268656716E-2</v>
      </c>
      <c r="C25" s="71">
        <f t="shared" si="4"/>
        <v>4.2547958681751104E-2</v>
      </c>
      <c r="D25" s="71">
        <f t="shared" si="4"/>
        <v>3.6731810689898753E-2</v>
      </c>
      <c r="H25" s="270">
        <v>19</v>
      </c>
      <c r="I25" s="270">
        <v>196</v>
      </c>
      <c r="J25" s="270">
        <v>190</v>
      </c>
      <c r="K25" s="270">
        <v>181</v>
      </c>
      <c r="L25" s="270">
        <v>132</v>
      </c>
      <c r="M25" s="270">
        <v>140</v>
      </c>
      <c r="N25" s="270">
        <v>137</v>
      </c>
      <c r="O25" s="105">
        <f t="shared" si="3"/>
        <v>3.4337771548703572E-2</v>
      </c>
      <c r="P25" s="105">
        <f t="shared" si="3"/>
        <v>3.3345033345033345E-2</v>
      </c>
      <c r="Q25" s="105">
        <f t="shared" si="3"/>
        <v>3.1494692883243434E-2</v>
      </c>
      <c r="R25" s="105">
        <f t="shared" si="3"/>
        <v>3.4564021995286721E-2</v>
      </c>
      <c r="S25" s="105">
        <f t="shared" si="3"/>
        <v>3.443187407771766E-2</v>
      </c>
      <c r="T25" s="106">
        <f t="shared" si="3"/>
        <v>3.2258064516129031E-2</v>
      </c>
    </row>
    <row r="26" spans="1:33" x14ac:dyDescent="0.25">
      <c r="A26">
        <v>25</v>
      </c>
      <c r="B26" s="71">
        <f t="shared" si="4"/>
        <v>3.2992930086410056E-2</v>
      </c>
      <c r="C26" s="71">
        <f t="shared" si="4"/>
        <v>4.2547958681751104E-2</v>
      </c>
      <c r="D26" s="71">
        <f t="shared" si="4"/>
        <v>3.4377207440546266E-2</v>
      </c>
      <c r="H26" s="270">
        <v>20</v>
      </c>
      <c r="I26" s="270">
        <v>162</v>
      </c>
      <c r="J26" s="270">
        <v>189</v>
      </c>
      <c r="K26" s="270">
        <v>165</v>
      </c>
      <c r="L26" s="270">
        <v>109</v>
      </c>
      <c r="M26" s="270">
        <v>148</v>
      </c>
      <c r="N26" s="270">
        <v>131</v>
      </c>
      <c r="O26" s="105">
        <f t="shared" si="3"/>
        <v>2.8381219341275403E-2</v>
      </c>
      <c r="P26" s="105">
        <f t="shared" si="3"/>
        <v>3.3169533169533166E-2</v>
      </c>
      <c r="Q26" s="105">
        <f t="shared" si="3"/>
        <v>2.8710631633895946E-2</v>
      </c>
      <c r="R26" s="105">
        <f t="shared" si="3"/>
        <v>2.8541503011259493E-2</v>
      </c>
      <c r="S26" s="105">
        <f t="shared" si="3"/>
        <v>3.6399409739301523E-2</v>
      </c>
      <c r="T26" s="106">
        <f t="shared" si="3"/>
        <v>3.0845302566517543E-2</v>
      </c>
    </row>
    <row r="27" spans="1:33" x14ac:dyDescent="0.25">
      <c r="A27">
        <v>26</v>
      </c>
      <c r="B27" s="71">
        <f t="shared" si="4"/>
        <v>3.0636292223095052E-2</v>
      </c>
      <c r="C27" s="71">
        <f t="shared" si="4"/>
        <v>3.9350713231677326E-2</v>
      </c>
      <c r="D27" s="71">
        <f t="shared" si="4"/>
        <v>4.0734636213797977E-2</v>
      </c>
      <c r="H27" s="270">
        <v>21</v>
      </c>
      <c r="I27" s="270">
        <v>158</v>
      </c>
      <c r="J27" s="270">
        <v>219</v>
      </c>
      <c r="K27" s="270">
        <v>192</v>
      </c>
      <c r="L27" s="270">
        <v>116</v>
      </c>
      <c r="M27" s="270">
        <v>145</v>
      </c>
      <c r="N27" s="270">
        <v>135</v>
      </c>
      <c r="O27" s="105">
        <f t="shared" si="3"/>
        <v>2.7680448493342676E-2</v>
      </c>
      <c r="P27" s="105">
        <f t="shared" si="3"/>
        <v>3.8434538434538437E-2</v>
      </c>
      <c r="Q27" s="105">
        <f t="shared" si="3"/>
        <v>3.3408734992169828E-2</v>
      </c>
      <c r="R27" s="105">
        <f t="shared" si="3"/>
        <v>3.0374443571615607E-2</v>
      </c>
      <c r="S27" s="105">
        <f t="shared" si="3"/>
        <v>3.5661583866207575E-2</v>
      </c>
      <c r="T27" s="106">
        <f t="shared" si="3"/>
        <v>3.1787143866258534E-2</v>
      </c>
    </row>
    <row r="28" spans="1:33" x14ac:dyDescent="0.25">
      <c r="A28">
        <v>27</v>
      </c>
      <c r="B28" s="71">
        <f t="shared" si="4"/>
        <v>3.0898140874574497E-2</v>
      </c>
      <c r="C28" s="71">
        <f t="shared" si="4"/>
        <v>5.6074766355140186E-2</v>
      </c>
      <c r="D28" s="71">
        <f t="shared" si="4"/>
        <v>3.4848128090416763E-2</v>
      </c>
      <c r="H28" s="270">
        <v>22</v>
      </c>
      <c r="I28" s="270">
        <v>167</v>
      </c>
      <c r="J28" s="270">
        <v>203</v>
      </c>
      <c r="K28" s="270">
        <v>156</v>
      </c>
      <c r="L28" s="270">
        <v>118</v>
      </c>
      <c r="M28" s="270">
        <v>152</v>
      </c>
      <c r="N28" s="270">
        <v>124</v>
      </c>
      <c r="O28" s="105">
        <f t="shared" si="3"/>
        <v>2.9257182901191309E-2</v>
      </c>
      <c r="P28" s="105">
        <f t="shared" si="3"/>
        <v>3.562653562653563E-2</v>
      </c>
      <c r="Q28" s="105">
        <f t="shared" si="3"/>
        <v>2.7144597181137986E-2</v>
      </c>
      <c r="R28" s="105">
        <f t="shared" si="3"/>
        <v>3.0898140874574497E-2</v>
      </c>
      <c r="S28" s="105">
        <f t="shared" si="3"/>
        <v>3.7383177570093455E-2</v>
      </c>
      <c r="T28" s="106">
        <f t="shared" si="3"/>
        <v>2.9197080291970802E-2</v>
      </c>
    </row>
    <row r="29" spans="1:33" x14ac:dyDescent="0.25">
      <c r="A29">
        <v>28</v>
      </c>
      <c r="B29" s="71">
        <f t="shared" si="4"/>
        <v>2.4875621890547265E-2</v>
      </c>
      <c r="C29" s="71">
        <f t="shared" si="4"/>
        <v>8.8539104771273983E-2</v>
      </c>
      <c r="D29" s="71">
        <f t="shared" si="4"/>
        <v>4.1205556863668474E-2</v>
      </c>
      <c r="H29" s="270">
        <v>23</v>
      </c>
      <c r="I29" s="270">
        <v>156</v>
      </c>
      <c r="J29" s="270">
        <v>228</v>
      </c>
      <c r="K29" s="270">
        <v>170</v>
      </c>
      <c r="L29" s="270">
        <v>115</v>
      </c>
      <c r="M29" s="270">
        <v>178</v>
      </c>
      <c r="N29" s="270">
        <v>153</v>
      </c>
      <c r="O29" s="105">
        <f t="shared" si="3"/>
        <v>2.7330063069376315E-2</v>
      </c>
      <c r="P29" s="105">
        <f t="shared" si="3"/>
        <v>4.0014040014040013E-2</v>
      </c>
      <c r="Q29" s="105">
        <f t="shared" si="3"/>
        <v>2.9580650774317034E-2</v>
      </c>
      <c r="R29" s="105">
        <f t="shared" si="3"/>
        <v>3.0112594920136161E-2</v>
      </c>
      <c r="S29" s="105">
        <f t="shared" si="3"/>
        <v>4.3777668470241025E-2</v>
      </c>
      <c r="T29" s="106">
        <f t="shared" si="3"/>
        <v>3.602542971509301E-2</v>
      </c>
    </row>
    <row r="30" spans="1:33" x14ac:dyDescent="0.25">
      <c r="A30">
        <v>29</v>
      </c>
      <c r="B30" s="71">
        <f t="shared" si="4"/>
        <v>3.3254778737889498E-2</v>
      </c>
      <c r="C30" s="71">
        <f t="shared" si="4"/>
        <v>0</v>
      </c>
      <c r="D30" s="71">
        <f t="shared" si="4"/>
        <v>4.4737461737697201E-2</v>
      </c>
      <c r="H30" s="270">
        <v>24</v>
      </c>
      <c r="I30" s="270">
        <v>139</v>
      </c>
      <c r="J30" s="270">
        <v>211</v>
      </c>
      <c r="K30" s="270">
        <v>183</v>
      </c>
      <c r="L30" s="270">
        <v>114</v>
      </c>
      <c r="M30" s="270">
        <v>173</v>
      </c>
      <c r="N30" s="270">
        <v>156</v>
      </c>
      <c r="O30" s="105">
        <f t="shared" si="3"/>
        <v>2.4351786965662228E-2</v>
      </c>
      <c r="P30" s="105">
        <f t="shared" si="3"/>
        <v>3.7030537030537033E-2</v>
      </c>
      <c r="Q30" s="105">
        <f t="shared" si="3"/>
        <v>3.1842700539411864E-2</v>
      </c>
      <c r="R30" s="105">
        <f t="shared" si="3"/>
        <v>2.9850746268656716E-2</v>
      </c>
      <c r="S30" s="105">
        <f t="shared" si="3"/>
        <v>4.2547958681751104E-2</v>
      </c>
      <c r="T30" s="106">
        <f t="shared" si="3"/>
        <v>3.6731810689898753E-2</v>
      </c>
    </row>
    <row r="31" spans="1:33" x14ac:dyDescent="0.25">
      <c r="A31">
        <v>30</v>
      </c>
      <c r="B31" s="71">
        <f t="shared" si="4"/>
        <v>4.0324692327834512E-2</v>
      </c>
      <c r="C31" s="71">
        <f t="shared" si="4"/>
        <v>0</v>
      </c>
      <c r="D31" s="71">
        <f t="shared" si="4"/>
        <v>5.1801271485754648E-2</v>
      </c>
      <c r="H31" s="270">
        <v>25</v>
      </c>
      <c r="I31" s="270">
        <v>164</v>
      </c>
      <c r="J31" s="270">
        <v>190</v>
      </c>
      <c r="K31" s="270">
        <v>179</v>
      </c>
      <c r="L31" s="270">
        <v>126</v>
      </c>
      <c r="M31" s="270">
        <v>173</v>
      </c>
      <c r="N31" s="270">
        <v>146</v>
      </c>
      <c r="O31" s="105">
        <f t="shared" si="3"/>
        <v>2.8731604765241767E-2</v>
      </c>
      <c r="P31" s="105">
        <f t="shared" si="3"/>
        <v>3.3345033345033345E-2</v>
      </c>
      <c r="Q31" s="105">
        <f t="shared" si="3"/>
        <v>3.1146685227074995E-2</v>
      </c>
      <c r="R31" s="105">
        <f t="shared" si="3"/>
        <v>3.2992930086410056E-2</v>
      </c>
      <c r="S31" s="105">
        <f t="shared" si="3"/>
        <v>4.2547958681751104E-2</v>
      </c>
      <c r="T31" s="106">
        <f t="shared" si="3"/>
        <v>3.4377207440546266E-2</v>
      </c>
    </row>
    <row r="32" spans="1:33" x14ac:dyDescent="0.25">
      <c r="A32">
        <v>31</v>
      </c>
      <c r="B32" s="71">
        <f t="shared" si="4"/>
        <v>5.6559308719560095E-2</v>
      </c>
      <c r="C32" s="71">
        <f t="shared" si="4"/>
        <v>0</v>
      </c>
      <c r="D32" s="71">
        <f t="shared" si="4"/>
        <v>9.2064987049682134E-2</v>
      </c>
      <c r="H32" s="270">
        <v>26</v>
      </c>
      <c r="I32" s="270">
        <v>146</v>
      </c>
      <c r="J32" s="270">
        <v>227</v>
      </c>
      <c r="K32" s="270">
        <v>193</v>
      </c>
      <c r="L32" s="270">
        <v>117</v>
      </c>
      <c r="M32" s="270">
        <v>160</v>
      </c>
      <c r="N32" s="270">
        <v>173</v>
      </c>
      <c r="O32" s="105">
        <f t="shared" si="3"/>
        <v>2.55781359495445E-2</v>
      </c>
      <c r="P32" s="105">
        <f t="shared" si="3"/>
        <v>3.9838539838539841E-2</v>
      </c>
      <c r="Q32" s="105">
        <f t="shared" si="3"/>
        <v>3.3582738820254046E-2</v>
      </c>
      <c r="R32" s="105">
        <f t="shared" si="3"/>
        <v>3.0636292223095052E-2</v>
      </c>
      <c r="S32" s="105">
        <f t="shared" si="3"/>
        <v>3.9350713231677326E-2</v>
      </c>
      <c r="T32" s="106">
        <f t="shared" si="3"/>
        <v>4.0734636213797977E-2</v>
      </c>
    </row>
    <row r="33" spans="1:20" x14ac:dyDescent="0.25">
      <c r="H33" s="270">
        <v>27</v>
      </c>
      <c r="I33" s="270">
        <v>150</v>
      </c>
      <c r="J33" s="270">
        <v>275</v>
      </c>
      <c r="K33" s="270">
        <v>184</v>
      </c>
      <c r="L33" s="270">
        <v>118</v>
      </c>
      <c r="M33" s="270">
        <v>228</v>
      </c>
      <c r="N33" s="270">
        <v>148</v>
      </c>
      <c r="O33" s="105">
        <f t="shared" si="3"/>
        <v>2.6278906797477224E-2</v>
      </c>
      <c r="P33" s="105">
        <f t="shared" si="3"/>
        <v>4.8262548262548263E-2</v>
      </c>
      <c r="Q33" s="105">
        <f t="shared" si="3"/>
        <v>3.2016704367496082E-2</v>
      </c>
      <c r="R33" s="105">
        <f t="shared" si="3"/>
        <v>3.0898140874574497E-2</v>
      </c>
      <c r="S33" s="105">
        <f t="shared" si="3"/>
        <v>5.6074766355140186E-2</v>
      </c>
      <c r="T33" s="106">
        <f t="shared" si="3"/>
        <v>3.4848128090416763E-2</v>
      </c>
    </row>
    <row r="34" spans="1:20" ht="15.75" customHeight="1" x14ac:dyDescent="0.25">
      <c r="A34" s="277"/>
      <c r="H34" s="270">
        <v>28</v>
      </c>
      <c r="I34" s="270">
        <v>129</v>
      </c>
      <c r="J34" s="270">
        <v>427</v>
      </c>
      <c r="K34" s="270">
        <v>207</v>
      </c>
      <c r="L34" s="270">
        <v>95</v>
      </c>
      <c r="M34" s="270">
        <v>360</v>
      </c>
      <c r="N34" s="270">
        <v>175</v>
      </c>
      <c r="O34" s="105">
        <f t="shared" si="3"/>
        <v>2.2599859845830413E-2</v>
      </c>
      <c r="P34" s="105">
        <f t="shared" si="3"/>
        <v>7.4938574938574934E-2</v>
      </c>
      <c r="Q34" s="105">
        <f t="shared" si="3"/>
        <v>3.6018792413433094E-2</v>
      </c>
      <c r="R34" s="105">
        <f t="shared" si="3"/>
        <v>2.4875621890547265E-2</v>
      </c>
      <c r="S34" s="105">
        <f t="shared" si="3"/>
        <v>8.8539104771273983E-2</v>
      </c>
      <c r="T34" s="106">
        <f t="shared" si="3"/>
        <v>4.1205556863668474E-2</v>
      </c>
    </row>
    <row r="35" spans="1:20" x14ac:dyDescent="0.25">
      <c r="A35" s="300" t="s">
        <v>858</v>
      </c>
      <c r="H35" s="270">
        <v>29</v>
      </c>
      <c r="I35" s="270">
        <v>167</v>
      </c>
      <c r="J35" s="270">
        <v>0</v>
      </c>
      <c r="K35" s="270">
        <v>222</v>
      </c>
      <c r="L35" s="270">
        <v>127</v>
      </c>
      <c r="M35" s="270">
        <v>0</v>
      </c>
      <c r="N35" s="270">
        <v>190</v>
      </c>
      <c r="O35" s="105">
        <f t="shared" si="3"/>
        <v>2.9257182901191309E-2</v>
      </c>
      <c r="P35" s="105">
        <f t="shared" si="3"/>
        <v>0</v>
      </c>
      <c r="Q35" s="105">
        <f t="shared" si="3"/>
        <v>3.862884983469636E-2</v>
      </c>
      <c r="R35" s="105">
        <f t="shared" si="3"/>
        <v>3.3254778737889498E-2</v>
      </c>
      <c r="S35" s="105">
        <f t="shared" si="3"/>
        <v>0</v>
      </c>
      <c r="T35" s="106">
        <f t="shared" si="3"/>
        <v>4.4737461737697201E-2</v>
      </c>
    </row>
    <row r="36" spans="1:20" x14ac:dyDescent="0.25">
      <c r="H36" s="270">
        <v>30</v>
      </c>
      <c r="I36" s="270">
        <v>205</v>
      </c>
      <c r="J36" s="270">
        <v>0</v>
      </c>
      <c r="K36" s="270">
        <v>260</v>
      </c>
      <c r="L36" s="270">
        <v>154</v>
      </c>
      <c r="M36" s="270">
        <v>0</v>
      </c>
      <c r="N36" s="270">
        <v>220</v>
      </c>
      <c r="O36" s="105">
        <f t="shared" si="3"/>
        <v>3.5914505956552205E-2</v>
      </c>
      <c r="P36" s="105">
        <f t="shared" si="3"/>
        <v>0</v>
      </c>
      <c r="Q36" s="105">
        <f t="shared" si="3"/>
        <v>4.5240995301896639E-2</v>
      </c>
      <c r="R36" s="105">
        <f t="shared" si="3"/>
        <v>4.0324692327834512E-2</v>
      </c>
      <c r="S36" s="105">
        <f t="shared" si="3"/>
        <v>0</v>
      </c>
      <c r="T36" s="106">
        <f t="shared" si="3"/>
        <v>5.1801271485754648E-2</v>
      </c>
    </row>
    <row r="37" spans="1:20" x14ac:dyDescent="0.25">
      <c r="H37" s="270">
        <v>31</v>
      </c>
      <c r="I37" s="270">
        <v>273</v>
      </c>
      <c r="J37" s="270">
        <v>0</v>
      </c>
      <c r="K37" s="270">
        <v>443</v>
      </c>
      <c r="L37" s="270">
        <v>216</v>
      </c>
      <c r="M37" s="270">
        <v>0</v>
      </c>
      <c r="N37" s="270">
        <v>391</v>
      </c>
      <c r="O37" s="105">
        <f t="shared" si="3"/>
        <v>4.7827610371408549E-2</v>
      </c>
      <c r="P37" s="105">
        <f t="shared" si="3"/>
        <v>0</v>
      </c>
      <c r="Q37" s="105">
        <f t="shared" si="3"/>
        <v>7.7083695841308503E-2</v>
      </c>
      <c r="R37" s="105">
        <f t="shared" si="3"/>
        <v>5.6559308719560095E-2</v>
      </c>
      <c r="S37" s="105">
        <f t="shared" si="3"/>
        <v>0</v>
      </c>
      <c r="T37" s="106">
        <f t="shared" si="3"/>
        <v>9.2064987049682134E-2</v>
      </c>
    </row>
    <row r="38" spans="1:20" ht="16.5" thickBot="1" x14ac:dyDescent="0.3">
      <c r="H38" s="107" t="s">
        <v>229</v>
      </c>
      <c r="I38" s="108">
        <f t="shared" ref="I38:N38" si="5">SUM(I7:I37)</f>
        <v>5708</v>
      </c>
      <c r="J38" s="108">
        <f t="shared" si="5"/>
        <v>5698</v>
      </c>
      <c r="K38" s="108">
        <f t="shared" si="5"/>
        <v>5747</v>
      </c>
      <c r="L38" s="108">
        <f t="shared" si="5"/>
        <v>3819</v>
      </c>
      <c r="M38" s="108">
        <f t="shared" si="5"/>
        <v>4066</v>
      </c>
      <c r="N38" s="108">
        <f t="shared" si="5"/>
        <v>4247</v>
      </c>
      <c r="O38" s="109">
        <f t="shared" si="3"/>
        <v>1</v>
      </c>
      <c r="P38" s="109">
        <f t="shared" si="3"/>
        <v>1</v>
      </c>
      <c r="Q38" s="109">
        <f t="shared" si="3"/>
        <v>1</v>
      </c>
      <c r="R38" s="109">
        <f t="shared" si="3"/>
        <v>1</v>
      </c>
      <c r="S38" s="109">
        <f t="shared" si="3"/>
        <v>1</v>
      </c>
      <c r="T38" s="110">
        <f t="shared" si="3"/>
        <v>1</v>
      </c>
    </row>
  </sheetData>
  <mergeCells count="8">
    <mergeCell ref="H2:T2"/>
    <mergeCell ref="I3:N3"/>
    <mergeCell ref="O3:T3"/>
    <mergeCell ref="W3:AG3"/>
    <mergeCell ref="I4:K4"/>
    <mergeCell ref="L4:N4"/>
    <mergeCell ref="O4:Q4"/>
    <mergeCell ref="R4:T4"/>
  </mergeCells>
  <phoneticPr fontId="13" type="noConversion"/>
  <hyperlinks>
    <hyperlink ref="A35" location="目錄!A1" display="目錄" xr:uid="{A937BC3C-96E6-43DE-ADEE-9C40A36FC8F0}"/>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41A9-B679-4DFF-9AD7-794C3B4652B8}">
  <dimension ref="A1:AG795"/>
  <sheetViews>
    <sheetView zoomScale="70" zoomScaleNormal="70" workbookViewId="0">
      <selection activeCell="W6" sqref="W6:AG19"/>
    </sheetView>
  </sheetViews>
  <sheetFormatPr defaultColWidth="8.6640625" defaultRowHeight="15.75" x14ac:dyDescent="0.25"/>
  <cols>
    <col min="23" max="23" width="11.88671875" bestFit="1" customWidth="1"/>
    <col min="24" max="24" width="14.6640625" bestFit="1" customWidth="1"/>
    <col min="25" max="25" width="12.6640625" bestFit="1" customWidth="1"/>
    <col min="26" max="26" width="26.44140625" bestFit="1" customWidth="1"/>
    <col min="27" max="27" width="18.88671875" bestFit="1" customWidth="1"/>
    <col min="28" max="28" width="22.5546875" bestFit="1" customWidth="1"/>
    <col min="29" max="29" width="14.33203125" bestFit="1" customWidth="1"/>
    <col min="30" max="30" width="12.33203125" bestFit="1" customWidth="1"/>
    <col min="31" max="31" width="26" bestFit="1" customWidth="1"/>
    <col min="32" max="32" width="18.6640625" bestFit="1" customWidth="1"/>
    <col min="33" max="33" width="22.109375" bestFit="1" customWidth="1"/>
  </cols>
  <sheetData>
    <row r="1" spans="1:33" ht="16.5" thickBot="1" x14ac:dyDescent="0.3">
      <c r="B1" s="1" t="str">
        <f>MONTH(W17)&amp;"月"</f>
        <v>1月</v>
      </c>
      <c r="C1" s="1" t="str">
        <f>MONTH(W18)&amp;"月"</f>
        <v>2月</v>
      </c>
      <c r="D1" s="1" t="str">
        <f>MONTH(W19)&amp;"月"</f>
        <v>3月</v>
      </c>
    </row>
    <row r="2" spans="1:33" ht="16.5" thickBot="1" x14ac:dyDescent="0.3">
      <c r="A2">
        <v>0</v>
      </c>
      <c r="B2" s="71">
        <f>R7</f>
        <v>1.0473946059177796E-2</v>
      </c>
      <c r="C2" s="71">
        <f t="shared" ref="C2:D2" si="0">S7</f>
        <v>9.8376783079193314E-3</v>
      </c>
      <c r="D2" s="71">
        <f t="shared" si="0"/>
        <v>9.8893336472804325E-3</v>
      </c>
      <c r="H2" s="484" t="s">
        <v>1065</v>
      </c>
      <c r="I2" s="485"/>
      <c r="J2" s="485"/>
      <c r="K2" s="485"/>
      <c r="L2" s="485"/>
      <c r="M2" s="485"/>
      <c r="N2" s="485"/>
      <c r="O2" s="485"/>
      <c r="P2" s="485"/>
      <c r="Q2" s="485"/>
      <c r="R2" s="485"/>
      <c r="S2" s="485"/>
      <c r="T2" s="486"/>
    </row>
    <row r="3" spans="1:33" x14ac:dyDescent="0.25">
      <c r="A3">
        <v>1</v>
      </c>
      <c r="B3" s="71">
        <f t="shared" ref="B3:B66" si="1">R8</f>
        <v>3.0374443571615607E-2</v>
      </c>
      <c r="C3" s="71">
        <f t="shared" ref="C3:C66" si="2">S8</f>
        <v>2.4348253812100346E-2</v>
      </c>
      <c r="D3" s="71">
        <f t="shared" ref="D3:D66" si="3">T8</f>
        <v>2.4252413468330587E-2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A4">
        <v>2</v>
      </c>
      <c r="B4" s="71">
        <f t="shared" si="1"/>
        <v>2.461377323906782E-2</v>
      </c>
      <c r="C4" s="71">
        <f t="shared" si="2"/>
        <v>2.0413182488932612E-2</v>
      </c>
      <c r="D4" s="71">
        <f t="shared" si="3"/>
        <v>1.7894984695078879E-2</v>
      </c>
      <c r="H4" s="99"/>
      <c r="I4" s="490" t="s">
        <v>142</v>
      </c>
      <c r="J4" s="490"/>
      <c r="K4" s="490"/>
      <c r="L4" s="490" t="s">
        <v>141</v>
      </c>
      <c r="M4" s="490"/>
      <c r="N4" s="490"/>
      <c r="O4" s="491" t="s">
        <v>142</v>
      </c>
      <c r="P4" s="492"/>
      <c r="Q4" s="492"/>
      <c r="R4" s="492" t="s">
        <v>141</v>
      </c>
      <c r="S4" s="492"/>
      <c r="T4" s="493"/>
      <c r="W4" s="190" t="s">
        <v>194</v>
      </c>
      <c r="X4" s="1" t="s">
        <v>195</v>
      </c>
      <c r="Y4" s="1" t="s">
        <v>196</v>
      </c>
      <c r="Z4" s="1" t="s">
        <v>197</v>
      </c>
      <c r="AA4" s="1" t="s">
        <v>198</v>
      </c>
      <c r="AB4" s="1" t="s">
        <v>199</v>
      </c>
      <c r="AC4" s="1" t="s">
        <v>200</v>
      </c>
      <c r="AD4" s="1" t="s">
        <v>201</v>
      </c>
      <c r="AE4" s="1" t="s">
        <v>202</v>
      </c>
      <c r="AF4" s="1" t="s">
        <v>203</v>
      </c>
      <c r="AG4" s="191" t="s">
        <v>204</v>
      </c>
    </row>
    <row r="5" spans="1:33" x14ac:dyDescent="0.25">
      <c r="A5">
        <v>3</v>
      </c>
      <c r="B5" s="71">
        <f t="shared" si="1"/>
        <v>1.8591254255040587E-2</v>
      </c>
      <c r="C5" s="71">
        <f t="shared" si="2"/>
        <v>1.942941465814068E-2</v>
      </c>
      <c r="D5" s="71">
        <f t="shared" si="3"/>
        <v>1.7188603720273133E-2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23" t="s">
        <v>76</v>
      </c>
      <c r="X5" s="224" t="s">
        <v>174</v>
      </c>
      <c r="Y5" s="224" t="s">
        <v>175</v>
      </c>
      <c r="Z5" s="224" t="s">
        <v>176</v>
      </c>
      <c r="AA5" s="224" t="s">
        <v>177</v>
      </c>
      <c r="AB5" s="224" t="s">
        <v>178</v>
      </c>
      <c r="AC5" s="224" t="s">
        <v>179</v>
      </c>
      <c r="AD5" s="224" t="s">
        <v>180</v>
      </c>
      <c r="AE5" s="224" t="s">
        <v>181</v>
      </c>
      <c r="AF5" s="224" t="s">
        <v>182</v>
      </c>
      <c r="AG5" s="225" t="s">
        <v>183</v>
      </c>
    </row>
    <row r="6" spans="1:33" x14ac:dyDescent="0.25">
      <c r="A6">
        <v>4</v>
      </c>
      <c r="B6" s="71">
        <f t="shared" si="1"/>
        <v>1.6496465043205028E-2</v>
      </c>
      <c r="C6" s="71">
        <f t="shared" si="2"/>
        <v>1.3034923757993113E-2</v>
      </c>
      <c r="D6" s="71">
        <f t="shared" si="3"/>
        <v>1.5304921120791147E-2</v>
      </c>
      <c r="H6" s="103" t="s">
        <v>146</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5</v>
      </c>
      <c r="B7" s="71">
        <f t="shared" si="1"/>
        <v>1.3877978528410578E-2</v>
      </c>
      <c r="C7" s="71">
        <f t="shared" si="2"/>
        <v>1.4756517461878997E-2</v>
      </c>
      <c r="D7" s="71">
        <f t="shared" si="3"/>
        <v>1.5304921120791147E-2</v>
      </c>
      <c r="H7" s="270">
        <v>0</v>
      </c>
      <c r="I7" s="270">
        <v>137</v>
      </c>
      <c r="J7" s="270">
        <v>122</v>
      </c>
      <c r="K7" s="270">
        <v>100</v>
      </c>
      <c r="L7" s="270">
        <v>40</v>
      </c>
      <c r="M7" s="270">
        <v>40</v>
      </c>
      <c r="N7" s="270">
        <v>42</v>
      </c>
      <c r="O7" s="105">
        <f>I7/$AC$17</f>
        <v>2.4001401541695864E-2</v>
      </c>
      <c r="P7" s="105">
        <f>J7/$AC$18</f>
        <v>2.141102141102141E-2</v>
      </c>
      <c r="Q7" s="105">
        <f>K7/$AC$19</f>
        <v>1.7400382808421787E-2</v>
      </c>
      <c r="R7" s="105">
        <f>L7/$X$17</f>
        <v>1.0473946059177796E-2</v>
      </c>
      <c r="S7" s="105">
        <f>M7/$X$18</f>
        <v>9.8376783079193314E-3</v>
      </c>
      <c r="T7" s="106">
        <f>N7/$X$19</f>
        <v>9.8893336472804325E-3</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6</v>
      </c>
      <c r="B8" s="71">
        <f t="shared" si="1"/>
        <v>1.6496465043205028E-2</v>
      </c>
      <c r="C8" s="71">
        <f t="shared" si="2"/>
        <v>1.4756517461878997E-2</v>
      </c>
      <c r="D8" s="71">
        <f t="shared" si="3"/>
        <v>1.2243936896632918E-2</v>
      </c>
      <c r="H8" s="270">
        <v>1</v>
      </c>
      <c r="I8" s="270">
        <v>155</v>
      </c>
      <c r="J8" s="270">
        <v>148</v>
      </c>
      <c r="K8" s="270">
        <v>145</v>
      </c>
      <c r="L8" s="270">
        <v>116</v>
      </c>
      <c r="M8" s="270">
        <v>99</v>
      </c>
      <c r="N8" s="270">
        <v>103</v>
      </c>
      <c r="O8" s="105">
        <f t="shared" ref="O8:O38" si="4">I8/$AC$17</f>
        <v>2.7154870357393134E-2</v>
      </c>
      <c r="P8" s="105">
        <f t="shared" ref="P8:P38" si="5">J8/$AC$18</f>
        <v>2.5974025974025976E-2</v>
      </c>
      <c r="Q8" s="105">
        <f t="shared" ref="Q8:Q38" si="6">K8/$AC$19</f>
        <v>2.5230555072211589E-2</v>
      </c>
      <c r="R8" s="105">
        <f t="shared" ref="R8:R38" si="7">L8/$X$17</f>
        <v>3.0374443571615607E-2</v>
      </c>
      <c r="S8" s="105">
        <f t="shared" ref="S8:S38" si="8">M8/$X$18</f>
        <v>2.4348253812100346E-2</v>
      </c>
      <c r="T8" s="106">
        <f t="shared" ref="T8:T38" si="9">N8/$X$19</f>
        <v>2.4252413468330587E-2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7</v>
      </c>
      <c r="B9" s="71">
        <f t="shared" si="1"/>
        <v>1.7282010997643361E-2</v>
      </c>
      <c r="C9" s="71">
        <f t="shared" si="2"/>
        <v>1.5986227250368912E-2</v>
      </c>
      <c r="D9" s="71">
        <f t="shared" si="3"/>
        <v>9.6538733223451856E-3</v>
      </c>
      <c r="H9" s="270">
        <v>2</v>
      </c>
      <c r="I9" s="270">
        <v>147</v>
      </c>
      <c r="J9" s="270">
        <v>128</v>
      </c>
      <c r="K9" s="270">
        <v>105</v>
      </c>
      <c r="L9" s="270">
        <v>94</v>
      </c>
      <c r="M9" s="270">
        <v>83</v>
      </c>
      <c r="N9" s="270">
        <v>76</v>
      </c>
      <c r="O9" s="105">
        <f t="shared" si="4"/>
        <v>2.5753328661527679E-2</v>
      </c>
      <c r="P9" s="105">
        <f t="shared" si="5"/>
        <v>2.2464022464022463E-2</v>
      </c>
      <c r="Q9" s="105">
        <f t="shared" si="6"/>
        <v>1.8270401948842874E-2</v>
      </c>
      <c r="R9" s="105">
        <f t="shared" si="7"/>
        <v>2.461377323906782E-2</v>
      </c>
      <c r="S9" s="105">
        <f t="shared" si="8"/>
        <v>2.0413182488932612E-2</v>
      </c>
      <c r="T9" s="106">
        <f t="shared" si="9"/>
        <v>1.7894984695078879E-2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8</v>
      </c>
      <c r="B10" s="71">
        <f t="shared" si="1"/>
        <v>1.230688661953391E-2</v>
      </c>
      <c r="C10" s="71">
        <f t="shared" si="2"/>
        <v>1.3772749631087064E-2</v>
      </c>
      <c r="D10" s="71">
        <f t="shared" si="3"/>
        <v>1.0595714622086179E-2</v>
      </c>
      <c r="H10" s="270">
        <v>3</v>
      </c>
      <c r="I10" s="270">
        <v>138</v>
      </c>
      <c r="J10" s="270">
        <v>108</v>
      </c>
      <c r="K10" s="270">
        <v>119</v>
      </c>
      <c r="L10" s="270">
        <v>71</v>
      </c>
      <c r="M10" s="270">
        <v>79</v>
      </c>
      <c r="N10" s="270">
        <v>73</v>
      </c>
      <c r="O10" s="105">
        <f t="shared" si="4"/>
        <v>2.4176594253679046E-2</v>
      </c>
      <c r="P10" s="105">
        <f t="shared" si="5"/>
        <v>1.8954018954018954E-2</v>
      </c>
      <c r="Q10" s="105">
        <f t="shared" si="6"/>
        <v>2.0706455542021926E-2</v>
      </c>
      <c r="R10" s="105">
        <f t="shared" si="7"/>
        <v>1.8591254255040587E-2</v>
      </c>
      <c r="S10" s="105">
        <f t="shared" si="8"/>
        <v>1.942941465814068E-2</v>
      </c>
      <c r="T10" s="106">
        <f t="shared" si="9"/>
        <v>1.7188603720273133E-2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9</v>
      </c>
      <c r="B11" s="71">
        <f t="shared" si="1"/>
        <v>1.2568735271013355E-2</v>
      </c>
      <c r="C11" s="71">
        <f t="shared" si="2"/>
        <v>1.2297097884899164E-2</v>
      </c>
      <c r="D11" s="71">
        <f t="shared" si="3"/>
        <v>1.1066635271956676E-2</v>
      </c>
      <c r="H11" s="270">
        <v>4</v>
      </c>
      <c r="I11" s="270">
        <v>124</v>
      </c>
      <c r="J11" s="270">
        <v>115</v>
      </c>
      <c r="K11" s="270">
        <v>129</v>
      </c>
      <c r="L11" s="270">
        <v>63</v>
      </c>
      <c r="M11" s="270">
        <v>53</v>
      </c>
      <c r="N11" s="270">
        <v>65</v>
      </c>
      <c r="O11" s="105">
        <f t="shared" si="4"/>
        <v>2.1723896285914507E-2</v>
      </c>
      <c r="P11" s="105">
        <f t="shared" si="5"/>
        <v>2.0182520182520182E-2</v>
      </c>
      <c r="Q11" s="105">
        <f t="shared" si="6"/>
        <v>2.2446493822864105E-2</v>
      </c>
      <c r="R11" s="105">
        <f t="shared" si="7"/>
        <v>1.6496465043205028E-2</v>
      </c>
      <c r="S11" s="105">
        <f t="shared" si="8"/>
        <v>1.3034923757993113E-2</v>
      </c>
      <c r="T11" s="106">
        <f t="shared" si="9"/>
        <v>1.5304921120791147E-2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10</v>
      </c>
      <c r="B12" s="71">
        <f t="shared" si="1"/>
        <v>1.5972767740246138E-2</v>
      </c>
      <c r="C12" s="71">
        <f t="shared" si="2"/>
        <v>1.2543039842597147E-2</v>
      </c>
      <c r="D12" s="71">
        <f t="shared" si="3"/>
        <v>8.4765716976689422E-3</v>
      </c>
      <c r="H12" s="270">
        <v>5</v>
      </c>
      <c r="I12" s="270">
        <v>120</v>
      </c>
      <c r="J12" s="270">
        <v>113</v>
      </c>
      <c r="K12" s="270">
        <v>118</v>
      </c>
      <c r="L12" s="270">
        <v>53</v>
      </c>
      <c r="M12" s="270">
        <v>60</v>
      </c>
      <c r="N12" s="270">
        <v>65</v>
      </c>
      <c r="O12" s="105">
        <f t="shared" si="4"/>
        <v>2.1023125437981779E-2</v>
      </c>
      <c r="P12" s="105">
        <f t="shared" si="5"/>
        <v>1.9831519831519831E-2</v>
      </c>
      <c r="Q12" s="105">
        <f t="shared" si="6"/>
        <v>2.0532451713937708E-2</v>
      </c>
      <c r="R12" s="105">
        <f t="shared" si="7"/>
        <v>1.3877978528410578E-2</v>
      </c>
      <c r="S12" s="105">
        <f t="shared" si="8"/>
        <v>1.4756517461878997E-2</v>
      </c>
      <c r="T12" s="106">
        <f t="shared" si="9"/>
        <v>1.5304921120791147E-2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11</v>
      </c>
      <c r="B13" s="71">
        <f t="shared" si="1"/>
        <v>8.6410054988216804E-3</v>
      </c>
      <c r="C13" s="71">
        <f t="shared" si="2"/>
        <v>1.1067388096409248E-2</v>
      </c>
      <c r="D13" s="71">
        <f t="shared" si="3"/>
        <v>1.0831174947021427E-2</v>
      </c>
      <c r="H13" s="270">
        <v>6</v>
      </c>
      <c r="I13" s="270">
        <v>128</v>
      </c>
      <c r="J13" s="270">
        <v>105</v>
      </c>
      <c r="K13" s="270">
        <v>104</v>
      </c>
      <c r="L13" s="270">
        <v>63</v>
      </c>
      <c r="M13" s="270">
        <v>60</v>
      </c>
      <c r="N13" s="270">
        <v>52</v>
      </c>
      <c r="O13" s="105">
        <f t="shared" si="4"/>
        <v>2.2424667133847231E-2</v>
      </c>
      <c r="P13" s="105">
        <f t="shared" si="5"/>
        <v>1.8427518427518427E-2</v>
      </c>
      <c r="Q13" s="105">
        <f t="shared" si="6"/>
        <v>1.8096398120758656E-2</v>
      </c>
      <c r="R13" s="105">
        <f t="shared" si="7"/>
        <v>1.6496465043205028E-2</v>
      </c>
      <c r="S13" s="105">
        <f t="shared" si="8"/>
        <v>1.4756517461878997E-2</v>
      </c>
      <c r="T13" s="106">
        <f t="shared" si="9"/>
        <v>1.2243936896632918E-2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12</v>
      </c>
      <c r="B14" s="71">
        <f t="shared" si="1"/>
        <v>9.68840010473946E-3</v>
      </c>
      <c r="C14" s="71">
        <f t="shared" si="2"/>
        <v>1.1313330054107231E-2</v>
      </c>
      <c r="D14" s="71">
        <f t="shared" si="3"/>
        <v>1.0124793972215681E-2</v>
      </c>
      <c r="H14" s="270">
        <v>7</v>
      </c>
      <c r="I14" s="270">
        <v>128</v>
      </c>
      <c r="J14" s="270">
        <v>94</v>
      </c>
      <c r="K14" s="270">
        <v>72</v>
      </c>
      <c r="L14" s="270">
        <v>66</v>
      </c>
      <c r="M14" s="270">
        <v>65</v>
      </c>
      <c r="N14" s="270">
        <v>41</v>
      </c>
      <c r="O14" s="105">
        <f t="shared" si="4"/>
        <v>2.2424667133847231E-2</v>
      </c>
      <c r="P14" s="105">
        <f t="shared" si="5"/>
        <v>1.6497016497016497E-2</v>
      </c>
      <c r="Q14" s="105">
        <f t="shared" si="6"/>
        <v>1.2528275622063685E-2</v>
      </c>
      <c r="R14" s="105">
        <f t="shared" si="7"/>
        <v>1.7282010997643361E-2</v>
      </c>
      <c r="S14" s="105">
        <f t="shared" si="8"/>
        <v>1.5986227250368912E-2</v>
      </c>
      <c r="T14" s="106">
        <f t="shared" si="9"/>
        <v>9.6538733223451856E-3</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13</v>
      </c>
      <c r="B15" s="71">
        <f t="shared" si="1"/>
        <v>1.230688661953391E-2</v>
      </c>
      <c r="C15" s="71">
        <f t="shared" si="2"/>
        <v>6.6404328578455489E-3</v>
      </c>
      <c r="D15" s="71">
        <f t="shared" si="3"/>
        <v>8.2411113727336952E-3</v>
      </c>
      <c r="H15" s="270">
        <v>8</v>
      </c>
      <c r="I15" s="270">
        <v>74</v>
      </c>
      <c r="J15" s="270">
        <v>80</v>
      </c>
      <c r="K15" s="270">
        <v>85</v>
      </c>
      <c r="L15" s="270">
        <v>47</v>
      </c>
      <c r="M15" s="270">
        <v>56</v>
      </c>
      <c r="N15" s="270">
        <v>45</v>
      </c>
      <c r="O15" s="105">
        <f t="shared" si="4"/>
        <v>1.296426068675543E-2</v>
      </c>
      <c r="P15" s="105">
        <f t="shared" si="5"/>
        <v>1.4040014040014041E-2</v>
      </c>
      <c r="Q15" s="105">
        <f t="shared" si="6"/>
        <v>1.4790325387158517E-2</v>
      </c>
      <c r="R15" s="105">
        <f t="shared" si="7"/>
        <v>1.230688661953391E-2</v>
      </c>
      <c r="S15" s="105">
        <f t="shared" si="8"/>
        <v>1.3772749631087064E-2</v>
      </c>
      <c r="T15" s="106">
        <f t="shared" si="9"/>
        <v>1.0595714622086179E-2</v>
      </c>
      <c r="W15" s="29">
        <v>45597</v>
      </c>
      <c r="X15" s="270">
        <v>4170</v>
      </c>
      <c r="Y15" s="270">
        <v>256733</v>
      </c>
      <c r="Z15" s="270">
        <v>3467</v>
      </c>
      <c r="AA15" s="270">
        <v>171158</v>
      </c>
      <c r="AB15" s="24" t="s">
        <v>1168</v>
      </c>
      <c r="AC15" s="270">
        <v>5884</v>
      </c>
      <c r="AD15" s="270">
        <v>651853</v>
      </c>
      <c r="AE15" s="270">
        <v>5691</v>
      </c>
      <c r="AF15" s="270">
        <v>420662</v>
      </c>
      <c r="AG15" s="94" t="s">
        <v>1169</v>
      </c>
    </row>
    <row r="16" spans="1:33" ht="15.75" customHeight="1" x14ac:dyDescent="0.25">
      <c r="A16">
        <v>14</v>
      </c>
      <c r="B16" s="71">
        <f t="shared" si="1"/>
        <v>1.2568735271013355E-2</v>
      </c>
      <c r="C16" s="71">
        <f t="shared" si="2"/>
        <v>1.2297097884899164E-2</v>
      </c>
      <c r="D16" s="71">
        <f t="shared" si="3"/>
        <v>1.1066635271956676E-2</v>
      </c>
      <c r="E16" s="277"/>
      <c r="H16" s="270">
        <v>9</v>
      </c>
      <c r="I16" s="270">
        <v>85</v>
      </c>
      <c r="J16" s="270">
        <v>96</v>
      </c>
      <c r="K16" s="270">
        <v>84</v>
      </c>
      <c r="L16" s="270">
        <v>48</v>
      </c>
      <c r="M16" s="270">
        <v>50</v>
      </c>
      <c r="N16" s="270">
        <v>47</v>
      </c>
      <c r="O16" s="105">
        <f t="shared" si="4"/>
        <v>1.4891380518570427E-2</v>
      </c>
      <c r="P16" s="105">
        <f t="shared" si="5"/>
        <v>1.6848016848016848E-2</v>
      </c>
      <c r="Q16" s="105">
        <f t="shared" si="6"/>
        <v>1.4616321559074299E-2</v>
      </c>
      <c r="R16" s="105">
        <f t="shared" si="7"/>
        <v>1.2568735271013355E-2</v>
      </c>
      <c r="S16" s="105">
        <f t="shared" si="8"/>
        <v>1.2297097884899164E-2</v>
      </c>
      <c r="T16" s="106">
        <f t="shared" si="9"/>
        <v>1.1066635271956676E-2</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15</v>
      </c>
      <c r="B17" s="71">
        <f t="shared" si="1"/>
        <v>1.230688661953391E-2</v>
      </c>
      <c r="C17" s="71">
        <f t="shared" si="2"/>
        <v>1.0821446138711265E-2</v>
      </c>
      <c r="D17" s="71">
        <f t="shared" si="3"/>
        <v>8.7120320226041909E-3</v>
      </c>
      <c r="H17" s="270">
        <v>10</v>
      </c>
      <c r="I17" s="270">
        <v>108</v>
      </c>
      <c r="J17" s="270">
        <v>85</v>
      </c>
      <c r="K17" s="270">
        <v>64</v>
      </c>
      <c r="L17" s="270">
        <v>61</v>
      </c>
      <c r="M17" s="270">
        <v>51</v>
      </c>
      <c r="N17" s="270">
        <v>36</v>
      </c>
      <c r="O17" s="105">
        <f t="shared" si="4"/>
        <v>1.8920812894183601E-2</v>
      </c>
      <c r="P17" s="105">
        <f t="shared" si="5"/>
        <v>1.4917514917514918E-2</v>
      </c>
      <c r="Q17" s="105">
        <f t="shared" si="6"/>
        <v>1.1136244997389943E-2</v>
      </c>
      <c r="R17" s="105">
        <f t="shared" si="7"/>
        <v>1.5972767740246138E-2</v>
      </c>
      <c r="S17" s="105">
        <f t="shared" si="8"/>
        <v>1.2543039842597147E-2</v>
      </c>
      <c r="T17" s="106">
        <f t="shared" si="9"/>
        <v>8.4765716976689422E-3</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16</v>
      </c>
      <c r="B18" s="71">
        <f t="shared" si="1"/>
        <v>1.0473946059177796E-2</v>
      </c>
      <c r="C18" s="71">
        <f t="shared" si="2"/>
        <v>1.0329562223315297E-2</v>
      </c>
      <c r="D18" s="71">
        <f t="shared" si="3"/>
        <v>7.0638097480574527E-3</v>
      </c>
      <c r="H18" s="270">
        <v>11</v>
      </c>
      <c r="I18" s="270">
        <v>75</v>
      </c>
      <c r="J18" s="270">
        <v>82</v>
      </c>
      <c r="K18" s="270">
        <v>69</v>
      </c>
      <c r="L18" s="270">
        <v>33</v>
      </c>
      <c r="M18" s="270">
        <v>45</v>
      </c>
      <c r="N18" s="270">
        <v>46</v>
      </c>
      <c r="O18" s="105">
        <f t="shared" si="4"/>
        <v>1.3139453398738612E-2</v>
      </c>
      <c r="P18" s="105">
        <f t="shared" si="5"/>
        <v>1.4391014391014392E-2</v>
      </c>
      <c r="Q18" s="105">
        <f t="shared" si="6"/>
        <v>1.2006264137811033E-2</v>
      </c>
      <c r="R18" s="105">
        <f t="shared" si="7"/>
        <v>8.6410054988216804E-3</v>
      </c>
      <c r="S18" s="105">
        <f t="shared" si="8"/>
        <v>1.1067388096409248E-2</v>
      </c>
      <c r="T18" s="106">
        <f t="shared" si="9"/>
        <v>1.0831174947021427E-2</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17</v>
      </c>
      <c r="B19" s="71">
        <f t="shared" si="1"/>
        <v>1.125949201361613E-2</v>
      </c>
      <c r="C19" s="71">
        <f t="shared" si="2"/>
        <v>7.6242006886374815E-3</v>
      </c>
      <c r="D19" s="71">
        <f t="shared" si="3"/>
        <v>1.1302095596891923E-2</v>
      </c>
      <c r="H19" s="270">
        <v>12</v>
      </c>
      <c r="I19" s="270">
        <v>88</v>
      </c>
      <c r="J19" s="270">
        <v>78</v>
      </c>
      <c r="K19" s="270">
        <v>92</v>
      </c>
      <c r="L19" s="270">
        <v>37</v>
      </c>
      <c r="M19" s="270">
        <v>46</v>
      </c>
      <c r="N19" s="270">
        <v>43</v>
      </c>
      <c r="O19" s="105">
        <f t="shared" si="4"/>
        <v>1.5416958654519973E-2</v>
      </c>
      <c r="P19" s="105">
        <f t="shared" si="5"/>
        <v>1.368901368901369E-2</v>
      </c>
      <c r="Q19" s="105">
        <f t="shared" si="6"/>
        <v>1.6008352183748041E-2</v>
      </c>
      <c r="R19" s="105">
        <f t="shared" si="7"/>
        <v>9.68840010473946E-3</v>
      </c>
      <c r="S19" s="105">
        <f t="shared" si="8"/>
        <v>1.1313330054107231E-2</v>
      </c>
      <c r="T19" s="106">
        <f t="shared" si="9"/>
        <v>1.0124793972215681E-2</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18</v>
      </c>
      <c r="B20" s="71">
        <f t="shared" si="1"/>
        <v>1.0997643362136685E-2</v>
      </c>
      <c r="C20" s="71">
        <f t="shared" si="2"/>
        <v>1.278898180029513E-2</v>
      </c>
      <c r="D20" s="71">
        <f t="shared" si="3"/>
        <v>1.0124793972215681E-2</v>
      </c>
      <c r="H20" s="270">
        <v>13</v>
      </c>
      <c r="I20" s="270">
        <v>101</v>
      </c>
      <c r="J20" s="270">
        <v>63</v>
      </c>
      <c r="K20" s="270">
        <v>66</v>
      </c>
      <c r="L20" s="270">
        <v>47</v>
      </c>
      <c r="M20" s="270">
        <v>27</v>
      </c>
      <c r="N20" s="270">
        <v>35</v>
      </c>
      <c r="O20" s="105">
        <f t="shared" si="4"/>
        <v>1.7694463910301331E-2</v>
      </c>
      <c r="P20" s="105">
        <f t="shared" si="5"/>
        <v>1.1056511056511056E-2</v>
      </c>
      <c r="Q20" s="105">
        <f t="shared" si="6"/>
        <v>1.1484252653558378E-2</v>
      </c>
      <c r="R20" s="105">
        <f t="shared" si="7"/>
        <v>1.230688661953391E-2</v>
      </c>
      <c r="S20" s="105">
        <f t="shared" si="8"/>
        <v>6.6404328578455489E-3</v>
      </c>
      <c r="T20" s="106">
        <f t="shared" si="9"/>
        <v>8.2411113727336952E-3</v>
      </c>
    </row>
    <row r="21" spans="1:33" x14ac:dyDescent="0.25">
      <c r="A21">
        <v>19</v>
      </c>
      <c r="B21" s="71">
        <f t="shared" si="1"/>
        <v>1.0473946059177796E-2</v>
      </c>
      <c r="C21" s="71">
        <f t="shared" si="2"/>
        <v>9.0998524348253809E-3</v>
      </c>
      <c r="D21" s="71">
        <f t="shared" si="3"/>
        <v>6.5928890981869553E-3</v>
      </c>
      <c r="H21" s="270">
        <v>14</v>
      </c>
      <c r="I21" s="270">
        <v>88</v>
      </c>
      <c r="J21" s="270">
        <v>86</v>
      </c>
      <c r="K21" s="270">
        <v>63</v>
      </c>
      <c r="L21" s="270">
        <v>48</v>
      </c>
      <c r="M21" s="270">
        <v>50</v>
      </c>
      <c r="N21" s="270">
        <v>47</v>
      </c>
      <c r="O21" s="105">
        <f t="shared" si="4"/>
        <v>1.5416958654519973E-2</v>
      </c>
      <c r="P21" s="105">
        <f t="shared" si="5"/>
        <v>1.5093015093015093E-2</v>
      </c>
      <c r="Q21" s="105">
        <f t="shared" si="6"/>
        <v>1.0962241169305725E-2</v>
      </c>
      <c r="R21" s="105">
        <f t="shared" si="7"/>
        <v>1.2568735271013355E-2</v>
      </c>
      <c r="S21" s="105">
        <f t="shared" si="8"/>
        <v>1.2297097884899164E-2</v>
      </c>
      <c r="T21" s="106">
        <f t="shared" si="9"/>
        <v>1.1066635271956676E-2</v>
      </c>
    </row>
    <row r="22" spans="1:33" x14ac:dyDescent="0.25">
      <c r="A22">
        <v>20</v>
      </c>
      <c r="B22" s="71">
        <f t="shared" si="1"/>
        <v>8.3791568473422368E-3</v>
      </c>
      <c r="C22" s="71">
        <f t="shared" si="2"/>
        <v>9.0998524348253809E-3</v>
      </c>
      <c r="D22" s="71">
        <f t="shared" si="3"/>
        <v>1.1066635271956676E-2</v>
      </c>
      <c r="H22" s="270">
        <v>15</v>
      </c>
      <c r="I22" s="270">
        <v>75</v>
      </c>
      <c r="J22" s="270">
        <v>84</v>
      </c>
      <c r="K22" s="270">
        <v>75</v>
      </c>
      <c r="L22" s="270">
        <v>47</v>
      </c>
      <c r="M22" s="270">
        <v>44</v>
      </c>
      <c r="N22" s="270">
        <v>37</v>
      </c>
      <c r="O22" s="105">
        <f t="shared" si="4"/>
        <v>1.3139453398738612E-2</v>
      </c>
      <c r="P22" s="105">
        <f t="shared" si="5"/>
        <v>1.4742014742014743E-2</v>
      </c>
      <c r="Q22" s="105">
        <f t="shared" si="6"/>
        <v>1.3050287106316338E-2</v>
      </c>
      <c r="R22" s="105">
        <f t="shared" si="7"/>
        <v>1.230688661953391E-2</v>
      </c>
      <c r="S22" s="105">
        <f t="shared" si="8"/>
        <v>1.0821446138711265E-2</v>
      </c>
      <c r="T22" s="106">
        <f t="shared" si="9"/>
        <v>8.7120320226041909E-3</v>
      </c>
    </row>
    <row r="23" spans="1:33" x14ac:dyDescent="0.25">
      <c r="A23">
        <v>21</v>
      </c>
      <c r="B23" s="71">
        <f t="shared" si="1"/>
        <v>1.0212097407698351E-2</v>
      </c>
      <c r="C23" s="71">
        <f t="shared" si="2"/>
        <v>8.1160846040334474E-3</v>
      </c>
      <c r="D23" s="71">
        <f t="shared" si="3"/>
        <v>7.2992700729927005E-3</v>
      </c>
      <c r="H23" s="270">
        <v>16</v>
      </c>
      <c r="I23" s="270">
        <v>74</v>
      </c>
      <c r="J23" s="270">
        <v>69</v>
      </c>
      <c r="K23" s="270">
        <v>59</v>
      </c>
      <c r="L23" s="270">
        <v>40</v>
      </c>
      <c r="M23" s="270">
        <v>42</v>
      </c>
      <c r="N23" s="270">
        <v>30</v>
      </c>
      <c r="O23" s="105">
        <f t="shared" si="4"/>
        <v>1.296426068675543E-2</v>
      </c>
      <c r="P23" s="105">
        <f t="shared" si="5"/>
        <v>1.2109512109512109E-2</v>
      </c>
      <c r="Q23" s="105">
        <f t="shared" si="6"/>
        <v>1.0266225856968854E-2</v>
      </c>
      <c r="R23" s="105">
        <f t="shared" si="7"/>
        <v>1.0473946059177796E-2</v>
      </c>
      <c r="S23" s="105">
        <f t="shared" si="8"/>
        <v>1.0329562223315297E-2</v>
      </c>
      <c r="T23" s="106">
        <f t="shared" si="9"/>
        <v>7.0638097480574527E-3</v>
      </c>
    </row>
    <row r="24" spans="1:33" x14ac:dyDescent="0.25">
      <c r="A24">
        <v>22</v>
      </c>
      <c r="B24" s="71">
        <f t="shared" si="1"/>
        <v>9.68840010473946E-3</v>
      </c>
      <c r="C24" s="71">
        <f t="shared" si="2"/>
        <v>9.8376783079193314E-3</v>
      </c>
      <c r="D24" s="71">
        <f t="shared" si="3"/>
        <v>9.6538733223451856E-3</v>
      </c>
      <c r="H24" s="270">
        <v>17</v>
      </c>
      <c r="I24" s="270">
        <v>79</v>
      </c>
      <c r="J24" s="270">
        <v>64</v>
      </c>
      <c r="K24" s="270">
        <v>73</v>
      </c>
      <c r="L24" s="270">
        <v>43</v>
      </c>
      <c r="M24" s="270">
        <v>31</v>
      </c>
      <c r="N24" s="270">
        <v>48</v>
      </c>
      <c r="O24" s="105">
        <f t="shared" si="4"/>
        <v>1.3840224246671338E-2</v>
      </c>
      <c r="P24" s="105">
        <f t="shared" si="5"/>
        <v>1.1232011232011231E-2</v>
      </c>
      <c r="Q24" s="105">
        <f t="shared" si="6"/>
        <v>1.2702279450147904E-2</v>
      </c>
      <c r="R24" s="105">
        <f t="shared" si="7"/>
        <v>1.125949201361613E-2</v>
      </c>
      <c r="S24" s="105">
        <f t="shared" si="8"/>
        <v>7.6242006886374815E-3</v>
      </c>
      <c r="T24" s="106">
        <f t="shared" si="9"/>
        <v>1.1302095596891923E-2</v>
      </c>
    </row>
    <row r="25" spans="1:33" x14ac:dyDescent="0.25">
      <c r="A25">
        <v>23</v>
      </c>
      <c r="B25" s="71">
        <f t="shared" si="1"/>
        <v>9.9502487562189053E-3</v>
      </c>
      <c r="C25" s="71">
        <f t="shared" si="2"/>
        <v>8.1160846040334474E-3</v>
      </c>
      <c r="D25" s="71">
        <f t="shared" si="3"/>
        <v>1.036025429715093E-2</v>
      </c>
      <c r="H25" s="270">
        <v>18</v>
      </c>
      <c r="I25" s="270">
        <v>68</v>
      </c>
      <c r="J25" s="270">
        <v>76</v>
      </c>
      <c r="K25" s="270">
        <v>72</v>
      </c>
      <c r="L25" s="270">
        <v>42</v>
      </c>
      <c r="M25" s="270">
        <v>52</v>
      </c>
      <c r="N25" s="270">
        <v>43</v>
      </c>
      <c r="O25" s="105">
        <f t="shared" si="4"/>
        <v>1.1913104414856343E-2</v>
      </c>
      <c r="P25" s="105">
        <f t="shared" si="5"/>
        <v>1.3338013338013339E-2</v>
      </c>
      <c r="Q25" s="105">
        <f t="shared" si="6"/>
        <v>1.2528275622063685E-2</v>
      </c>
      <c r="R25" s="105">
        <f t="shared" si="7"/>
        <v>1.0997643362136685E-2</v>
      </c>
      <c r="S25" s="105">
        <f t="shared" si="8"/>
        <v>1.278898180029513E-2</v>
      </c>
      <c r="T25" s="106">
        <f t="shared" si="9"/>
        <v>1.0124793972215681E-2</v>
      </c>
    </row>
    <row r="26" spans="1:33" x14ac:dyDescent="0.25">
      <c r="A26">
        <v>24</v>
      </c>
      <c r="B26" s="71">
        <f t="shared" si="1"/>
        <v>1.073579471065724E-2</v>
      </c>
      <c r="C26" s="71">
        <f t="shared" si="2"/>
        <v>6.6404328578455489E-3</v>
      </c>
      <c r="D26" s="71">
        <f t="shared" si="3"/>
        <v>8.9474923475394395E-3</v>
      </c>
      <c r="H26" s="270">
        <v>19</v>
      </c>
      <c r="I26" s="270">
        <v>63</v>
      </c>
      <c r="J26" s="270">
        <v>64</v>
      </c>
      <c r="K26" s="270">
        <v>55</v>
      </c>
      <c r="L26" s="270">
        <v>40</v>
      </c>
      <c r="M26" s="270">
        <v>37</v>
      </c>
      <c r="N26" s="270">
        <v>28</v>
      </c>
      <c r="O26" s="105">
        <f t="shared" si="4"/>
        <v>1.1037140854940435E-2</v>
      </c>
      <c r="P26" s="105">
        <f t="shared" si="5"/>
        <v>1.1232011232011231E-2</v>
      </c>
      <c r="Q26" s="105">
        <f t="shared" si="6"/>
        <v>9.5702105446319827E-3</v>
      </c>
      <c r="R26" s="105">
        <f t="shared" si="7"/>
        <v>1.0473946059177796E-2</v>
      </c>
      <c r="S26" s="105">
        <f t="shared" si="8"/>
        <v>9.0998524348253809E-3</v>
      </c>
      <c r="T26" s="106">
        <f t="shared" si="9"/>
        <v>6.5928890981869553E-3</v>
      </c>
    </row>
    <row r="27" spans="1:33" x14ac:dyDescent="0.25">
      <c r="A27">
        <v>25</v>
      </c>
      <c r="B27" s="71">
        <f t="shared" si="1"/>
        <v>8.9028541503011257E-3</v>
      </c>
      <c r="C27" s="71">
        <f t="shared" si="2"/>
        <v>6.3944909001475651E-3</v>
      </c>
      <c r="D27" s="71">
        <f t="shared" si="3"/>
        <v>7.2992700729927005E-3</v>
      </c>
      <c r="H27" s="270">
        <v>20</v>
      </c>
      <c r="I27" s="270">
        <v>55</v>
      </c>
      <c r="J27" s="270">
        <v>53</v>
      </c>
      <c r="K27" s="270">
        <v>67</v>
      </c>
      <c r="L27" s="270">
        <v>32</v>
      </c>
      <c r="M27" s="270">
        <v>37</v>
      </c>
      <c r="N27" s="270">
        <v>47</v>
      </c>
      <c r="O27" s="105">
        <f t="shared" si="4"/>
        <v>9.6355991590749823E-3</v>
      </c>
      <c r="P27" s="105">
        <f t="shared" si="5"/>
        <v>9.3015093015093014E-3</v>
      </c>
      <c r="Q27" s="105">
        <f t="shared" si="6"/>
        <v>1.1658256481642596E-2</v>
      </c>
      <c r="R27" s="105">
        <f t="shared" si="7"/>
        <v>8.3791568473422368E-3</v>
      </c>
      <c r="S27" s="105">
        <f t="shared" si="8"/>
        <v>9.0998524348253809E-3</v>
      </c>
      <c r="T27" s="106">
        <f t="shared" si="9"/>
        <v>1.1066635271956676E-2</v>
      </c>
    </row>
    <row r="28" spans="1:33" x14ac:dyDescent="0.25">
      <c r="A28">
        <v>26</v>
      </c>
      <c r="B28" s="71">
        <f t="shared" si="1"/>
        <v>8.1173081958627914E-3</v>
      </c>
      <c r="C28" s="71">
        <f t="shared" si="2"/>
        <v>8.1160846040334474E-3</v>
      </c>
      <c r="D28" s="71">
        <f t="shared" si="3"/>
        <v>9.4184129974099369E-3</v>
      </c>
      <c r="H28" s="270">
        <v>21</v>
      </c>
      <c r="I28" s="270">
        <v>61</v>
      </c>
      <c r="J28" s="270">
        <v>59</v>
      </c>
      <c r="K28" s="270">
        <v>57</v>
      </c>
      <c r="L28" s="270">
        <v>39</v>
      </c>
      <c r="M28" s="270">
        <v>33</v>
      </c>
      <c r="N28" s="270">
        <v>31</v>
      </c>
      <c r="O28" s="105">
        <f t="shared" si="4"/>
        <v>1.0686755430974072E-2</v>
      </c>
      <c r="P28" s="105">
        <f t="shared" si="5"/>
        <v>1.0354510354510354E-2</v>
      </c>
      <c r="Q28" s="105">
        <f t="shared" si="6"/>
        <v>9.9182182008004174E-3</v>
      </c>
      <c r="R28" s="105">
        <f t="shared" si="7"/>
        <v>1.0212097407698351E-2</v>
      </c>
      <c r="S28" s="105">
        <f t="shared" si="8"/>
        <v>8.1160846040334474E-3</v>
      </c>
      <c r="T28" s="106">
        <f t="shared" si="9"/>
        <v>7.2992700729927005E-3</v>
      </c>
    </row>
    <row r="29" spans="1:33" x14ac:dyDescent="0.25">
      <c r="A29">
        <v>27</v>
      </c>
      <c r="B29" s="71">
        <f t="shared" si="1"/>
        <v>8.9028541503011257E-3</v>
      </c>
      <c r="C29" s="71">
        <f t="shared" si="2"/>
        <v>9.3457943925233638E-3</v>
      </c>
      <c r="D29" s="71">
        <f t="shared" si="3"/>
        <v>6.5928890981869553E-3</v>
      </c>
      <c r="H29" s="270">
        <v>22</v>
      </c>
      <c r="I29" s="270">
        <v>52</v>
      </c>
      <c r="J29" s="270">
        <v>61</v>
      </c>
      <c r="K29" s="270">
        <v>68</v>
      </c>
      <c r="L29" s="270">
        <v>37</v>
      </c>
      <c r="M29" s="270">
        <v>40</v>
      </c>
      <c r="N29" s="270">
        <v>41</v>
      </c>
      <c r="O29" s="105">
        <f t="shared" si="4"/>
        <v>9.1100210231254385E-3</v>
      </c>
      <c r="P29" s="105">
        <f t="shared" si="5"/>
        <v>1.0705510705510705E-2</v>
      </c>
      <c r="Q29" s="105">
        <f t="shared" si="6"/>
        <v>1.1832260309726814E-2</v>
      </c>
      <c r="R29" s="105">
        <f t="shared" si="7"/>
        <v>9.68840010473946E-3</v>
      </c>
      <c r="S29" s="105">
        <f t="shared" si="8"/>
        <v>9.8376783079193314E-3</v>
      </c>
      <c r="T29" s="106">
        <f t="shared" si="9"/>
        <v>9.6538733223451856E-3</v>
      </c>
    </row>
    <row r="30" spans="1:33" x14ac:dyDescent="0.25">
      <c r="A30">
        <v>28</v>
      </c>
      <c r="B30" s="71">
        <f t="shared" si="1"/>
        <v>7.8554595443833461E-3</v>
      </c>
      <c r="C30" s="71">
        <f t="shared" si="2"/>
        <v>1.0083620265617314E-2</v>
      </c>
      <c r="D30" s="71">
        <f t="shared" si="3"/>
        <v>8.0056510477984465E-3</v>
      </c>
      <c r="H30" s="270">
        <v>23</v>
      </c>
      <c r="I30" s="270">
        <v>67</v>
      </c>
      <c r="J30" s="270">
        <v>58</v>
      </c>
      <c r="K30" s="270">
        <v>71</v>
      </c>
      <c r="L30" s="270">
        <v>38</v>
      </c>
      <c r="M30" s="270">
        <v>33</v>
      </c>
      <c r="N30" s="270">
        <v>44</v>
      </c>
      <c r="O30" s="105">
        <f t="shared" si="4"/>
        <v>1.1737911702873161E-2</v>
      </c>
      <c r="P30" s="105">
        <f t="shared" si="5"/>
        <v>1.0179010179010179E-2</v>
      </c>
      <c r="Q30" s="105">
        <f t="shared" si="6"/>
        <v>1.2354271793979467E-2</v>
      </c>
      <c r="R30" s="105">
        <f t="shared" si="7"/>
        <v>9.9502487562189053E-3</v>
      </c>
      <c r="S30" s="105">
        <f t="shared" si="8"/>
        <v>8.1160846040334474E-3</v>
      </c>
      <c r="T30" s="106">
        <f t="shared" si="9"/>
        <v>1.036025429715093E-2</v>
      </c>
    </row>
    <row r="31" spans="1:33" x14ac:dyDescent="0.25">
      <c r="A31">
        <v>29</v>
      </c>
      <c r="B31" s="71">
        <f t="shared" si="1"/>
        <v>7.3317622414244563E-3</v>
      </c>
      <c r="C31" s="71">
        <f t="shared" si="2"/>
        <v>6.3944909001475651E-3</v>
      </c>
      <c r="D31" s="71">
        <f t="shared" si="3"/>
        <v>7.2992700729927005E-3</v>
      </c>
      <c r="H31" s="270">
        <v>24</v>
      </c>
      <c r="I31" s="270">
        <v>51</v>
      </c>
      <c r="J31" s="270">
        <v>54</v>
      </c>
      <c r="K31" s="270">
        <v>48</v>
      </c>
      <c r="L31" s="270">
        <v>41</v>
      </c>
      <c r="M31" s="270">
        <v>27</v>
      </c>
      <c r="N31" s="270">
        <v>38</v>
      </c>
      <c r="O31" s="105">
        <f t="shared" si="4"/>
        <v>8.9348283111422566E-3</v>
      </c>
      <c r="P31" s="105">
        <f t="shared" si="5"/>
        <v>9.4770094770094768E-3</v>
      </c>
      <c r="Q31" s="105">
        <f t="shared" si="6"/>
        <v>8.352183748042457E-3</v>
      </c>
      <c r="R31" s="105">
        <f t="shared" si="7"/>
        <v>1.073579471065724E-2</v>
      </c>
      <c r="S31" s="105">
        <f t="shared" si="8"/>
        <v>6.6404328578455489E-3</v>
      </c>
      <c r="T31" s="106">
        <f t="shared" si="9"/>
        <v>8.9474923475394395E-3</v>
      </c>
    </row>
    <row r="32" spans="1:33" x14ac:dyDescent="0.25">
      <c r="A32">
        <v>30</v>
      </c>
      <c r="B32" s="71">
        <f t="shared" si="1"/>
        <v>5.236973029588898E-3</v>
      </c>
      <c r="C32" s="71">
        <f t="shared" si="2"/>
        <v>6.3944909001475651E-3</v>
      </c>
      <c r="D32" s="71">
        <f t="shared" si="3"/>
        <v>7.5347303979279492E-3</v>
      </c>
      <c r="H32" s="270">
        <v>25</v>
      </c>
      <c r="I32" s="270">
        <v>65</v>
      </c>
      <c r="J32" s="270">
        <v>37</v>
      </c>
      <c r="K32" s="270">
        <v>47</v>
      </c>
      <c r="L32" s="270">
        <v>34</v>
      </c>
      <c r="M32" s="270">
        <v>26</v>
      </c>
      <c r="N32" s="270">
        <v>31</v>
      </c>
      <c r="O32" s="105">
        <f t="shared" si="4"/>
        <v>1.1387526278906797E-2</v>
      </c>
      <c r="P32" s="105">
        <f t="shared" si="5"/>
        <v>6.4935064935064939E-3</v>
      </c>
      <c r="Q32" s="105">
        <f t="shared" si="6"/>
        <v>8.1781799199582388E-3</v>
      </c>
      <c r="R32" s="105">
        <f t="shared" si="7"/>
        <v>8.9028541503011257E-3</v>
      </c>
      <c r="S32" s="105">
        <f t="shared" si="8"/>
        <v>6.3944909001475651E-3</v>
      </c>
      <c r="T32" s="106">
        <f t="shared" si="9"/>
        <v>7.2992700729927005E-3</v>
      </c>
    </row>
    <row r="33" spans="1:20" x14ac:dyDescent="0.25">
      <c r="A33">
        <v>31</v>
      </c>
      <c r="B33" s="71">
        <f t="shared" si="1"/>
        <v>9.4265514532600164E-3</v>
      </c>
      <c r="C33" s="71">
        <f t="shared" si="2"/>
        <v>6.8863748155435318E-3</v>
      </c>
      <c r="D33" s="71">
        <f t="shared" si="3"/>
        <v>7.5347303979279492E-3</v>
      </c>
      <c r="H33" s="270">
        <v>26</v>
      </c>
      <c r="I33" s="270">
        <v>44</v>
      </c>
      <c r="J33" s="270">
        <v>46</v>
      </c>
      <c r="K33" s="270">
        <v>52</v>
      </c>
      <c r="L33" s="270">
        <v>31</v>
      </c>
      <c r="M33" s="270">
        <v>33</v>
      </c>
      <c r="N33" s="270">
        <v>40</v>
      </c>
      <c r="O33" s="105">
        <f t="shared" si="4"/>
        <v>7.7084793272599863E-3</v>
      </c>
      <c r="P33" s="105">
        <f t="shared" si="5"/>
        <v>8.0730080730080731E-3</v>
      </c>
      <c r="Q33" s="105">
        <f t="shared" si="6"/>
        <v>9.0481990603793281E-3</v>
      </c>
      <c r="R33" s="105">
        <f t="shared" si="7"/>
        <v>8.1173081958627914E-3</v>
      </c>
      <c r="S33" s="105">
        <f t="shared" si="8"/>
        <v>8.1160846040334474E-3</v>
      </c>
      <c r="T33" s="106">
        <f t="shared" si="9"/>
        <v>9.4184129974099369E-3</v>
      </c>
    </row>
    <row r="34" spans="1:20" x14ac:dyDescent="0.25">
      <c r="A34">
        <v>32</v>
      </c>
      <c r="B34" s="71">
        <f t="shared" si="1"/>
        <v>7.0699135899450118E-3</v>
      </c>
      <c r="C34" s="71">
        <f t="shared" si="2"/>
        <v>9.3457943925233638E-3</v>
      </c>
      <c r="D34" s="71">
        <f t="shared" si="3"/>
        <v>8.2411113727336952E-3</v>
      </c>
      <c r="H34" s="270">
        <v>27</v>
      </c>
      <c r="I34" s="270">
        <v>44</v>
      </c>
      <c r="J34" s="270">
        <v>56</v>
      </c>
      <c r="K34" s="270">
        <v>45</v>
      </c>
      <c r="L34" s="270">
        <v>34</v>
      </c>
      <c r="M34" s="270">
        <v>38</v>
      </c>
      <c r="N34" s="270">
        <v>28</v>
      </c>
      <c r="O34" s="105">
        <f t="shared" si="4"/>
        <v>7.7084793272599863E-3</v>
      </c>
      <c r="P34" s="105">
        <f t="shared" si="5"/>
        <v>9.8280098280098278E-3</v>
      </c>
      <c r="Q34" s="105">
        <f t="shared" si="6"/>
        <v>7.8301722637898041E-3</v>
      </c>
      <c r="R34" s="105">
        <f t="shared" si="7"/>
        <v>8.9028541503011257E-3</v>
      </c>
      <c r="S34" s="105">
        <f t="shared" si="8"/>
        <v>9.3457943925233638E-3</v>
      </c>
      <c r="T34" s="106">
        <f t="shared" si="9"/>
        <v>6.5928890981869553E-3</v>
      </c>
    </row>
    <row r="35" spans="1:20" x14ac:dyDescent="0.25">
      <c r="A35">
        <v>33</v>
      </c>
      <c r="B35" s="71">
        <f t="shared" si="1"/>
        <v>1.125949201361613E-2</v>
      </c>
      <c r="C35" s="71">
        <f t="shared" si="2"/>
        <v>7.3782587309394985E-3</v>
      </c>
      <c r="D35" s="71">
        <f t="shared" si="3"/>
        <v>6.828349423122204E-3</v>
      </c>
      <c r="H35" s="270">
        <v>28</v>
      </c>
      <c r="I35" s="270">
        <v>56</v>
      </c>
      <c r="J35" s="270">
        <v>53</v>
      </c>
      <c r="K35" s="270">
        <v>51</v>
      </c>
      <c r="L35" s="270">
        <v>30</v>
      </c>
      <c r="M35" s="270">
        <v>41</v>
      </c>
      <c r="N35" s="270">
        <v>34</v>
      </c>
      <c r="O35" s="105">
        <f t="shared" si="4"/>
        <v>9.8107918710581641E-3</v>
      </c>
      <c r="P35" s="105">
        <f t="shared" si="5"/>
        <v>9.3015093015093014E-3</v>
      </c>
      <c r="Q35" s="105">
        <f t="shared" si="6"/>
        <v>8.8741952322951099E-3</v>
      </c>
      <c r="R35" s="105">
        <f t="shared" si="7"/>
        <v>7.8554595443833461E-3</v>
      </c>
      <c r="S35" s="105">
        <f t="shared" si="8"/>
        <v>1.0083620265617314E-2</v>
      </c>
      <c r="T35" s="106">
        <f t="shared" si="9"/>
        <v>8.0056510477984465E-3</v>
      </c>
    </row>
    <row r="36" spans="1:20" x14ac:dyDescent="0.25">
      <c r="A36">
        <v>34</v>
      </c>
      <c r="B36" s="71">
        <f t="shared" si="1"/>
        <v>4.7132757266300082E-3</v>
      </c>
      <c r="C36" s="71">
        <f t="shared" si="2"/>
        <v>6.6404328578455489E-3</v>
      </c>
      <c r="D36" s="71">
        <f t="shared" si="3"/>
        <v>4.9446668236402163E-3</v>
      </c>
      <c r="H36" s="270">
        <v>29</v>
      </c>
      <c r="I36" s="270">
        <v>56</v>
      </c>
      <c r="J36" s="270">
        <v>47</v>
      </c>
      <c r="K36" s="270">
        <v>49</v>
      </c>
      <c r="L36" s="270">
        <v>28</v>
      </c>
      <c r="M36" s="270">
        <v>26</v>
      </c>
      <c r="N36" s="270">
        <v>31</v>
      </c>
      <c r="O36" s="105">
        <f t="shared" si="4"/>
        <v>9.8107918710581641E-3</v>
      </c>
      <c r="P36" s="105">
        <f t="shared" si="5"/>
        <v>8.2485082485082486E-3</v>
      </c>
      <c r="Q36" s="105">
        <f t="shared" si="6"/>
        <v>8.5261875761266752E-3</v>
      </c>
      <c r="R36" s="105">
        <f t="shared" si="7"/>
        <v>7.3317622414244563E-3</v>
      </c>
      <c r="S36" s="105">
        <f t="shared" si="8"/>
        <v>6.3944909001475651E-3</v>
      </c>
      <c r="T36" s="106">
        <f t="shared" si="9"/>
        <v>7.2992700729927005E-3</v>
      </c>
    </row>
    <row r="37" spans="1:20" x14ac:dyDescent="0.25">
      <c r="A37">
        <v>35</v>
      </c>
      <c r="B37" s="71">
        <f t="shared" si="1"/>
        <v>7.3317622414244563E-3</v>
      </c>
      <c r="C37" s="71">
        <f t="shared" si="2"/>
        <v>7.6242006886374815E-3</v>
      </c>
      <c r="D37" s="71">
        <f t="shared" si="3"/>
        <v>4.7092064987049684E-3</v>
      </c>
      <c r="H37" s="270">
        <v>30</v>
      </c>
      <c r="I37" s="270">
        <v>44</v>
      </c>
      <c r="J37" s="270">
        <v>49</v>
      </c>
      <c r="K37" s="270">
        <v>41</v>
      </c>
      <c r="L37" s="270">
        <v>20</v>
      </c>
      <c r="M37" s="270">
        <v>26</v>
      </c>
      <c r="N37" s="270">
        <v>32</v>
      </c>
      <c r="O37" s="105">
        <f t="shared" si="4"/>
        <v>7.7084793272599863E-3</v>
      </c>
      <c r="P37" s="105">
        <f t="shared" si="5"/>
        <v>8.5995085995085995E-3</v>
      </c>
      <c r="Q37" s="105">
        <f t="shared" si="6"/>
        <v>7.1341569514529321E-3</v>
      </c>
      <c r="R37" s="105">
        <f t="shared" si="7"/>
        <v>5.236973029588898E-3</v>
      </c>
      <c r="S37" s="105">
        <f t="shared" si="8"/>
        <v>6.3944909001475651E-3</v>
      </c>
      <c r="T37" s="106">
        <f t="shared" si="9"/>
        <v>7.5347303979279492E-3</v>
      </c>
    </row>
    <row r="38" spans="1:20" x14ac:dyDescent="0.25">
      <c r="A38">
        <v>36</v>
      </c>
      <c r="B38" s="71">
        <f t="shared" si="1"/>
        <v>7.0699135899450118E-3</v>
      </c>
      <c r="C38" s="71">
        <f t="shared" si="2"/>
        <v>7.1323167732415147E-3</v>
      </c>
      <c r="D38" s="71">
        <f t="shared" si="3"/>
        <v>5.8865081233812101E-3</v>
      </c>
      <c r="H38" s="270">
        <v>31</v>
      </c>
      <c r="I38" s="270">
        <v>51</v>
      </c>
      <c r="J38" s="270">
        <v>44</v>
      </c>
      <c r="K38" s="270">
        <v>48</v>
      </c>
      <c r="L38" s="270">
        <v>36</v>
      </c>
      <c r="M38" s="270">
        <v>28</v>
      </c>
      <c r="N38" s="270">
        <v>32</v>
      </c>
      <c r="O38" s="105">
        <f t="shared" si="4"/>
        <v>8.9348283111422566E-3</v>
      </c>
      <c r="P38" s="105">
        <f t="shared" si="5"/>
        <v>7.7220077220077222E-3</v>
      </c>
      <c r="Q38" s="105">
        <f t="shared" si="6"/>
        <v>8.352183748042457E-3</v>
      </c>
      <c r="R38" s="105">
        <f t="shared" si="7"/>
        <v>9.4265514532600164E-3</v>
      </c>
      <c r="S38" s="105">
        <f t="shared" si="8"/>
        <v>6.8863748155435318E-3</v>
      </c>
      <c r="T38" s="106">
        <f t="shared" si="9"/>
        <v>7.5347303979279492E-3</v>
      </c>
    </row>
    <row r="39" spans="1:20" x14ac:dyDescent="0.25">
      <c r="A39">
        <v>37</v>
      </c>
      <c r="B39" s="71">
        <f t="shared" si="1"/>
        <v>1.0212097407698351E-2</v>
      </c>
      <c r="C39" s="71">
        <f t="shared" si="2"/>
        <v>4.6728971962616819E-3</v>
      </c>
      <c r="D39" s="71">
        <f t="shared" si="3"/>
        <v>7.0638097480574527E-3</v>
      </c>
      <c r="H39" s="270">
        <v>32</v>
      </c>
      <c r="I39" s="270">
        <v>49</v>
      </c>
      <c r="J39" s="270">
        <v>50</v>
      </c>
      <c r="K39" s="270">
        <v>43</v>
      </c>
      <c r="L39" s="270">
        <v>27</v>
      </c>
      <c r="M39" s="270">
        <v>38</v>
      </c>
      <c r="N39" s="270">
        <v>35</v>
      </c>
      <c r="O39" s="105">
        <f t="shared" ref="O39:O102" si="10">I39/$AC$17</f>
        <v>8.5844428871758929E-3</v>
      </c>
      <c r="P39" s="105">
        <f t="shared" ref="P39:P102" si="11">J39/$AC$18</f>
        <v>8.775008775008775E-3</v>
      </c>
      <c r="Q39" s="105">
        <f t="shared" ref="Q39:Q102" si="12">K39/$AC$19</f>
        <v>7.4821646076213676E-3</v>
      </c>
      <c r="R39" s="105">
        <f t="shared" ref="R39:R102" si="13">L39/$X$17</f>
        <v>7.0699135899450118E-3</v>
      </c>
      <c r="S39" s="105">
        <f t="shared" ref="S39:S102" si="14">M39/$X$18</f>
        <v>9.3457943925233638E-3</v>
      </c>
      <c r="T39" s="106">
        <f t="shared" ref="T39:T102" si="15">N39/$X$19</f>
        <v>8.2411113727336952E-3</v>
      </c>
    </row>
    <row r="40" spans="1:20" x14ac:dyDescent="0.25">
      <c r="A40">
        <v>38</v>
      </c>
      <c r="B40" s="71">
        <f t="shared" si="1"/>
        <v>7.3317622414244563E-3</v>
      </c>
      <c r="C40" s="71">
        <f t="shared" si="2"/>
        <v>7.1323167732415147E-3</v>
      </c>
      <c r="D40" s="71">
        <f t="shared" si="3"/>
        <v>7.7701907228631979E-3</v>
      </c>
      <c r="H40" s="270">
        <v>33</v>
      </c>
      <c r="I40" s="270">
        <v>60</v>
      </c>
      <c r="J40" s="270">
        <v>47</v>
      </c>
      <c r="K40" s="270">
        <v>49</v>
      </c>
      <c r="L40" s="270">
        <v>43</v>
      </c>
      <c r="M40" s="270">
        <v>30</v>
      </c>
      <c r="N40" s="270">
        <v>29</v>
      </c>
      <c r="O40" s="105">
        <f t="shared" si="10"/>
        <v>1.051156271899089E-2</v>
      </c>
      <c r="P40" s="105">
        <f t="shared" si="11"/>
        <v>8.2485082485082486E-3</v>
      </c>
      <c r="Q40" s="105">
        <f t="shared" si="12"/>
        <v>8.5261875761266752E-3</v>
      </c>
      <c r="R40" s="105">
        <f t="shared" si="13"/>
        <v>1.125949201361613E-2</v>
      </c>
      <c r="S40" s="105">
        <f t="shared" si="14"/>
        <v>7.3782587309394985E-3</v>
      </c>
      <c r="T40" s="106">
        <f t="shared" si="15"/>
        <v>6.828349423122204E-3</v>
      </c>
    </row>
    <row r="41" spans="1:20" x14ac:dyDescent="0.25">
      <c r="A41">
        <v>39</v>
      </c>
      <c r="B41" s="71">
        <f t="shared" si="1"/>
        <v>5.7606703325477878E-3</v>
      </c>
      <c r="C41" s="71">
        <f t="shared" si="2"/>
        <v>9.5917363502213485E-3</v>
      </c>
      <c r="D41" s="71">
        <f t="shared" si="3"/>
        <v>4.4737461737697198E-3</v>
      </c>
      <c r="H41" s="270">
        <v>34</v>
      </c>
      <c r="I41" s="270">
        <v>39</v>
      </c>
      <c r="J41" s="270">
        <v>49</v>
      </c>
      <c r="K41" s="270">
        <v>32</v>
      </c>
      <c r="L41" s="270">
        <v>18</v>
      </c>
      <c r="M41" s="270">
        <v>27</v>
      </c>
      <c r="N41" s="270">
        <v>21</v>
      </c>
      <c r="O41" s="105">
        <f t="shared" si="10"/>
        <v>6.8325157673440788E-3</v>
      </c>
      <c r="P41" s="105">
        <f t="shared" si="11"/>
        <v>8.5995085995085995E-3</v>
      </c>
      <c r="Q41" s="105">
        <f t="shared" si="12"/>
        <v>5.5681224986949716E-3</v>
      </c>
      <c r="R41" s="105">
        <f t="shared" si="13"/>
        <v>4.7132757266300082E-3</v>
      </c>
      <c r="S41" s="105">
        <f t="shared" si="14"/>
        <v>6.6404328578455489E-3</v>
      </c>
      <c r="T41" s="106">
        <f t="shared" si="15"/>
        <v>4.9446668236402163E-3</v>
      </c>
    </row>
    <row r="42" spans="1:20" x14ac:dyDescent="0.25">
      <c r="A42">
        <v>40</v>
      </c>
      <c r="B42" s="71">
        <f t="shared" si="1"/>
        <v>6.2843676355066776E-3</v>
      </c>
      <c r="C42" s="71">
        <f t="shared" si="2"/>
        <v>7.3782587309394985E-3</v>
      </c>
      <c r="D42" s="71">
        <f t="shared" si="3"/>
        <v>7.0638097480574527E-3</v>
      </c>
      <c r="H42" s="270">
        <v>35</v>
      </c>
      <c r="I42" s="270">
        <v>36</v>
      </c>
      <c r="J42" s="270">
        <v>44</v>
      </c>
      <c r="K42" s="270">
        <v>30</v>
      </c>
      <c r="L42" s="270">
        <v>28</v>
      </c>
      <c r="M42" s="270">
        <v>31</v>
      </c>
      <c r="N42" s="270">
        <v>20</v>
      </c>
      <c r="O42" s="105">
        <f t="shared" si="10"/>
        <v>6.3069376313945342E-3</v>
      </c>
      <c r="P42" s="105">
        <f t="shared" si="11"/>
        <v>7.7220077220077222E-3</v>
      </c>
      <c r="Q42" s="105">
        <f t="shared" si="12"/>
        <v>5.2201148425265352E-3</v>
      </c>
      <c r="R42" s="105">
        <f t="shared" si="13"/>
        <v>7.3317622414244563E-3</v>
      </c>
      <c r="S42" s="105">
        <f t="shared" si="14"/>
        <v>7.6242006886374815E-3</v>
      </c>
      <c r="T42" s="106">
        <f t="shared" si="15"/>
        <v>4.7092064987049684E-3</v>
      </c>
    </row>
    <row r="43" spans="1:20" x14ac:dyDescent="0.25">
      <c r="A43">
        <v>41</v>
      </c>
      <c r="B43" s="71">
        <f t="shared" si="1"/>
        <v>7.5936108929039016E-3</v>
      </c>
      <c r="C43" s="71">
        <f t="shared" si="2"/>
        <v>9.3457943925233638E-3</v>
      </c>
      <c r="D43" s="71">
        <f t="shared" si="3"/>
        <v>4.9446668236402163E-3</v>
      </c>
      <c r="H43" s="270">
        <v>36</v>
      </c>
      <c r="I43" s="270">
        <v>37</v>
      </c>
      <c r="J43" s="270">
        <v>38</v>
      </c>
      <c r="K43" s="270">
        <v>39</v>
      </c>
      <c r="L43" s="270">
        <v>27</v>
      </c>
      <c r="M43" s="270">
        <v>29</v>
      </c>
      <c r="N43" s="270">
        <v>25</v>
      </c>
      <c r="O43" s="105">
        <f t="shared" si="10"/>
        <v>6.4821303433777152E-3</v>
      </c>
      <c r="P43" s="105">
        <f t="shared" si="11"/>
        <v>6.6690066690066694E-3</v>
      </c>
      <c r="Q43" s="105">
        <f t="shared" si="12"/>
        <v>6.7861492952844965E-3</v>
      </c>
      <c r="R43" s="105">
        <f t="shared" si="13"/>
        <v>7.0699135899450118E-3</v>
      </c>
      <c r="S43" s="105">
        <f t="shared" si="14"/>
        <v>7.1323167732415147E-3</v>
      </c>
      <c r="T43" s="106">
        <f t="shared" si="15"/>
        <v>5.8865081233812101E-3</v>
      </c>
    </row>
    <row r="44" spans="1:20" x14ac:dyDescent="0.25">
      <c r="A44">
        <v>42</v>
      </c>
      <c r="B44" s="71">
        <f t="shared" si="1"/>
        <v>9.4265514532600164E-3</v>
      </c>
      <c r="C44" s="71">
        <f t="shared" si="2"/>
        <v>6.8863748155435318E-3</v>
      </c>
      <c r="D44" s="71">
        <f t="shared" si="3"/>
        <v>4.9446668236402163E-3</v>
      </c>
      <c r="H44" s="270">
        <v>37</v>
      </c>
      <c r="I44" s="270">
        <v>46</v>
      </c>
      <c r="J44" s="270">
        <v>26</v>
      </c>
      <c r="K44" s="270">
        <v>42</v>
      </c>
      <c r="L44" s="270">
        <v>39</v>
      </c>
      <c r="M44" s="270">
        <v>19</v>
      </c>
      <c r="N44" s="270">
        <v>30</v>
      </c>
      <c r="O44" s="105">
        <f t="shared" si="10"/>
        <v>8.0588647512263491E-3</v>
      </c>
      <c r="P44" s="105">
        <f t="shared" si="11"/>
        <v>4.563004563004563E-3</v>
      </c>
      <c r="Q44" s="105">
        <f t="shared" si="12"/>
        <v>7.3081607795371494E-3</v>
      </c>
      <c r="R44" s="105">
        <f t="shared" si="13"/>
        <v>1.0212097407698351E-2</v>
      </c>
      <c r="S44" s="105">
        <f t="shared" si="14"/>
        <v>4.6728971962616819E-3</v>
      </c>
      <c r="T44" s="106">
        <f t="shared" si="15"/>
        <v>7.0638097480574527E-3</v>
      </c>
    </row>
    <row r="45" spans="1:20" x14ac:dyDescent="0.25">
      <c r="A45">
        <v>43</v>
      </c>
      <c r="B45" s="71">
        <f t="shared" si="1"/>
        <v>6.546216286986122E-3</v>
      </c>
      <c r="C45" s="71">
        <f t="shared" si="2"/>
        <v>7.1323167732415147E-3</v>
      </c>
      <c r="D45" s="71">
        <f t="shared" si="3"/>
        <v>4.9446668236402163E-3</v>
      </c>
      <c r="H45" s="270">
        <v>38</v>
      </c>
      <c r="I45" s="270">
        <v>40</v>
      </c>
      <c r="J45" s="270">
        <v>41</v>
      </c>
      <c r="K45" s="270">
        <v>41</v>
      </c>
      <c r="L45" s="270">
        <v>28</v>
      </c>
      <c r="M45" s="270">
        <v>29</v>
      </c>
      <c r="N45" s="270">
        <v>33</v>
      </c>
      <c r="O45" s="105">
        <f t="shared" si="10"/>
        <v>7.0077084793272598E-3</v>
      </c>
      <c r="P45" s="105">
        <f t="shared" si="11"/>
        <v>7.1955071955071958E-3</v>
      </c>
      <c r="Q45" s="105">
        <f t="shared" si="12"/>
        <v>7.1341569514529321E-3</v>
      </c>
      <c r="R45" s="105">
        <f t="shared" si="13"/>
        <v>7.3317622414244563E-3</v>
      </c>
      <c r="S45" s="105">
        <f t="shared" si="14"/>
        <v>7.1323167732415147E-3</v>
      </c>
      <c r="T45" s="106">
        <f t="shared" si="15"/>
        <v>7.7701907228631979E-3</v>
      </c>
    </row>
    <row r="46" spans="1:20" x14ac:dyDescent="0.25">
      <c r="A46">
        <v>44</v>
      </c>
      <c r="B46" s="71">
        <f t="shared" si="1"/>
        <v>6.8080649384655665E-3</v>
      </c>
      <c r="C46" s="71">
        <f t="shared" si="2"/>
        <v>4.426955238563699E-3</v>
      </c>
      <c r="D46" s="71">
        <f t="shared" si="3"/>
        <v>5.8865081233812101E-3</v>
      </c>
      <c r="H46" s="270">
        <v>39</v>
      </c>
      <c r="I46" s="270">
        <v>34</v>
      </c>
      <c r="J46" s="270">
        <v>47</v>
      </c>
      <c r="K46" s="270">
        <v>28</v>
      </c>
      <c r="L46" s="270">
        <v>22</v>
      </c>
      <c r="M46" s="270">
        <v>39</v>
      </c>
      <c r="N46" s="270">
        <v>19</v>
      </c>
      <c r="O46" s="105">
        <f t="shared" si="10"/>
        <v>5.9565522074281714E-3</v>
      </c>
      <c r="P46" s="105">
        <f t="shared" si="11"/>
        <v>8.2485082485082486E-3</v>
      </c>
      <c r="Q46" s="105">
        <f t="shared" si="12"/>
        <v>4.8721071863580996E-3</v>
      </c>
      <c r="R46" s="105">
        <f t="shared" si="13"/>
        <v>5.7606703325477878E-3</v>
      </c>
      <c r="S46" s="105">
        <f t="shared" si="14"/>
        <v>9.5917363502213485E-3</v>
      </c>
      <c r="T46" s="106">
        <f t="shared" si="15"/>
        <v>4.4737461737697198E-3</v>
      </c>
    </row>
    <row r="47" spans="1:20" x14ac:dyDescent="0.25">
      <c r="A47">
        <v>45</v>
      </c>
      <c r="B47" s="71">
        <f t="shared" si="1"/>
        <v>4.9751243781094526E-3</v>
      </c>
      <c r="C47" s="71">
        <f t="shared" si="2"/>
        <v>4.9188391539596657E-3</v>
      </c>
      <c r="D47" s="71">
        <f t="shared" si="3"/>
        <v>7.5347303979279492E-3</v>
      </c>
      <c r="H47" s="270">
        <v>40</v>
      </c>
      <c r="I47" s="270">
        <v>36</v>
      </c>
      <c r="J47" s="270">
        <v>47</v>
      </c>
      <c r="K47" s="270">
        <v>44</v>
      </c>
      <c r="L47" s="270">
        <v>24</v>
      </c>
      <c r="M47" s="270">
        <v>30</v>
      </c>
      <c r="N47" s="270">
        <v>30</v>
      </c>
      <c r="O47" s="105">
        <f t="shared" si="10"/>
        <v>6.3069376313945342E-3</v>
      </c>
      <c r="P47" s="105">
        <f t="shared" si="11"/>
        <v>8.2485082485082486E-3</v>
      </c>
      <c r="Q47" s="105">
        <f t="shared" si="12"/>
        <v>7.6561684357055858E-3</v>
      </c>
      <c r="R47" s="105">
        <f t="shared" si="13"/>
        <v>6.2843676355066776E-3</v>
      </c>
      <c r="S47" s="105">
        <f t="shared" si="14"/>
        <v>7.3782587309394985E-3</v>
      </c>
      <c r="T47" s="106">
        <f t="shared" si="15"/>
        <v>7.0638097480574527E-3</v>
      </c>
    </row>
    <row r="48" spans="1:20" x14ac:dyDescent="0.25">
      <c r="A48">
        <v>46</v>
      </c>
      <c r="B48" s="71">
        <f t="shared" si="1"/>
        <v>7.3317622414244563E-3</v>
      </c>
      <c r="C48" s="71">
        <f t="shared" si="2"/>
        <v>5.4107230693556324E-3</v>
      </c>
      <c r="D48" s="71">
        <f t="shared" si="3"/>
        <v>4.9446668236402163E-3</v>
      </c>
      <c r="F48" s="300" t="s">
        <v>858</v>
      </c>
      <c r="H48" s="270">
        <v>41</v>
      </c>
      <c r="I48" s="270">
        <v>39</v>
      </c>
      <c r="J48" s="270">
        <v>43</v>
      </c>
      <c r="K48" s="270">
        <v>32</v>
      </c>
      <c r="L48" s="270">
        <v>29</v>
      </c>
      <c r="M48" s="270">
        <v>38</v>
      </c>
      <c r="N48" s="270">
        <v>21</v>
      </c>
      <c r="O48" s="105">
        <f t="shared" si="10"/>
        <v>6.8325157673440788E-3</v>
      </c>
      <c r="P48" s="105">
        <f t="shared" si="11"/>
        <v>7.5465075465075467E-3</v>
      </c>
      <c r="Q48" s="105">
        <f t="shared" si="12"/>
        <v>5.5681224986949716E-3</v>
      </c>
      <c r="R48" s="105">
        <f t="shared" si="13"/>
        <v>7.5936108929039016E-3</v>
      </c>
      <c r="S48" s="105">
        <f t="shared" si="14"/>
        <v>9.3457943925233638E-3</v>
      </c>
      <c r="T48" s="106">
        <f t="shared" si="15"/>
        <v>4.9446668236402163E-3</v>
      </c>
    </row>
    <row r="49" spans="1:20" x14ac:dyDescent="0.25">
      <c r="A49">
        <v>47</v>
      </c>
      <c r="B49" s="71">
        <f t="shared" si="1"/>
        <v>6.2843676355066776E-3</v>
      </c>
      <c r="C49" s="71">
        <f t="shared" si="2"/>
        <v>7.6242006886374815E-3</v>
      </c>
      <c r="D49" s="71">
        <f t="shared" si="3"/>
        <v>8.0056510477984465E-3</v>
      </c>
      <c r="H49" s="270">
        <v>42</v>
      </c>
      <c r="I49" s="270">
        <v>47</v>
      </c>
      <c r="J49" s="270">
        <v>32</v>
      </c>
      <c r="K49" s="270">
        <v>36</v>
      </c>
      <c r="L49" s="270">
        <v>36</v>
      </c>
      <c r="M49" s="270">
        <v>28</v>
      </c>
      <c r="N49" s="270">
        <v>21</v>
      </c>
      <c r="O49" s="105">
        <f t="shared" si="10"/>
        <v>8.234057463209531E-3</v>
      </c>
      <c r="P49" s="105">
        <f t="shared" si="11"/>
        <v>5.6160056160056157E-3</v>
      </c>
      <c r="Q49" s="105">
        <f t="shared" si="12"/>
        <v>6.2641378110318427E-3</v>
      </c>
      <c r="R49" s="105">
        <f t="shared" si="13"/>
        <v>9.4265514532600164E-3</v>
      </c>
      <c r="S49" s="105">
        <f t="shared" si="14"/>
        <v>6.8863748155435318E-3</v>
      </c>
      <c r="T49" s="106">
        <f t="shared" si="15"/>
        <v>4.9446668236402163E-3</v>
      </c>
    </row>
    <row r="50" spans="1:20" x14ac:dyDescent="0.25">
      <c r="A50">
        <v>48</v>
      </c>
      <c r="B50" s="71">
        <f t="shared" si="1"/>
        <v>6.546216286986122E-3</v>
      </c>
      <c r="C50" s="71">
        <f t="shared" si="2"/>
        <v>6.3944909001475651E-3</v>
      </c>
      <c r="D50" s="71">
        <f t="shared" si="3"/>
        <v>4.0028255238992233E-3</v>
      </c>
      <c r="H50" s="270">
        <v>43</v>
      </c>
      <c r="I50" s="270">
        <v>36</v>
      </c>
      <c r="J50" s="270">
        <v>41</v>
      </c>
      <c r="K50" s="270">
        <v>30</v>
      </c>
      <c r="L50" s="270">
        <v>25</v>
      </c>
      <c r="M50" s="270">
        <v>29</v>
      </c>
      <c r="N50" s="270">
        <v>21</v>
      </c>
      <c r="O50" s="105">
        <f t="shared" si="10"/>
        <v>6.3069376313945342E-3</v>
      </c>
      <c r="P50" s="105">
        <f t="shared" si="11"/>
        <v>7.1955071955071958E-3</v>
      </c>
      <c r="Q50" s="105">
        <f t="shared" si="12"/>
        <v>5.2201148425265352E-3</v>
      </c>
      <c r="R50" s="105">
        <f t="shared" si="13"/>
        <v>6.546216286986122E-3</v>
      </c>
      <c r="S50" s="105">
        <f t="shared" si="14"/>
        <v>7.1323167732415147E-3</v>
      </c>
      <c r="T50" s="106">
        <f t="shared" si="15"/>
        <v>4.9446668236402163E-3</v>
      </c>
    </row>
    <row r="51" spans="1:20" x14ac:dyDescent="0.25">
      <c r="A51">
        <v>49</v>
      </c>
      <c r="B51" s="71">
        <f t="shared" si="1"/>
        <v>5.7606703325477878E-3</v>
      </c>
      <c r="C51" s="71">
        <f t="shared" si="2"/>
        <v>5.9026069847515983E-3</v>
      </c>
      <c r="D51" s="71">
        <f t="shared" si="3"/>
        <v>5.1801271485754649E-3</v>
      </c>
      <c r="H51" s="270">
        <v>44</v>
      </c>
      <c r="I51" s="270">
        <v>43</v>
      </c>
      <c r="J51" s="270">
        <v>29</v>
      </c>
      <c r="K51" s="270">
        <v>33</v>
      </c>
      <c r="L51" s="270">
        <v>26</v>
      </c>
      <c r="M51" s="270">
        <v>18</v>
      </c>
      <c r="N51" s="270">
        <v>25</v>
      </c>
      <c r="O51" s="105">
        <f t="shared" si="10"/>
        <v>7.5332866152768045E-3</v>
      </c>
      <c r="P51" s="105">
        <f t="shared" si="11"/>
        <v>5.0895050895050893E-3</v>
      </c>
      <c r="Q51" s="105">
        <f t="shared" si="12"/>
        <v>5.742126326779189E-3</v>
      </c>
      <c r="R51" s="105">
        <f t="shared" si="13"/>
        <v>6.8080649384655665E-3</v>
      </c>
      <c r="S51" s="105">
        <f t="shared" si="14"/>
        <v>4.426955238563699E-3</v>
      </c>
      <c r="T51" s="106">
        <f t="shared" si="15"/>
        <v>5.8865081233812101E-3</v>
      </c>
    </row>
    <row r="52" spans="1:20" x14ac:dyDescent="0.25">
      <c r="A52">
        <v>50</v>
      </c>
      <c r="B52" s="71">
        <f t="shared" si="1"/>
        <v>5.236973029588898E-3</v>
      </c>
      <c r="C52" s="71">
        <f t="shared" si="2"/>
        <v>5.9026069847515983E-3</v>
      </c>
      <c r="D52" s="71">
        <f t="shared" si="3"/>
        <v>4.4737461737697198E-3</v>
      </c>
      <c r="H52" s="270">
        <v>45</v>
      </c>
      <c r="I52" s="270">
        <v>24</v>
      </c>
      <c r="J52" s="270">
        <v>32</v>
      </c>
      <c r="K52" s="270">
        <v>32</v>
      </c>
      <c r="L52" s="270">
        <v>19</v>
      </c>
      <c r="M52" s="270">
        <v>20</v>
      </c>
      <c r="N52" s="270">
        <v>32</v>
      </c>
      <c r="O52" s="105">
        <f t="shared" si="10"/>
        <v>4.2046250875963564E-3</v>
      </c>
      <c r="P52" s="105">
        <f t="shared" si="11"/>
        <v>5.6160056160056157E-3</v>
      </c>
      <c r="Q52" s="105">
        <f t="shared" si="12"/>
        <v>5.5681224986949716E-3</v>
      </c>
      <c r="R52" s="105">
        <f t="shared" si="13"/>
        <v>4.9751243781094526E-3</v>
      </c>
      <c r="S52" s="105">
        <f t="shared" si="14"/>
        <v>4.9188391539596657E-3</v>
      </c>
      <c r="T52" s="106">
        <f t="shared" si="15"/>
        <v>7.5347303979279492E-3</v>
      </c>
    </row>
    <row r="53" spans="1:20" x14ac:dyDescent="0.25">
      <c r="A53">
        <v>51</v>
      </c>
      <c r="B53" s="71">
        <f t="shared" si="1"/>
        <v>2.8803351662738939E-3</v>
      </c>
      <c r="C53" s="71">
        <f t="shared" si="2"/>
        <v>6.3944909001475651E-3</v>
      </c>
      <c r="D53" s="71">
        <f t="shared" si="3"/>
        <v>4.9446668236402163E-3</v>
      </c>
      <c r="H53" s="270">
        <v>46</v>
      </c>
      <c r="I53" s="270">
        <v>43</v>
      </c>
      <c r="J53" s="270">
        <v>39</v>
      </c>
      <c r="K53" s="270">
        <v>27</v>
      </c>
      <c r="L53" s="270">
        <v>28</v>
      </c>
      <c r="M53" s="270">
        <v>22</v>
      </c>
      <c r="N53" s="270">
        <v>21</v>
      </c>
      <c r="O53" s="105">
        <f t="shared" si="10"/>
        <v>7.5332866152768045E-3</v>
      </c>
      <c r="P53" s="105">
        <f t="shared" si="11"/>
        <v>6.8445068445068449E-3</v>
      </c>
      <c r="Q53" s="105">
        <f t="shared" si="12"/>
        <v>4.6981033582738823E-3</v>
      </c>
      <c r="R53" s="105">
        <f t="shared" si="13"/>
        <v>7.3317622414244563E-3</v>
      </c>
      <c r="S53" s="105">
        <f t="shared" si="14"/>
        <v>5.4107230693556324E-3</v>
      </c>
      <c r="T53" s="106">
        <f t="shared" si="15"/>
        <v>4.9446668236402163E-3</v>
      </c>
    </row>
    <row r="54" spans="1:20" x14ac:dyDescent="0.25">
      <c r="A54">
        <v>52</v>
      </c>
      <c r="B54" s="71">
        <f t="shared" si="1"/>
        <v>5.236973029588898E-3</v>
      </c>
      <c r="C54" s="71">
        <f t="shared" si="2"/>
        <v>4.426955238563699E-3</v>
      </c>
      <c r="D54" s="71">
        <f t="shared" si="3"/>
        <v>5.8865081233812101E-3</v>
      </c>
      <c r="H54" s="270">
        <v>47</v>
      </c>
      <c r="I54" s="270">
        <v>37</v>
      </c>
      <c r="J54" s="270">
        <v>36</v>
      </c>
      <c r="K54" s="270">
        <v>36</v>
      </c>
      <c r="L54" s="270">
        <v>24</v>
      </c>
      <c r="M54" s="270">
        <v>31</v>
      </c>
      <c r="N54" s="270">
        <v>34</v>
      </c>
      <c r="O54" s="105">
        <f t="shared" si="10"/>
        <v>6.4821303433777152E-3</v>
      </c>
      <c r="P54" s="105">
        <f t="shared" si="11"/>
        <v>6.3180063180063176E-3</v>
      </c>
      <c r="Q54" s="105">
        <f t="shared" si="12"/>
        <v>6.2641378110318427E-3</v>
      </c>
      <c r="R54" s="105">
        <f t="shared" si="13"/>
        <v>6.2843676355066776E-3</v>
      </c>
      <c r="S54" s="105">
        <f t="shared" si="14"/>
        <v>7.6242006886374815E-3</v>
      </c>
      <c r="T54" s="106">
        <f t="shared" si="15"/>
        <v>8.0056510477984465E-3</v>
      </c>
    </row>
    <row r="55" spans="1:20" x14ac:dyDescent="0.25">
      <c r="A55">
        <v>53</v>
      </c>
      <c r="B55" s="71">
        <f t="shared" si="1"/>
        <v>6.0225189840272322E-3</v>
      </c>
      <c r="C55" s="71">
        <f t="shared" si="2"/>
        <v>4.9188391539596657E-3</v>
      </c>
      <c r="D55" s="71">
        <f t="shared" si="3"/>
        <v>4.0028255238992233E-3</v>
      </c>
      <c r="H55" s="270">
        <v>48</v>
      </c>
      <c r="I55" s="270">
        <v>24</v>
      </c>
      <c r="J55" s="270">
        <v>39</v>
      </c>
      <c r="K55" s="270">
        <v>25</v>
      </c>
      <c r="L55" s="270">
        <v>25</v>
      </c>
      <c r="M55" s="270">
        <v>26</v>
      </c>
      <c r="N55" s="270">
        <v>17</v>
      </c>
      <c r="O55" s="105">
        <f t="shared" si="10"/>
        <v>4.2046250875963564E-3</v>
      </c>
      <c r="P55" s="105">
        <f t="shared" si="11"/>
        <v>6.8445068445068449E-3</v>
      </c>
      <c r="Q55" s="105">
        <f t="shared" si="12"/>
        <v>4.3500957021054467E-3</v>
      </c>
      <c r="R55" s="105">
        <f t="shared" si="13"/>
        <v>6.546216286986122E-3</v>
      </c>
      <c r="S55" s="105">
        <f t="shared" si="14"/>
        <v>6.3944909001475651E-3</v>
      </c>
      <c r="T55" s="106">
        <f t="shared" si="15"/>
        <v>4.0028255238992233E-3</v>
      </c>
    </row>
    <row r="56" spans="1:20" x14ac:dyDescent="0.25">
      <c r="A56">
        <v>54</v>
      </c>
      <c r="B56" s="71">
        <f t="shared" si="1"/>
        <v>3.927729772191673E-3</v>
      </c>
      <c r="C56" s="71">
        <f t="shared" si="2"/>
        <v>6.1485489424495821E-3</v>
      </c>
      <c r="D56" s="71">
        <f t="shared" si="3"/>
        <v>3.5319048740287263E-3</v>
      </c>
      <c r="H56" s="270">
        <v>49</v>
      </c>
      <c r="I56" s="270">
        <v>31</v>
      </c>
      <c r="J56" s="270">
        <v>29</v>
      </c>
      <c r="K56" s="270">
        <v>26</v>
      </c>
      <c r="L56" s="270">
        <v>22</v>
      </c>
      <c r="M56" s="270">
        <v>24</v>
      </c>
      <c r="N56" s="270">
        <v>22</v>
      </c>
      <c r="O56" s="105">
        <f t="shared" si="10"/>
        <v>5.4309740714786267E-3</v>
      </c>
      <c r="P56" s="105">
        <f t="shared" si="11"/>
        <v>5.0895050895050893E-3</v>
      </c>
      <c r="Q56" s="105">
        <f t="shared" si="12"/>
        <v>4.524099530189664E-3</v>
      </c>
      <c r="R56" s="105">
        <f t="shared" si="13"/>
        <v>5.7606703325477878E-3</v>
      </c>
      <c r="S56" s="105">
        <f t="shared" si="14"/>
        <v>5.9026069847515983E-3</v>
      </c>
      <c r="T56" s="106">
        <f t="shared" si="15"/>
        <v>5.1801271485754649E-3</v>
      </c>
    </row>
    <row r="57" spans="1:20" x14ac:dyDescent="0.25">
      <c r="A57">
        <v>55</v>
      </c>
      <c r="B57" s="71">
        <f t="shared" si="1"/>
        <v>5.7606703325477878E-3</v>
      </c>
      <c r="C57" s="71">
        <f t="shared" si="2"/>
        <v>5.6566650270536154E-3</v>
      </c>
      <c r="D57" s="71">
        <f t="shared" si="3"/>
        <v>5.8865081233812101E-3</v>
      </c>
      <c r="H57" s="270">
        <v>50</v>
      </c>
      <c r="I57" s="270">
        <v>31</v>
      </c>
      <c r="J57" s="270">
        <v>38</v>
      </c>
      <c r="K57" s="270">
        <v>23</v>
      </c>
      <c r="L57" s="270">
        <v>20</v>
      </c>
      <c r="M57" s="270">
        <v>24</v>
      </c>
      <c r="N57" s="270">
        <v>19</v>
      </c>
      <c r="O57" s="105">
        <f t="shared" si="10"/>
        <v>5.4309740714786267E-3</v>
      </c>
      <c r="P57" s="105">
        <f t="shared" si="11"/>
        <v>6.6690066690066694E-3</v>
      </c>
      <c r="Q57" s="105">
        <f t="shared" si="12"/>
        <v>4.0020880459370103E-3</v>
      </c>
      <c r="R57" s="105">
        <f t="shared" si="13"/>
        <v>5.236973029588898E-3</v>
      </c>
      <c r="S57" s="105">
        <f t="shared" si="14"/>
        <v>5.9026069847515983E-3</v>
      </c>
      <c r="T57" s="106">
        <f t="shared" si="15"/>
        <v>4.4737461737697198E-3</v>
      </c>
    </row>
    <row r="58" spans="1:20" x14ac:dyDescent="0.25">
      <c r="A58">
        <v>56</v>
      </c>
      <c r="B58" s="71">
        <f t="shared" si="1"/>
        <v>6.546216286986122E-3</v>
      </c>
      <c r="C58" s="71">
        <f t="shared" si="2"/>
        <v>3.4431874077717659E-3</v>
      </c>
      <c r="D58" s="71">
        <f t="shared" si="3"/>
        <v>4.2382858488344711E-3</v>
      </c>
      <c r="H58" s="270">
        <v>51</v>
      </c>
      <c r="I58" s="270">
        <v>17</v>
      </c>
      <c r="J58" s="270">
        <v>30</v>
      </c>
      <c r="K58" s="270">
        <v>24</v>
      </c>
      <c r="L58" s="270">
        <v>11</v>
      </c>
      <c r="M58" s="270">
        <v>26</v>
      </c>
      <c r="N58" s="270">
        <v>21</v>
      </c>
      <c r="O58" s="105">
        <f t="shared" si="10"/>
        <v>2.9782761037140857E-3</v>
      </c>
      <c r="P58" s="105">
        <f t="shared" si="11"/>
        <v>5.2650052650052648E-3</v>
      </c>
      <c r="Q58" s="105">
        <f t="shared" si="12"/>
        <v>4.1760918740212285E-3</v>
      </c>
      <c r="R58" s="105">
        <f t="shared" si="13"/>
        <v>2.8803351662738939E-3</v>
      </c>
      <c r="S58" s="105">
        <f t="shared" si="14"/>
        <v>6.3944909001475651E-3</v>
      </c>
      <c r="T58" s="106">
        <f t="shared" si="15"/>
        <v>4.9446668236402163E-3</v>
      </c>
    </row>
    <row r="59" spans="1:20" x14ac:dyDescent="0.25">
      <c r="A59">
        <v>57</v>
      </c>
      <c r="B59" s="71">
        <f t="shared" si="1"/>
        <v>4.4514270751505628E-3</v>
      </c>
      <c r="C59" s="71">
        <f t="shared" si="2"/>
        <v>6.3944909001475651E-3</v>
      </c>
      <c r="D59" s="71">
        <f t="shared" si="3"/>
        <v>3.7673651989639746E-3</v>
      </c>
      <c r="H59" s="270">
        <v>52</v>
      </c>
      <c r="I59" s="270">
        <v>25</v>
      </c>
      <c r="J59" s="270">
        <v>28</v>
      </c>
      <c r="K59" s="270">
        <v>35</v>
      </c>
      <c r="L59" s="270">
        <v>20</v>
      </c>
      <c r="M59" s="270">
        <v>18</v>
      </c>
      <c r="N59" s="270">
        <v>25</v>
      </c>
      <c r="O59" s="105">
        <f t="shared" si="10"/>
        <v>4.3798177995795374E-3</v>
      </c>
      <c r="P59" s="105">
        <f t="shared" si="11"/>
        <v>4.9140049140049139E-3</v>
      </c>
      <c r="Q59" s="105">
        <f t="shared" si="12"/>
        <v>6.0901339829476245E-3</v>
      </c>
      <c r="R59" s="105">
        <f t="shared" si="13"/>
        <v>5.236973029588898E-3</v>
      </c>
      <c r="S59" s="105">
        <f t="shared" si="14"/>
        <v>4.426955238563699E-3</v>
      </c>
      <c r="T59" s="106">
        <f t="shared" si="15"/>
        <v>5.8865081233812101E-3</v>
      </c>
    </row>
    <row r="60" spans="1:20" x14ac:dyDescent="0.25">
      <c r="A60">
        <v>58</v>
      </c>
      <c r="B60" s="71">
        <f t="shared" si="1"/>
        <v>2.8803351662738939E-3</v>
      </c>
      <c r="C60" s="71">
        <f t="shared" si="2"/>
        <v>5.4107230693556324E-3</v>
      </c>
      <c r="D60" s="71">
        <f t="shared" si="3"/>
        <v>3.0609842241582294E-3</v>
      </c>
      <c r="H60" s="270">
        <v>53</v>
      </c>
      <c r="I60" s="270">
        <v>36</v>
      </c>
      <c r="J60" s="270">
        <v>23</v>
      </c>
      <c r="K60" s="270">
        <v>25</v>
      </c>
      <c r="L60" s="270">
        <v>23</v>
      </c>
      <c r="M60" s="270">
        <v>20</v>
      </c>
      <c r="N60" s="270">
        <v>17</v>
      </c>
      <c r="O60" s="105">
        <f t="shared" si="10"/>
        <v>6.3069376313945342E-3</v>
      </c>
      <c r="P60" s="105">
        <f t="shared" si="11"/>
        <v>4.0365040365040366E-3</v>
      </c>
      <c r="Q60" s="105">
        <f t="shared" si="12"/>
        <v>4.3500957021054467E-3</v>
      </c>
      <c r="R60" s="105">
        <f t="shared" si="13"/>
        <v>6.0225189840272322E-3</v>
      </c>
      <c r="S60" s="105">
        <f t="shared" si="14"/>
        <v>4.9188391539596657E-3</v>
      </c>
      <c r="T60" s="106">
        <f t="shared" si="15"/>
        <v>4.0028255238992233E-3</v>
      </c>
    </row>
    <row r="61" spans="1:20" x14ac:dyDescent="0.25">
      <c r="A61">
        <v>59</v>
      </c>
      <c r="B61" s="71">
        <f t="shared" si="1"/>
        <v>3.6658811207122281E-3</v>
      </c>
      <c r="C61" s="71">
        <f t="shared" si="2"/>
        <v>3.4431874077717659E-3</v>
      </c>
      <c r="D61" s="71">
        <f t="shared" si="3"/>
        <v>3.7673651989639746E-3</v>
      </c>
      <c r="H61" s="270">
        <v>54</v>
      </c>
      <c r="I61" s="270">
        <v>24</v>
      </c>
      <c r="J61" s="270">
        <v>30</v>
      </c>
      <c r="K61" s="270">
        <v>29</v>
      </c>
      <c r="L61" s="270">
        <v>15</v>
      </c>
      <c r="M61" s="270">
        <v>25</v>
      </c>
      <c r="N61" s="270">
        <v>15</v>
      </c>
      <c r="O61" s="105">
        <f t="shared" si="10"/>
        <v>4.2046250875963564E-3</v>
      </c>
      <c r="P61" s="105">
        <f t="shared" si="11"/>
        <v>5.2650052650052648E-3</v>
      </c>
      <c r="Q61" s="105">
        <f t="shared" si="12"/>
        <v>5.0461110144423178E-3</v>
      </c>
      <c r="R61" s="105">
        <f t="shared" si="13"/>
        <v>3.927729772191673E-3</v>
      </c>
      <c r="S61" s="105">
        <f t="shared" si="14"/>
        <v>6.1485489424495821E-3</v>
      </c>
      <c r="T61" s="106">
        <f t="shared" si="15"/>
        <v>3.5319048740287263E-3</v>
      </c>
    </row>
    <row r="62" spans="1:20" x14ac:dyDescent="0.25">
      <c r="A62">
        <v>60</v>
      </c>
      <c r="B62" s="71">
        <f t="shared" si="1"/>
        <v>2.8803351662738939E-3</v>
      </c>
      <c r="C62" s="71">
        <f t="shared" si="2"/>
        <v>2.2134776192818495E-3</v>
      </c>
      <c r="D62" s="71">
        <f t="shared" si="3"/>
        <v>4.9446668236402163E-3</v>
      </c>
      <c r="H62" s="270">
        <v>55</v>
      </c>
      <c r="I62" s="270">
        <v>28</v>
      </c>
      <c r="J62" s="270">
        <v>23</v>
      </c>
      <c r="K62" s="270">
        <v>31</v>
      </c>
      <c r="L62" s="270">
        <v>22</v>
      </c>
      <c r="M62" s="270">
        <v>23</v>
      </c>
      <c r="N62" s="270">
        <v>25</v>
      </c>
      <c r="O62" s="105">
        <f t="shared" si="10"/>
        <v>4.905395935529082E-3</v>
      </c>
      <c r="P62" s="105">
        <f t="shared" si="11"/>
        <v>4.0365040365040366E-3</v>
      </c>
      <c r="Q62" s="105">
        <f t="shared" si="12"/>
        <v>5.3941186706107534E-3</v>
      </c>
      <c r="R62" s="105">
        <f t="shared" si="13"/>
        <v>5.7606703325477878E-3</v>
      </c>
      <c r="S62" s="105">
        <f t="shared" si="14"/>
        <v>5.6566650270536154E-3</v>
      </c>
      <c r="T62" s="106">
        <f t="shared" si="15"/>
        <v>5.8865081233812101E-3</v>
      </c>
    </row>
    <row r="63" spans="1:20" x14ac:dyDescent="0.25">
      <c r="A63">
        <v>61</v>
      </c>
      <c r="B63" s="71">
        <f t="shared" si="1"/>
        <v>5.4988216810683424E-3</v>
      </c>
      <c r="C63" s="71">
        <f t="shared" si="2"/>
        <v>2.9513034923757992E-3</v>
      </c>
      <c r="D63" s="71">
        <f t="shared" si="3"/>
        <v>4.9446668236402163E-3</v>
      </c>
      <c r="H63" s="270">
        <v>56</v>
      </c>
      <c r="I63" s="270">
        <v>32</v>
      </c>
      <c r="J63" s="270">
        <v>21</v>
      </c>
      <c r="K63" s="270">
        <v>33</v>
      </c>
      <c r="L63" s="270">
        <v>25</v>
      </c>
      <c r="M63" s="270">
        <v>14</v>
      </c>
      <c r="N63" s="270">
        <v>18</v>
      </c>
      <c r="O63" s="105">
        <f t="shared" si="10"/>
        <v>5.6061667834618077E-3</v>
      </c>
      <c r="P63" s="105">
        <f t="shared" si="11"/>
        <v>3.6855036855036856E-3</v>
      </c>
      <c r="Q63" s="105">
        <f t="shared" si="12"/>
        <v>5.742126326779189E-3</v>
      </c>
      <c r="R63" s="105">
        <f t="shared" si="13"/>
        <v>6.546216286986122E-3</v>
      </c>
      <c r="S63" s="105">
        <f t="shared" si="14"/>
        <v>3.4431874077717659E-3</v>
      </c>
      <c r="T63" s="106">
        <f t="shared" si="15"/>
        <v>4.2382858488344711E-3</v>
      </c>
    </row>
    <row r="64" spans="1:20" x14ac:dyDescent="0.25">
      <c r="A64">
        <v>62</v>
      </c>
      <c r="B64" s="71">
        <f t="shared" si="1"/>
        <v>4.1895784236711184E-3</v>
      </c>
      <c r="C64" s="71">
        <f t="shared" si="2"/>
        <v>6.1485489424495821E-3</v>
      </c>
      <c r="D64" s="71">
        <f t="shared" si="3"/>
        <v>2.8255238992229807E-3</v>
      </c>
      <c r="H64" s="270">
        <v>57</v>
      </c>
      <c r="I64" s="270">
        <v>20</v>
      </c>
      <c r="J64" s="270">
        <v>33</v>
      </c>
      <c r="K64" s="270">
        <v>26</v>
      </c>
      <c r="L64" s="270">
        <v>17</v>
      </c>
      <c r="M64" s="270">
        <v>26</v>
      </c>
      <c r="N64" s="270">
        <v>16</v>
      </c>
      <c r="O64" s="105">
        <f t="shared" si="10"/>
        <v>3.5038542396636299E-3</v>
      </c>
      <c r="P64" s="105">
        <f t="shared" si="11"/>
        <v>5.7915057915057912E-3</v>
      </c>
      <c r="Q64" s="105">
        <f t="shared" si="12"/>
        <v>4.524099530189664E-3</v>
      </c>
      <c r="R64" s="105">
        <f t="shared" si="13"/>
        <v>4.4514270751505628E-3</v>
      </c>
      <c r="S64" s="105">
        <f t="shared" si="14"/>
        <v>6.3944909001475651E-3</v>
      </c>
      <c r="T64" s="106">
        <f t="shared" si="15"/>
        <v>3.7673651989639746E-3</v>
      </c>
    </row>
    <row r="65" spans="1:20" x14ac:dyDescent="0.25">
      <c r="A65">
        <v>63</v>
      </c>
      <c r="B65" s="71">
        <f t="shared" si="1"/>
        <v>4.7132757266300082E-3</v>
      </c>
      <c r="C65" s="71">
        <f t="shared" si="2"/>
        <v>4.9188391539596657E-3</v>
      </c>
      <c r="D65" s="71">
        <f t="shared" si="3"/>
        <v>3.0609842241582294E-3</v>
      </c>
      <c r="H65" s="270">
        <v>58</v>
      </c>
      <c r="I65" s="270">
        <v>22</v>
      </c>
      <c r="J65" s="270">
        <v>33</v>
      </c>
      <c r="K65" s="270">
        <v>20</v>
      </c>
      <c r="L65" s="270">
        <v>11</v>
      </c>
      <c r="M65" s="270">
        <v>22</v>
      </c>
      <c r="N65" s="270">
        <v>13</v>
      </c>
      <c r="O65" s="105">
        <f t="shared" si="10"/>
        <v>3.8542396636299932E-3</v>
      </c>
      <c r="P65" s="105">
        <f t="shared" si="11"/>
        <v>5.7915057915057912E-3</v>
      </c>
      <c r="Q65" s="105">
        <f t="shared" si="12"/>
        <v>3.4800765616843569E-3</v>
      </c>
      <c r="R65" s="105">
        <f t="shared" si="13"/>
        <v>2.8803351662738939E-3</v>
      </c>
      <c r="S65" s="105">
        <f t="shared" si="14"/>
        <v>5.4107230693556324E-3</v>
      </c>
      <c r="T65" s="106">
        <f t="shared" si="15"/>
        <v>3.0609842241582294E-3</v>
      </c>
    </row>
    <row r="66" spans="1:20" x14ac:dyDescent="0.25">
      <c r="A66">
        <v>64</v>
      </c>
      <c r="B66" s="71">
        <f t="shared" si="1"/>
        <v>3.4040324692327832E-3</v>
      </c>
      <c r="C66" s="71">
        <f t="shared" si="2"/>
        <v>3.9350713231677322E-3</v>
      </c>
      <c r="D66" s="71">
        <f t="shared" si="3"/>
        <v>4.4737461737697198E-3</v>
      </c>
      <c r="H66" s="270">
        <v>59</v>
      </c>
      <c r="I66" s="270">
        <v>23</v>
      </c>
      <c r="J66" s="270">
        <v>17</v>
      </c>
      <c r="K66" s="270">
        <v>22</v>
      </c>
      <c r="L66" s="270">
        <v>14</v>
      </c>
      <c r="M66" s="270">
        <v>14</v>
      </c>
      <c r="N66" s="270">
        <v>16</v>
      </c>
      <c r="O66" s="105">
        <f t="shared" si="10"/>
        <v>4.0294323756131746E-3</v>
      </c>
      <c r="P66" s="105">
        <f t="shared" si="11"/>
        <v>2.9835029835029833E-3</v>
      </c>
      <c r="Q66" s="105">
        <f t="shared" si="12"/>
        <v>3.8280842178527929E-3</v>
      </c>
      <c r="R66" s="105">
        <f t="shared" si="13"/>
        <v>3.6658811207122281E-3</v>
      </c>
      <c r="S66" s="105">
        <f t="shared" si="14"/>
        <v>3.4431874077717659E-3</v>
      </c>
      <c r="T66" s="106">
        <f t="shared" si="15"/>
        <v>3.7673651989639746E-3</v>
      </c>
    </row>
    <row r="67" spans="1:20" x14ac:dyDescent="0.25">
      <c r="A67">
        <v>65</v>
      </c>
      <c r="B67" s="71">
        <f t="shared" ref="B67:B102" si="16">R72</f>
        <v>4.9751243781094526E-3</v>
      </c>
      <c r="C67" s="71">
        <f t="shared" ref="C67:C102" si="17">S72</f>
        <v>3.1972454500737825E-3</v>
      </c>
      <c r="D67" s="71">
        <f t="shared" ref="D67:D102" si="18">T72</f>
        <v>4.9446668236402163E-3</v>
      </c>
      <c r="H67" s="270">
        <v>60</v>
      </c>
      <c r="I67" s="270">
        <v>16</v>
      </c>
      <c r="J67" s="270">
        <v>17</v>
      </c>
      <c r="K67" s="270">
        <v>24</v>
      </c>
      <c r="L67" s="270">
        <v>11</v>
      </c>
      <c r="M67" s="270">
        <v>9</v>
      </c>
      <c r="N67" s="270">
        <v>21</v>
      </c>
      <c r="O67" s="105">
        <f t="shared" si="10"/>
        <v>2.8030833917309038E-3</v>
      </c>
      <c r="P67" s="105">
        <f t="shared" si="11"/>
        <v>2.9835029835029833E-3</v>
      </c>
      <c r="Q67" s="105">
        <f t="shared" si="12"/>
        <v>4.1760918740212285E-3</v>
      </c>
      <c r="R67" s="105">
        <f t="shared" si="13"/>
        <v>2.8803351662738939E-3</v>
      </c>
      <c r="S67" s="105">
        <f t="shared" si="14"/>
        <v>2.2134776192818495E-3</v>
      </c>
      <c r="T67" s="106">
        <f t="shared" si="15"/>
        <v>4.9446668236402163E-3</v>
      </c>
    </row>
    <row r="68" spans="1:20" x14ac:dyDescent="0.25">
      <c r="A68">
        <v>66</v>
      </c>
      <c r="B68" s="71">
        <f t="shared" si="16"/>
        <v>3.6658811207122281E-3</v>
      </c>
      <c r="C68" s="71">
        <f t="shared" si="17"/>
        <v>3.4431874077717659E-3</v>
      </c>
      <c r="D68" s="71">
        <f t="shared" si="18"/>
        <v>3.7673651989639746E-3</v>
      </c>
      <c r="H68" s="270">
        <v>61</v>
      </c>
      <c r="I68" s="270">
        <v>25</v>
      </c>
      <c r="J68" s="270">
        <v>17</v>
      </c>
      <c r="K68" s="270">
        <v>25</v>
      </c>
      <c r="L68" s="270">
        <v>21</v>
      </c>
      <c r="M68" s="270">
        <v>12</v>
      </c>
      <c r="N68" s="270">
        <v>21</v>
      </c>
      <c r="O68" s="105">
        <f t="shared" si="10"/>
        <v>4.3798177995795374E-3</v>
      </c>
      <c r="P68" s="105">
        <f t="shared" si="11"/>
        <v>2.9835029835029833E-3</v>
      </c>
      <c r="Q68" s="105">
        <f t="shared" si="12"/>
        <v>4.3500957021054467E-3</v>
      </c>
      <c r="R68" s="105">
        <f t="shared" si="13"/>
        <v>5.4988216810683424E-3</v>
      </c>
      <c r="S68" s="105">
        <f t="shared" si="14"/>
        <v>2.9513034923757992E-3</v>
      </c>
      <c r="T68" s="106">
        <f t="shared" si="15"/>
        <v>4.9446668236402163E-3</v>
      </c>
    </row>
    <row r="69" spans="1:20" x14ac:dyDescent="0.25">
      <c r="A69">
        <v>67</v>
      </c>
      <c r="B69" s="71">
        <f t="shared" si="16"/>
        <v>5.4988216810683424E-3</v>
      </c>
      <c r="C69" s="71">
        <f t="shared" si="17"/>
        <v>3.4431874077717659E-3</v>
      </c>
      <c r="D69" s="71">
        <f t="shared" si="18"/>
        <v>3.7673651989639746E-3</v>
      </c>
      <c r="H69" s="270">
        <v>62</v>
      </c>
      <c r="I69" s="270">
        <v>22</v>
      </c>
      <c r="J69" s="270">
        <v>31</v>
      </c>
      <c r="K69" s="270">
        <v>16</v>
      </c>
      <c r="L69" s="270">
        <v>16</v>
      </c>
      <c r="M69" s="270">
        <v>25</v>
      </c>
      <c r="N69" s="270">
        <v>12</v>
      </c>
      <c r="O69" s="105">
        <f t="shared" si="10"/>
        <v>3.8542396636299932E-3</v>
      </c>
      <c r="P69" s="105">
        <f t="shared" si="11"/>
        <v>5.4405054405054403E-3</v>
      </c>
      <c r="Q69" s="105">
        <f t="shared" si="12"/>
        <v>2.7840612493474858E-3</v>
      </c>
      <c r="R69" s="105">
        <f t="shared" si="13"/>
        <v>4.1895784236711184E-3</v>
      </c>
      <c r="S69" s="105">
        <f t="shared" si="14"/>
        <v>6.1485489424495821E-3</v>
      </c>
      <c r="T69" s="106">
        <f t="shared" si="15"/>
        <v>2.8255238992229807E-3</v>
      </c>
    </row>
    <row r="70" spans="1:20" x14ac:dyDescent="0.25">
      <c r="A70">
        <v>68</v>
      </c>
      <c r="B70" s="71">
        <f t="shared" si="16"/>
        <v>4.7132757266300082E-3</v>
      </c>
      <c r="C70" s="71">
        <f t="shared" si="17"/>
        <v>4.181013280865716E-3</v>
      </c>
      <c r="D70" s="71">
        <f t="shared" si="18"/>
        <v>4.7092064987049684E-3</v>
      </c>
      <c r="H70" s="270">
        <v>63</v>
      </c>
      <c r="I70" s="270">
        <v>22</v>
      </c>
      <c r="J70" s="270">
        <v>30</v>
      </c>
      <c r="K70" s="270">
        <v>19</v>
      </c>
      <c r="L70" s="270">
        <v>18</v>
      </c>
      <c r="M70" s="270">
        <v>20</v>
      </c>
      <c r="N70" s="270">
        <v>13</v>
      </c>
      <c r="O70" s="105">
        <f t="shared" si="10"/>
        <v>3.8542396636299932E-3</v>
      </c>
      <c r="P70" s="105">
        <f t="shared" si="11"/>
        <v>5.2650052650052648E-3</v>
      </c>
      <c r="Q70" s="105">
        <f t="shared" si="12"/>
        <v>3.3060727336001391E-3</v>
      </c>
      <c r="R70" s="105">
        <f t="shared" si="13"/>
        <v>4.7132757266300082E-3</v>
      </c>
      <c r="S70" s="105">
        <f t="shared" si="14"/>
        <v>4.9188391539596657E-3</v>
      </c>
      <c r="T70" s="106">
        <f t="shared" si="15"/>
        <v>3.0609842241582294E-3</v>
      </c>
    </row>
    <row r="71" spans="1:20" x14ac:dyDescent="0.25">
      <c r="A71">
        <v>69</v>
      </c>
      <c r="B71" s="71">
        <f t="shared" si="16"/>
        <v>4.7132757266300082E-3</v>
      </c>
      <c r="C71" s="71">
        <f t="shared" si="17"/>
        <v>3.9350713231677322E-3</v>
      </c>
      <c r="D71" s="71">
        <f t="shared" si="18"/>
        <v>3.5319048740287263E-3</v>
      </c>
      <c r="H71" s="270">
        <v>64</v>
      </c>
      <c r="I71" s="270">
        <v>24</v>
      </c>
      <c r="J71" s="270">
        <v>19</v>
      </c>
      <c r="K71" s="270">
        <v>23</v>
      </c>
      <c r="L71" s="270">
        <v>13</v>
      </c>
      <c r="M71" s="270">
        <v>16</v>
      </c>
      <c r="N71" s="270">
        <v>19</v>
      </c>
      <c r="O71" s="105">
        <f t="shared" si="10"/>
        <v>4.2046250875963564E-3</v>
      </c>
      <c r="P71" s="105">
        <f t="shared" si="11"/>
        <v>3.3345033345033347E-3</v>
      </c>
      <c r="Q71" s="105">
        <f t="shared" si="12"/>
        <v>4.0020880459370103E-3</v>
      </c>
      <c r="R71" s="105">
        <f t="shared" si="13"/>
        <v>3.4040324692327832E-3</v>
      </c>
      <c r="S71" s="105">
        <f t="shared" si="14"/>
        <v>3.9350713231677322E-3</v>
      </c>
      <c r="T71" s="106">
        <f t="shared" si="15"/>
        <v>4.4737461737697198E-3</v>
      </c>
    </row>
    <row r="72" spans="1:20" x14ac:dyDescent="0.25">
      <c r="A72">
        <v>70</v>
      </c>
      <c r="B72" s="71">
        <f t="shared" si="16"/>
        <v>4.9751243781094526E-3</v>
      </c>
      <c r="C72" s="71">
        <f t="shared" si="17"/>
        <v>5.1647811116576486E-3</v>
      </c>
      <c r="D72" s="71">
        <f t="shared" si="18"/>
        <v>3.5319048740287263E-3</v>
      </c>
      <c r="H72" s="270">
        <v>65</v>
      </c>
      <c r="I72" s="270">
        <v>23</v>
      </c>
      <c r="J72" s="270">
        <v>16</v>
      </c>
      <c r="K72" s="270">
        <v>24</v>
      </c>
      <c r="L72" s="270">
        <v>19</v>
      </c>
      <c r="M72" s="270">
        <v>13</v>
      </c>
      <c r="N72" s="270">
        <v>21</v>
      </c>
      <c r="O72" s="105">
        <f t="shared" si="10"/>
        <v>4.0294323756131746E-3</v>
      </c>
      <c r="P72" s="105">
        <f t="shared" si="11"/>
        <v>2.8080028080028079E-3</v>
      </c>
      <c r="Q72" s="105">
        <f t="shared" si="12"/>
        <v>4.1760918740212285E-3</v>
      </c>
      <c r="R72" s="105">
        <f t="shared" si="13"/>
        <v>4.9751243781094526E-3</v>
      </c>
      <c r="S72" s="105">
        <f t="shared" si="14"/>
        <v>3.1972454500737825E-3</v>
      </c>
      <c r="T72" s="106">
        <f t="shared" si="15"/>
        <v>4.9446668236402163E-3</v>
      </c>
    </row>
    <row r="73" spans="1:20" x14ac:dyDescent="0.25">
      <c r="A73">
        <v>71</v>
      </c>
      <c r="B73" s="71">
        <f t="shared" si="16"/>
        <v>4.1895784236711184E-3</v>
      </c>
      <c r="C73" s="71">
        <f t="shared" si="17"/>
        <v>5.4107230693556324E-3</v>
      </c>
      <c r="D73" s="71">
        <f t="shared" si="18"/>
        <v>4.2382858488344711E-3</v>
      </c>
      <c r="H73" s="270">
        <v>66</v>
      </c>
      <c r="I73" s="270">
        <v>16</v>
      </c>
      <c r="J73" s="270">
        <v>18</v>
      </c>
      <c r="K73" s="270">
        <v>22</v>
      </c>
      <c r="L73" s="270">
        <v>14</v>
      </c>
      <c r="M73" s="270">
        <v>14</v>
      </c>
      <c r="N73" s="270">
        <v>16</v>
      </c>
      <c r="O73" s="105">
        <f t="shared" si="10"/>
        <v>2.8030833917309038E-3</v>
      </c>
      <c r="P73" s="105">
        <f t="shared" si="11"/>
        <v>3.1590031590031588E-3</v>
      </c>
      <c r="Q73" s="105">
        <f t="shared" si="12"/>
        <v>3.8280842178527929E-3</v>
      </c>
      <c r="R73" s="105">
        <f t="shared" si="13"/>
        <v>3.6658811207122281E-3</v>
      </c>
      <c r="S73" s="105">
        <f t="shared" si="14"/>
        <v>3.4431874077717659E-3</v>
      </c>
      <c r="T73" s="106">
        <f t="shared" si="15"/>
        <v>3.7673651989639746E-3</v>
      </c>
    </row>
    <row r="74" spans="1:20" x14ac:dyDescent="0.25">
      <c r="A74">
        <v>72</v>
      </c>
      <c r="B74" s="71">
        <f t="shared" si="16"/>
        <v>3.4040324692327832E-3</v>
      </c>
      <c r="C74" s="71">
        <f t="shared" si="17"/>
        <v>4.9188391539596657E-3</v>
      </c>
      <c r="D74" s="71">
        <f t="shared" si="18"/>
        <v>4.0028255238992233E-3</v>
      </c>
      <c r="H74" s="270">
        <v>67</v>
      </c>
      <c r="I74" s="270">
        <v>28</v>
      </c>
      <c r="J74" s="270">
        <v>19</v>
      </c>
      <c r="K74" s="270">
        <v>19</v>
      </c>
      <c r="L74" s="270">
        <v>21</v>
      </c>
      <c r="M74" s="270">
        <v>14</v>
      </c>
      <c r="N74" s="270">
        <v>16</v>
      </c>
      <c r="O74" s="105">
        <f t="shared" si="10"/>
        <v>4.905395935529082E-3</v>
      </c>
      <c r="P74" s="105">
        <f t="shared" si="11"/>
        <v>3.3345033345033347E-3</v>
      </c>
      <c r="Q74" s="105">
        <f t="shared" si="12"/>
        <v>3.3060727336001391E-3</v>
      </c>
      <c r="R74" s="105">
        <f t="shared" si="13"/>
        <v>5.4988216810683424E-3</v>
      </c>
      <c r="S74" s="105">
        <f t="shared" si="14"/>
        <v>3.4431874077717659E-3</v>
      </c>
      <c r="T74" s="106">
        <f t="shared" si="15"/>
        <v>3.7673651989639746E-3</v>
      </c>
    </row>
    <row r="75" spans="1:20" x14ac:dyDescent="0.25">
      <c r="A75">
        <v>73</v>
      </c>
      <c r="B75" s="71">
        <f t="shared" si="16"/>
        <v>2.8803351662738939E-3</v>
      </c>
      <c r="C75" s="71">
        <f t="shared" si="17"/>
        <v>3.1972454500737825E-3</v>
      </c>
      <c r="D75" s="71">
        <f t="shared" si="18"/>
        <v>3.0609842241582294E-3</v>
      </c>
      <c r="H75" s="270">
        <v>68</v>
      </c>
      <c r="I75" s="270">
        <v>23</v>
      </c>
      <c r="J75" s="270">
        <v>23</v>
      </c>
      <c r="K75" s="270">
        <v>30</v>
      </c>
      <c r="L75" s="270">
        <v>18</v>
      </c>
      <c r="M75" s="270">
        <v>17</v>
      </c>
      <c r="N75" s="270">
        <v>20</v>
      </c>
      <c r="O75" s="105">
        <f t="shared" si="10"/>
        <v>4.0294323756131746E-3</v>
      </c>
      <c r="P75" s="105">
        <f t="shared" si="11"/>
        <v>4.0365040365040366E-3</v>
      </c>
      <c r="Q75" s="105">
        <f t="shared" si="12"/>
        <v>5.2201148425265352E-3</v>
      </c>
      <c r="R75" s="105">
        <f t="shared" si="13"/>
        <v>4.7132757266300082E-3</v>
      </c>
      <c r="S75" s="105">
        <f t="shared" si="14"/>
        <v>4.181013280865716E-3</v>
      </c>
      <c r="T75" s="106">
        <f t="shared" si="15"/>
        <v>4.7092064987049684E-3</v>
      </c>
    </row>
    <row r="76" spans="1:20" x14ac:dyDescent="0.25">
      <c r="A76">
        <v>74</v>
      </c>
      <c r="B76" s="71">
        <f t="shared" si="16"/>
        <v>5.4988216810683424E-3</v>
      </c>
      <c r="C76" s="71">
        <f t="shared" si="17"/>
        <v>3.4431874077717659E-3</v>
      </c>
      <c r="D76" s="71">
        <f t="shared" si="18"/>
        <v>5.4155874735107136E-3</v>
      </c>
      <c r="H76" s="270">
        <v>69</v>
      </c>
      <c r="I76" s="270">
        <v>28</v>
      </c>
      <c r="J76" s="270">
        <v>20</v>
      </c>
      <c r="K76" s="270">
        <v>23</v>
      </c>
      <c r="L76" s="270">
        <v>18</v>
      </c>
      <c r="M76" s="270">
        <v>16</v>
      </c>
      <c r="N76" s="270">
        <v>15</v>
      </c>
      <c r="O76" s="105">
        <f t="shared" si="10"/>
        <v>4.905395935529082E-3</v>
      </c>
      <c r="P76" s="105">
        <f t="shared" si="11"/>
        <v>3.5100035100035102E-3</v>
      </c>
      <c r="Q76" s="105">
        <f t="shared" si="12"/>
        <v>4.0020880459370103E-3</v>
      </c>
      <c r="R76" s="105">
        <f t="shared" si="13"/>
        <v>4.7132757266300082E-3</v>
      </c>
      <c r="S76" s="105">
        <f t="shared" si="14"/>
        <v>3.9350713231677322E-3</v>
      </c>
      <c r="T76" s="106">
        <f t="shared" si="15"/>
        <v>3.5319048740287263E-3</v>
      </c>
    </row>
    <row r="77" spans="1:20" x14ac:dyDescent="0.25">
      <c r="A77">
        <v>75</v>
      </c>
      <c r="B77" s="71">
        <f t="shared" si="16"/>
        <v>4.1895784236711184E-3</v>
      </c>
      <c r="C77" s="71">
        <f t="shared" si="17"/>
        <v>3.6891293654697493E-3</v>
      </c>
      <c r="D77" s="71">
        <f t="shared" si="18"/>
        <v>4.2382858488344711E-3</v>
      </c>
      <c r="H77" s="270">
        <v>70</v>
      </c>
      <c r="I77" s="270">
        <v>26</v>
      </c>
      <c r="J77" s="270">
        <v>27</v>
      </c>
      <c r="K77" s="270">
        <v>19</v>
      </c>
      <c r="L77" s="270">
        <v>19</v>
      </c>
      <c r="M77" s="270">
        <v>21</v>
      </c>
      <c r="N77" s="270">
        <v>15</v>
      </c>
      <c r="O77" s="105">
        <f t="shared" si="10"/>
        <v>4.5550105115627192E-3</v>
      </c>
      <c r="P77" s="105">
        <f t="shared" si="11"/>
        <v>4.7385047385047384E-3</v>
      </c>
      <c r="Q77" s="105">
        <f t="shared" si="12"/>
        <v>3.3060727336001391E-3</v>
      </c>
      <c r="R77" s="105">
        <f t="shared" si="13"/>
        <v>4.9751243781094526E-3</v>
      </c>
      <c r="S77" s="105">
        <f t="shared" si="14"/>
        <v>5.1647811116576486E-3</v>
      </c>
      <c r="T77" s="106">
        <f t="shared" si="15"/>
        <v>3.5319048740287263E-3</v>
      </c>
    </row>
    <row r="78" spans="1:20" x14ac:dyDescent="0.25">
      <c r="A78">
        <v>76</v>
      </c>
      <c r="B78" s="71">
        <f t="shared" si="16"/>
        <v>4.4514270751505628E-3</v>
      </c>
      <c r="C78" s="71">
        <f t="shared" si="17"/>
        <v>3.1972454500737825E-3</v>
      </c>
      <c r="D78" s="71">
        <f t="shared" si="18"/>
        <v>4.7092064987049684E-3</v>
      </c>
      <c r="H78" s="270">
        <v>71</v>
      </c>
      <c r="I78" s="270">
        <v>17</v>
      </c>
      <c r="J78" s="270">
        <v>30</v>
      </c>
      <c r="K78" s="270">
        <v>18</v>
      </c>
      <c r="L78" s="270">
        <v>16</v>
      </c>
      <c r="M78" s="270">
        <v>22</v>
      </c>
      <c r="N78" s="270">
        <v>18</v>
      </c>
      <c r="O78" s="105">
        <f t="shared" si="10"/>
        <v>2.9782761037140857E-3</v>
      </c>
      <c r="P78" s="105">
        <f t="shared" si="11"/>
        <v>5.2650052650052648E-3</v>
      </c>
      <c r="Q78" s="105">
        <f t="shared" si="12"/>
        <v>3.1320689055159214E-3</v>
      </c>
      <c r="R78" s="105">
        <f t="shared" si="13"/>
        <v>4.1895784236711184E-3</v>
      </c>
      <c r="S78" s="105">
        <f t="shared" si="14"/>
        <v>5.4107230693556324E-3</v>
      </c>
      <c r="T78" s="106">
        <f t="shared" si="15"/>
        <v>4.2382858488344711E-3</v>
      </c>
    </row>
    <row r="79" spans="1:20" x14ac:dyDescent="0.25">
      <c r="A79">
        <v>77</v>
      </c>
      <c r="B79" s="71">
        <f t="shared" si="16"/>
        <v>2.0947892118355592E-3</v>
      </c>
      <c r="C79" s="71">
        <f t="shared" si="17"/>
        <v>4.181013280865716E-3</v>
      </c>
      <c r="D79" s="71">
        <f t="shared" si="18"/>
        <v>4.2382858488344711E-3</v>
      </c>
      <c r="H79" s="270">
        <v>72</v>
      </c>
      <c r="I79" s="270">
        <v>17</v>
      </c>
      <c r="J79" s="270">
        <v>20</v>
      </c>
      <c r="K79" s="270">
        <v>22</v>
      </c>
      <c r="L79" s="270">
        <v>13</v>
      </c>
      <c r="M79" s="270">
        <v>20</v>
      </c>
      <c r="N79" s="270">
        <v>17</v>
      </c>
      <c r="O79" s="105">
        <f t="shared" si="10"/>
        <v>2.9782761037140857E-3</v>
      </c>
      <c r="P79" s="105">
        <f t="shared" si="11"/>
        <v>3.5100035100035102E-3</v>
      </c>
      <c r="Q79" s="105">
        <f t="shared" si="12"/>
        <v>3.8280842178527929E-3</v>
      </c>
      <c r="R79" s="105">
        <f t="shared" si="13"/>
        <v>3.4040324692327832E-3</v>
      </c>
      <c r="S79" s="105">
        <f t="shared" si="14"/>
        <v>4.9188391539596657E-3</v>
      </c>
      <c r="T79" s="106">
        <f t="shared" si="15"/>
        <v>4.0028255238992233E-3</v>
      </c>
    </row>
    <row r="80" spans="1:20" x14ac:dyDescent="0.25">
      <c r="A80">
        <v>78</v>
      </c>
      <c r="B80" s="71">
        <f t="shared" si="16"/>
        <v>2.8803351662738939E-3</v>
      </c>
      <c r="C80" s="71">
        <f t="shared" si="17"/>
        <v>4.426955238563699E-3</v>
      </c>
      <c r="D80" s="71">
        <f t="shared" si="18"/>
        <v>3.7673651989639746E-3</v>
      </c>
      <c r="H80" s="270">
        <v>73</v>
      </c>
      <c r="I80" s="270">
        <v>18</v>
      </c>
      <c r="J80" s="270">
        <v>14</v>
      </c>
      <c r="K80" s="270">
        <v>21</v>
      </c>
      <c r="L80" s="270">
        <v>11</v>
      </c>
      <c r="M80" s="270">
        <v>13</v>
      </c>
      <c r="N80" s="270">
        <v>13</v>
      </c>
      <c r="O80" s="105">
        <f t="shared" si="10"/>
        <v>3.1534688156972671E-3</v>
      </c>
      <c r="P80" s="105">
        <f t="shared" si="11"/>
        <v>2.4570024570024569E-3</v>
      </c>
      <c r="Q80" s="105">
        <f t="shared" si="12"/>
        <v>3.6540803897685747E-3</v>
      </c>
      <c r="R80" s="105">
        <f t="shared" si="13"/>
        <v>2.8803351662738939E-3</v>
      </c>
      <c r="S80" s="105">
        <f t="shared" si="14"/>
        <v>3.1972454500737825E-3</v>
      </c>
      <c r="T80" s="106">
        <f t="shared" si="15"/>
        <v>3.0609842241582294E-3</v>
      </c>
    </row>
    <row r="81" spans="1:20" x14ac:dyDescent="0.25">
      <c r="A81">
        <v>79</v>
      </c>
      <c r="B81" s="71">
        <f t="shared" si="16"/>
        <v>5.236973029588898E-3</v>
      </c>
      <c r="C81" s="71">
        <f t="shared" si="17"/>
        <v>3.9350713231677322E-3</v>
      </c>
      <c r="D81" s="71">
        <f t="shared" si="18"/>
        <v>4.0028255238992233E-3</v>
      </c>
      <c r="H81" s="270">
        <v>74</v>
      </c>
      <c r="I81" s="270">
        <v>29</v>
      </c>
      <c r="J81" s="270">
        <v>17</v>
      </c>
      <c r="K81" s="270">
        <v>24</v>
      </c>
      <c r="L81" s="270">
        <v>21</v>
      </c>
      <c r="M81" s="270">
        <v>14</v>
      </c>
      <c r="N81" s="270">
        <v>23</v>
      </c>
      <c r="O81" s="105">
        <f t="shared" si="10"/>
        <v>5.0805886475122639E-3</v>
      </c>
      <c r="P81" s="105">
        <f t="shared" si="11"/>
        <v>2.9835029835029833E-3</v>
      </c>
      <c r="Q81" s="105">
        <f t="shared" si="12"/>
        <v>4.1760918740212285E-3</v>
      </c>
      <c r="R81" s="105">
        <f t="shared" si="13"/>
        <v>5.4988216810683424E-3</v>
      </c>
      <c r="S81" s="105">
        <f t="shared" si="14"/>
        <v>3.4431874077717659E-3</v>
      </c>
      <c r="T81" s="106">
        <f t="shared" si="15"/>
        <v>5.4155874735107136E-3</v>
      </c>
    </row>
    <row r="82" spans="1:20" x14ac:dyDescent="0.25">
      <c r="A82">
        <v>80</v>
      </c>
      <c r="B82" s="71">
        <f t="shared" si="16"/>
        <v>4.1895784236711184E-3</v>
      </c>
      <c r="C82" s="71">
        <f t="shared" si="17"/>
        <v>2.9513034923757992E-3</v>
      </c>
      <c r="D82" s="71">
        <f t="shared" si="18"/>
        <v>5.4155874735107136E-3</v>
      </c>
      <c r="H82" s="270">
        <v>75</v>
      </c>
      <c r="I82" s="270">
        <v>15</v>
      </c>
      <c r="J82" s="270">
        <v>28</v>
      </c>
      <c r="K82" s="270">
        <v>24</v>
      </c>
      <c r="L82" s="270">
        <v>16</v>
      </c>
      <c r="M82" s="270">
        <v>15</v>
      </c>
      <c r="N82" s="270">
        <v>18</v>
      </c>
      <c r="O82" s="105">
        <f t="shared" si="10"/>
        <v>2.6278906797477224E-3</v>
      </c>
      <c r="P82" s="105">
        <f t="shared" si="11"/>
        <v>4.9140049140049139E-3</v>
      </c>
      <c r="Q82" s="105">
        <f t="shared" si="12"/>
        <v>4.1760918740212285E-3</v>
      </c>
      <c r="R82" s="105">
        <f t="shared" si="13"/>
        <v>4.1895784236711184E-3</v>
      </c>
      <c r="S82" s="105">
        <f t="shared" si="14"/>
        <v>3.6891293654697493E-3</v>
      </c>
      <c r="T82" s="106">
        <f t="shared" si="15"/>
        <v>4.2382858488344711E-3</v>
      </c>
    </row>
    <row r="83" spans="1:20" x14ac:dyDescent="0.25">
      <c r="A83">
        <v>81</v>
      </c>
      <c r="B83" s="71">
        <f t="shared" si="16"/>
        <v>4.4514270751505628E-3</v>
      </c>
      <c r="C83" s="71">
        <f t="shared" si="17"/>
        <v>2.9513034923757992E-3</v>
      </c>
      <c r="D83" s="71">
        <f t="shared" si="18"/>
        <v>4.4737461737697198E-3</v>
      </c>
      <c r="H83" s="270">
        <v>76</v>
      </c>
      <c r="I83" s="270">
        <v>22</v>
      </c>
      <c r="J83" s="270">
        <v>14</v>
      </c>
      <c r="K83" s="270">
        <v>24</v>
      </c>
      <c r="L83" s="270">
        <v>17</v>
      </c>
      <c r="M83" s="270">
        <v>13</v>
      </c>
      <c r="N83" s="270">
        <v>20</v>
      </c>
      <c r="O83" s="105">
        <f t="shared" si="10"/>
        <v>3.8542396636299932E-3</v>
      </c>
      <c r="P83" s="105">
        <f t="shared" si="11"/>
        <v>2.4570024570024569E-3</v>
      </c>
      <c r="Q83" s="105">
        <f t="shared" si="12"/>
        <v>4.1760918740212285E-3</v>
      </c>
      <c r="R83" s="105">
        <f t="shared" si="13"/>
        <v>4.4514270751505628E-3</v>
      </c>
      <c r="S83" s="105">
        <f t="shared" si="14"/>
        <v>3.1972454500737825E-3</v>
      </c>
      <c r="T83" s="106">
        <f t="shared" si="15"/>
        <v>4.7092064987049684E-3</v>
      </c>
    </row>
    <row r="84" spans="1:20" x14ac:dyDescent="0.25">
      <c r="A84">
        <v>82</v>
      </c>
      <c r="B84" s="71">
        <f t="shared" si="16"/>
        <v>4.1895784236711184E-3</v>
      </c>
      <c r="C84" s="71">
        <f t="shared" si="17"/>
        <v>2.9513034923757992E-3</v>
      </c>
      <c r="D84" s="71">
        <f t="shared" si="18"/>
        <v>3.2964445490934777E-3</v>
      </c>
      <c r="H84" s="270">
        <v>77</v>
      </c>
      <c r="I84" s="270">
        <v>15</v>
      </c>
      <c r="J84" s="270">
        <v>22</v>
      </c>
      <c r="K84" s="270">
        <v>19</v>
      </c>
      <c r="L84" s="270">
        <v>8</v>
      </c>
      <c r="M84" s="270">
        <v>17</v>
      </c>
      <c r="N84" s="270">
        <v>18</v>
      </c>
      <c r="O84" s="105">
        <f t="shared" si="10"/>
        <v>2.6278906797477224E-3</v>
      </c>
      <c r="P84" s="105">
        <f t="shared" si="11"/>
        <v>3.8610038610038611E-3</v>
      </c>
      <c r="Q84" s="105">
        <f t="shared" si="12"/>
        <v>3.3060727336001391E-3</v>
      </c>
      <c r="R84" s="105">
        <f t="shared" si="13"/>
        <v>2.0947892118355592E-3</v>
      </c>
      <c r="S84" s="105">
        <f t="shared" si="14"/>
        <v>4.181013280865716E-3</v>
      </c>
      <c r="T84" s="106">
        <f t="shared" si="15"/>
        <v>4.2382858488344711E-3</v>
      </c>
    </row>
    <row r="85" spans="1:20" x14ac:dyDescent="0.25">
      <c r="A85">
        <v>83</v>
      </c>
      <c r="B85" s="71">
        <f t="shared" si="16"/>
        <v>2.8803351662738939E-3</v>
      </c>
      <c r="C85" s="71">
        <f t="shared" si="17"/>
        <v>3.6891293654697493E-3</v>
      </c>
      <c r="D85" s="71">
        <f t="shared" si="18"/>
        <v>2.5900635742877325E-3</v>
      </c>
      <c r="H85" s="270">
        <v>78</v>
      </c>
      <c r="I85" s="270">
        <v>10</v>
      </c>
      <c r="J85" s="270">
        <v>17</v>
      </c>
      <c r="K85" s="270">
        <v>17</v>
      </c>
      <c r="L85" s="270">
        <v>11</v>
      </c>
      <c r="M85" s="270">
        <v>18</v>
      </c>
      <c r="N85" s="270">
        <v>16</v>
      </c>
      <c r="O85" s="105">
        <f t="shared" si="10"/>
        <v>1.751927119831815E-3</v>
      </c>
      <c r="P85" s="105">
        <f t="shared" si="11"/>
        <v>2.9835029835029833E-3</v>
      </c>
      <c r="Q85" s="105">
        <f t="shared" si="12"/>
        <v>2.9580650774317036E-3</v>
      </c>
      <c r="R85" s="105">
        <f t="shared" si="13"/>
        <v>2.8803351662738939E-3</v>
      </c>
      <c r="S85" s="105">
        <f t="shared" si="14"/>
        <v>4.426955238563699E-3</v>
      </c>
      <c r="T85" s="106">
        <f t="shared" si="15"/>
        <v>3.7673651989639746E-3</v>
      </c>
    </row>
    <row r="86" spans="1:20" x14ac:dyDescent="0.25">
      <c r="A86">
        <v>84</v>
      </c>
      <c r="B86" s="71">
        <f t="shared" si="16"/>
        <v>3.1421838177533388E-3</v>
      </c>
      <c r="C86" s="71">
        <f t="shared" si="17"/>
        <v>3.4431874077717659E-3</v>
      </c>
      <c r="D86" s="71">
        <f t="shared" si="18"/>
        <v>4.2382858488344711E-3</v>
      </c>
      <c r="H86" s="270">
        <v>79</v>
      </c>
      <c r="I86" s="270">
        <v>22</v>
      </c>
      <c r="J86" s="270">
        <v>13</v>
      </c>
      <c r="K86" s="270">
        <v>16</v>
      </c>
      <c r="L86" s="270">
        <v>20</v>
      </c>
      <c r="M86" s="270">
        <v>16</v>
      </c>
      <c r="N86" s="270">
        <v>17</v>
      </c>
      <c r="O86" s="105">
        <f t="shared" si="10"/>
        <v>3.8542396636299932E-3</v>
      </c>
      <c r="P86" s="105">
        <f t="shared" si="11"/>
        <v>2.2815022815022815E-3</v>
      </c>
      <c r="Q86" s="105">
        <f t="shared" si="12"/>
        <v>2.7840612493474858E-3</v>
      </c>
      <c r="R86" s="105">
        <f t="shared" si="13"/>
        <v>5.236973029588898E-3</v>
      </c>
      <c r="S86" s="105">
        <f t="shared" si="14"/>
        <v>3.9350713231677322E-3</v>
      </c>
      <c r="T86" s="106">
        <f t="shared" si="15"/>
        <v>4.0028255238992233E-3</v>
      </c>
    </row>
    <row r="87" spans="1:20" x14ac:dyDescent="0.25">
      <c r="A87">
        <v>85</v>
      </c>
      <c r="B87" s="71">
        <f t="shared" si="16"/>
        <v>3.927729772191673E-3</v>
      </c>
      <c r="C87" s="71">
        <f t="shared" si="17"/>
        <v>1.9675356615838661E-3</v>
      </c>
      <c r="D87" s="71">
        <f t="shared" si="18"/>
        <v>4.0028255238992233E-3</v>
      </c>
      <c r="H87" s="270">
        <v>80</v>
      </c>
      <c r="I87" s="270">
        <v>22</v>
      </c>
      <c r="J87" s="270">
        <v>21</v>
      </c>
      <c r="K87" s="270">
        <v>24</v>
      </c>
      <c r="L87" s="270">
        <v>16</v>
      </c>
      <c r="M87" s="270">
        <v>12</v>
      </c>
      <c r="N87" s="270">
        <v>23</v>
      </c>
      <c r="O87" s="105">
        <f t="shared" si="10"/>
        <v>3.8542396636299932E-3</v>
      </c>
      <c r="P87" s="105">
        <f t="shared" si="11"/>
        <v>3.6855036855036856E-3</v>
      </c>
      <c r="Q87" s="105">
        <f t="shared" si="12"/>
        <v>4.1760918740212285E-3</v>
      </c>
      <c r="R87" s="105">
        <f t="shared" si="13"/>
        <v>4.1895784236711184E-3</v>
      </c>
      <c r="S87" s="105">
        <f t="shared" si="14"/>
        <v>2.9513034923757992E-3</v>
      </c>
      <c r="T87" s="106">
        <f t="shared" si="15"/>
        <v>5.4155874735107136E-3</v>
      </c>
    </row>
    <row r="88" spans="1:20" x14ac:dyDescent="0.25">
      <c r="A88">
        <v>86</v>
      </c>
      <c r="B88" s="71">
        <f t="shared" si="16"/>
        <v>2.618486514794449E-3</v>
      </c>
      <c r="C88" s="71">
        <f t="shared" si="17"/>
        <v>2.2134776192818495E-3</v>
      </c>
      <c r="D88" s="71">
        <f t="shared" si="18"/>
        <v>3.0609842241582294E-3</v>
      </c>
      <c r="H88" s="270">
        <v>81</v>
      </c>
      <c r="I88" s="270">
        <v>19</v>
      </c>
      <c r="J88" s="270">
        <v>15</v>
      </c>
      <c r="K88" s="270">
        <v>21</v>
      </c>
      <c r="L88" s="270">
        <v>17</v>
      </c>
      <c r="M88" s="270">
        <v>12</v>
      </c>
      <c r="N88" s="270">
        <v>19</v>
      </c>
      <c r="O88" s="105">
        <f t="shared" si="10"/>
        <v>3.3286615276804485E-3</v>
      </c>
      <c r="P88" s="105">
        <f t="shared" si="11"/>
        <v>2.6325026325026324E-3</v>
      </c>
      <c r="Q88" s="105">
        <f t="shared" si="12"/>
        <v>3.6540803897685747E-3</v>
      </c>
      <c r="R88" s="105">
        <f t="shared" si="13"/>
        <v>4.4514270751505628E-3</v>
      </c>
      <c r="S88" s="105">
        <f t="shared" si="14"/>
        <v>2.9513034923757992E-3</v>
      </c>
      <c r="T88" s="106">
        <f t="shared" si="15"/>
        <v>4.4737461737697198E-3</v>
      </c>
    </row>
    <row r="89" spans="1:20" x14ac:dyDescent="0.25">
      <c r="A89">
        <v>87</v>
      </c>
      <c r="B89" s="71">
        <f t="shared" si="16"/>
        <v>2.618486514794449E-3</v>
      </c>
      <c r="C89" s="71">
        <f t="shared" si="17"/>
        <v>2.7053615346778162E-3</v>
      </c>
      <c r="D89" s="71">
        <f t="shared" si="18"/>
        <v>4.0028255238992233E-3</v>
      </c>
      <c r="H89" s="270">
        <v>82</v>
      </c>
      <c r="I89" s="270">
        <v>19</v>
      </c>
      <c r="J89" s="270">
        <v>14</v>
      </c>
      <c r="K89" s="270">
        <v>16</v>
      </c>
      <c r="L89" s="270">
        <v>16</v>
      </c>
      <c r="M89" s="270">
        <v>12</v>
      </c>
      <c r="N89" s="270">
        <v>14</v>
      </c>
      <c r="O89" s="105">
        <f t="shared" si="10"/>
        <v>3.3286615276804485E-3</v>
      </c>
      <c r="P89" s="105">
        <f t="shared" si="11"/>
        <v>2.4570024570024569E-3</v>
      </c>
      <c r="Q89" s="105">
        <f t="shared" si="12"/>
        <v>2.7840612493474858E-3</v>
      </c>
      <c r="R89" s="105">
        <f t="shared" si="13"/>
        <v>4.1895784236711184E-3</v>
      </c>
      <c r="S89" s="105">
        <f t="shared" si="14"/>
        <v>2.9513034923757992E-3</v>
      </c>
      <c r="T89" s="106">
        <f t="shared" si="15"/>
        <v>3.2964445490934777E-3</v>
      </c>
    </row>
    <row r="90" spans="1:20" x14ac:dyDescent="0.25">
      <c r="A90">
        <v>88</v>
      </c>
      <c r="B90" s="71">
        <f t="shared" si="16"/>
        <v>3.4040324692327832E-3</v>
      </c>
      <c r="C90" s="71">
        <f t="shared" si="17"/>
        <v>2.9513034923757992E-3</v>
      </c>
      <c r="D90" s="71">
        <f t="shared" si="18"/>
        <v>4.2382858488344711E-3</v>
      </c>
      <c r="H90" s="270">
        <v>83</v>
      </c>
      <c r="I90" s="270">
        <v>14</v>
      </c>
      <c r="J90" s="270">
        <v>21</v>
      </c>
      <c r="K90" s="270">
        <v>13</v>
      </c>
      <c r="L90" s="270">
        <v>11</v>
      </c>
      <c r="M90" s="270">
        <v>15</v>
      </c>
      <c r="N90" s="270">
        <v>11</v>
      </c>
      <c r="O90" s="105">
        <f t="shared" si="10"/>
        <v>2.452697967764541E-3</v>
      </c>
      <c r="P90" s="105">
        <f t="shared" si="11"/>
        <v>3.6855036855036856E-3</v>
      </c>
      <c r="Q90" s="105">
        <f t="shared" si="12"/>
        <v>2.262049765094832E-3</v>
      </c>
      <c r="R90" s="105">
        <f t="shared" si="13"/>
        <v>2.8803351662738939E-3</v>
      </c>
      <c r="S90" s="105">
        <f t="shared" si="14"/>
        <v>3.6891293654697493E-3</v>
      </c>
      <c r="T90" s="106">
        <f t="shared" si="15"/>
        <v>2.5900635742877325E-3</v>
      </c>
    </row>
    <row r="91" spans="1:20" x14ac:dyDescent="0.25">
      <c r="A91">
        <v>89</v>
      </c>
      <c r="B91" s="71">
        <f t="shared" si="16"/>
        <v>4.7132757266300082E-3</v>
      </c>
      <c r="C91" s="71">
        <f t="shared" si="17"/>
        <v>3.1972454500737825E-3</v>
      </c>
      <c r="D91" s="71">
        <f t="shared" si="18"/>
        <v>2.5900635742877325E-3</v>
      </c>
      <c r="H91" s="270">
        <v>84</v>
      </c>
      <c r="I91" s="270">
        <v>17</v>
      </c>
      <c r="J91" s="270">
        <v>20</v>
      </c>
      <c r="K91" s="270">
        <v>22</v>
      </c>
      <c r="L91" s="270">
        <v>12</v>
      </c>
      <c r="M91" s="270">
        <v>14</v>
      </c>
      <c r="N91" s="270">
        <v>18</v>
      </c>
      <c r="O91" s="105">
        <f t="shared" si="10"/>
        <v>2.9782761037140857E-3</v>
      </c>
      <c r="P91" s="105">
        <f t="shared" si="11"/>
        <v>3.5100035100035102E-3</v>
      </c>
      <c r="Q91" s="105">
        <f t="shared" si="12"/>
        <v>3.8280842178527929E-3</v>
      </c>
      <c r="R91" s="105">
        <f t="shared" si="13"/>
        <v>3.1421838177533388E-3</v>
      </c>
      <c r="S91" s="105">
        <f t="shared" si="14"/>
        <v>3.4431874077717659E-3</v>
      </c>
      <c r="T91" s="106">
        <f t="shared" si="15"/>
        <v>4.2382858488344711E-3</v>
      </c>
    </row>
    <row r="92" spans="1:20" x14ac:dyDescent="0.25">
      <c r="A92">
        <v>90</v>
      </c>
      <c r="B92" s="71">
        <f t="shared" si="16"/>
        <v>2.618486514794449E-3</v>
      </c>
      <c r="C92" s="71">
        <f t="shared" si="17"/>
        <v>2.4594195769798328E-3</v>
      </c>
      <c r="D92" s="71">
        <f t="shared" si="18"/>
        <v>3.2964445490934777E-3</v>
      </c>
      <c r="H92" s="270">
        <v>85</v>
      </c>
      <c r="I92" s="270">
        <v>19</v>
      </c>
      <c r="J92" s="270">
        <v>9</v>
      </c>
      <c r="K92" s="270">
        <v>17</v>
      </c>
      <c r="L92" s="270">
        <v>15</v>
      </c>
      <c r="M92" s="270">
        <v>8</v>
      </c>
      <c r="N92" s="270">
        <v>17</v>
      </c>
      <c r="O92" s="105">
        <f t="shared" si="10"/>
        <v>3.3286615276804485E-3</v>
      </c>
      <c r="P92" s="105">
        <f t="shared" si="11"/>
        <v>1.5795015795015794E-3</v>
      </c>
      <c r="Q92" s="105">
        <f t="shared" si="12"/>
        <v>2.9580650774317036E-3</v>
      </c>
      <c r="R92" s="105">
        <f t="shared" si="13"/>
        <v>3.927729772191673E-3</v>
      </c>
      <c r="S92" s="105">
        <f t="shared" si="14"/>
        <v>1.9675356615838661E-3</v>
      </c>
      <c r="T92" s="106">
        <f t="shared" si="15"/>
        <v>4.0028255238992233E-3</v>
      </c>
    </row>
    <row r="93" spans="1:20" x14ac:dyDescent="0.25">
      <c r="A93">
        <v>91</v>
      </c>
      <c r="B93" s="71">
        <f t="shared" si="16"/>
        <v>3.1421838177533388E-3</v>
      </c>
      <c r="C93" s="71">
        <f t="shared" si="17"/>
        <v>3.4431874077717659E-3</v>
      </c>
      <c r="D93" s="71">
        <f t="shared" si="18"/>
        <v>2.3546032493524842E-3</v>
      </c>
      <c r="H93" s="270">
        <v>86</v>
      </c>
      <c r="I93" s="270">
        <v>12</v>
      </c>
      <c r="J93" s="270">
        <v>13</v>
      </c>
      <c r="K93" s="270">
        <v>14</v>
      </c>
      <c r="L93" s="270">
        <v>10</v>
      </c>
      <c r="M93" s="270">
        <v>9</v>
      </c>
      <c r="N93" s="270">
        <v>13</v>
      </c>
      <c r="O93" s="105">
        <f t="shared" si="10"/>
        <v>2.1023125437981782E-3</v>
      </c>
      <c r="P93" s="105">
        <f t="shared" si="11"/>
        <v>2.2815022815022815E-3</v>
      </c>
      <c r="Q93" s="105">
        <f t="shared" si="12"/>
        <v>2.4360535931790498E-3</v>
      </c>
      <c r="R93" s="105">
        <f t="shared" si="13"/>
        <v>2.618486514794449E-3</v>
      </c>
      <c r="S93" s="105">
        <f t="shared" si="14"/>
        <v>2.2134776192818495E-3</v>
      </c>
      <c r="T93" s="106">
        <f t="shared" si="15"/>
        <v>3.0609842241582294E-3</v>
      </c>
    </row>
    <row r="94" spans="1:20" x14ac:dyDescent="0.25">
      <c r="A94">
        <v>92</v>
      </c>
      <c r="B94" s="71">
        <f t="shared" si="16"/>
        <v>2.3566378633150041E-3</v>
      </c>
      <c r="C94" s="71">
        <f t="shared" si="17"/>
        <v>3.1972454500737825E-3</v>
      </c>
      <c r="D94" s="71">
        <f t="shared" si="18"/>
        <v>4.0028255238992233E-3</v>
      </c>
      <c r="H94" s="270">
        <v>87</v>
      </c>
      <c r="I94" s="270">
        <v>14</v>
      </c>
      <c r="J94" s="270">
        <v>16</v>
      </c>
      <c r="K94" s="270">
        <v>14</v>
      </c>
      <c r="L94" s="270">
        <v>10</v>
      </c>
      <c r="M94" s="270">
        <v>11</v>
      </c>
      <c r="N94" s="270">
        <v>17</v>
      </c>
      <c r="O94" s="105">
        <f t="shared" si="10"/>
        <v>2.452697967764541E-3</v>
      </c>
      <c r="P94" s="105">
        <f t="shared" si="11"/>
        <v>2.8080028080028079E-3</v>
      </c>
      <c r="Q94" s="105">
        <f t="shared" si="12"/>
        <v>2.4360535931790498E-3</v>
      </c>
      <c r="R94" s="105">
        <f t="shared" si="13"/>
        <v>2.618486514794449E-3</v>
      </c>
      <c r="S94" s="105">
        <f t="shared" si="14"/>
        <v>2.7053615346778162E-3</v>
      </c>
      <c r="T94" s="106">
        <f t="shared" si="15"/>
        <v>4.0028255238992233E-3</v>
      </c>
    </row>
    <row r="95" spans="1:20" x14ac:dyDescent="0.25">
      <c r="A95">
        <v>93</v>
      </c>
      <c r="B95" s="71">
        <f t="shared" si="16"/>
        <v>2.3566378633150041E-3</v>
      </c>
      <c r="C95" s="71">
        <f t="shared" si="17"/>
        <v>3.6891293654697493E-3</v>
      </c>
      <c r="D95" s="71">
        <f t="shared" si="18"/>
        <v>3.0609842241582294E-3</v>
      </c>
      <c r="H95" s="270">
        <v>88</v>
      </c>
      <c r="I95" s="270">
        <v>14</v>
      </c>
      <c r="J95" s="270">
        <v>11</v>
      </c>
      <c r="K95" s="270">
        <v>21</v>
      </c>
      <c r="L95" s="270">
        <v>13</v>
      </c>
      <c r="M95" s="270">
        <v>12</v>
      </c>
      <c r="N95" s="270">
        <v>18</v>
      </c>
      <c r="O95" s="105">
        <f t="shared" si="10"/>
        <v>2.452697967764541E-3</v>
      </c>
      <c r="P95" s="105">
        <f t="shared" si="11"/>
        <v>1.9305019305019305E-3</v>
      </c>
      <c r="Q95" s="105">
        <f t="shared" si="12"/>
        <v>3.6540803897685747E-3</v>
      </c>
      <c r="R95" s="105">
        <f t="shared" si="13"/>
        <v>3.4040324692327832E-3</v>
      </c>
      <c r="S95" s="105">
        <f t="shared" si="14"/>
        <v>2.9513034923757992E-3</v>
      </c>
      <c r="T95" s="106">
        <f t="shared" si="15"/>
        <v>4.2382858488344711E-3</v>
      </c>
    </row>
    <row r="96" spans="1:20" x14ac:dyDescent="0.25">
      <c r="A96">
        <v>94</v>
      </c>
      <c r="B96" s="71">
        <f t="shared" si="16"/>
        <v>2.618486514794449E-3</v>
      </c>
      <c r="C96" s="71">
        <f t="shared" si="17"/>
        <v>3.1972454500737825E-3</v>
      </c>
      <c r="D96" s="71">
        <f t="shared" si="18"/>
        <v>4.0028255238992233E-3</v>
      </c>
      <c r="H96" s="270">
        <v>89</v>
      </c>
      <c r="I96" s="270">
        <v>19</v>
      </c>
      <c r="J96" s="270">
        <v>12</v>
      </c>
      <c r="K96" s="270">
        <v>11</v>
      </c>
      <c r="L96" s="270">
        <v>18</v>
      </c>
      <c r="M96" s="270">
        <v>13</v>
      </c>
      <c r="N96" s="270">
        <v>11</v>
      </c>
      <c r="O96" s="105">
        <f t="shared" si="10"/>
        <v>3.3286615276804485E-3</v>
      </c>
      <c r="P96" s="105">
        <f t="shared" si="11"/>
        <v>2.106002106002106E-3</v>
      </c>
      <c r="Q96" s="105">
        <f t="shared" si="12"/>
        <v>1.9140421089263965E-3</v>
      </c>
      <c r="R96" s="105">
        <f t="shared" si="13"/>
        <v>4.7132757266300082E-3</v>
      </c>
      <c r="S96" s="105">
        <f t="shared" si="14"/>
        <v>3.1972454500737825E-3</v>
      </c>
      <c r="T96" s="106">
        <f t="shared" si="15"/>
        <v>2.5900635742877325E-3</v>
      </c>
    </row>
    <row r="97" spans="1:20" x14ac:dyDescent="0.25">
      <c r="A97">
        <v>95</v>
      </c>
      <c r="B97" s="71">
        <f t="shared" si="16"/>
        <v>2.8803351662738939E-3</v>
      </c>
      <c r="C97" s="71">
        <f t="shared" si="17"/>
        <v>1.4756517461878996E-3</v>
      </c>
      <c r="D97" s="71">
        <f t="shared" si="18"/>
        <v>3.7673651989639746E-3</v>
      </c>
      <c r="H97" s="270">
        <v>90</v>
      </c>
      <c r="I97" s="270">
        <v>15</v>
      </c>
      <c r="J97" s="270">
        <v>15</v>
      </c>
      <c r="K97" s="270">
        <v>17</v>
      </c>
      <c r="L97" s="270">
        <v>10</v>
      </c>
      <c r="M97" s="270">
        <v>10</v>
      </c>
      <c r="N97" s="270">
        <v>14</v>
      </c>
      <c r="O97" s="105">
        <f t="shared" si="10"/>
        <v>2.6278906797477224E-3</v>
      </c>
      <c r="P97" s="105">
        <f t="shared" si="11"/>
        <v>2.6325026325026324E-3</v>
      </c>
      <c r="Q97" s="105">
        <f t="shared" si="12"/>
        <v>2.9580650774317036E-3</v>
      </c>
      <c r="R97" s="105">
        <f t="shared" si="13"/>
        <v>2.618486514794449E-3</v>
      </c>
      <c r="S97" s="105">
        <f t="shared" si="14"/>
        <v>2.4594195769798328E-3</v>
      </c>
      <c r="T97" s="106">
        <f t="shared" si="15"/>
        <v>3.2964445490934777E-3</v>
      </c>
    </row>
    <row r="98" spans="1:20" x14ac:dyDescent="0.25">
      <c r="A98">
        <v>96</v>
      </c>
      <c r="B98" s="71">
        <f t="shared" si="16"/>
        <v>1.8329405603561141E-3</v>
      </c>
      <c r="C98" s="71">
        <f t="shared" si="17"/>
        <v>2.7053615346778162E-3</v>
      </c>
      <c r="D98" s="71">
        <f t="shared" si="18"/>
        <v>3.7673651989639746E-3</v>
      </c>
      <c r="H98" s="270">
        <v>91</v>
      </c>
      <c r="I98" s="270">
        <v>19</v>
      </c>
      <c r="J98" s="270">
        <v>24</v>
      </c>
      <c r="K98" s="270">
        <v>17</v>
      </c>
      <c r="L98" s="270">
        <v>12</v>
      </c>
      <c r="M98" s="270">
        <v>14</v>
      </c>
      <c r="N98" s="270">
        <v>10</v>
      </c>
      <c r="O98" s="105">
        <f t="shared" si="10"/>
        <v>3.3286615276804485E-3</v>
      </c>
      <c r="P98" s="105">
        <f t="shared" si="11"/>
        <v>4.212004212004212E-3</v>
      </c>
      <c r="Q98" s="105">
        <f t="shared" si="12"/>
        <v>2.9580650774317036E-3</v>
      </c>
      <c r="R98" s="105">
        <f t="shared" si="13"/>
        <v>3.1421838177533388E-3</v>
      </c>
      <c r="S98" s="105">
        <f t="shared" si="14"/>
        <v>3.4431874077717659E-3</v>
      </c>
      <c r="T98" s="106">
        <f t="shared" si="15"/>
        <v>2.3546032493524842E-3</v>
      </c>
    </row>
    <row r="99" spans="1:20" x14ac:dyDescent="0.25">
      <c r="A99">
        <v>97</v>
      </c>
      <c r="B99" s="71">
        <f t="shared" si="16"/>
        <v>1.3092432573972245E-3</v>
      </c>
      <c r="C99" s="71">
        <f t="shared" si="17"/>
        <v>2.7053615346778162E-3</v>
      </c>
      <c r="D99" s="71">
        <f t="shared" si="18"/>
        <v>3.5319048740287263E-3</v>
      </c>
      <c r="H99" s="270">
        <v>92</v>
      </c>
      <c r="I99" s="270">
        <v>11</v>
      </c>
      <c r="J99" s="270">
        <v>16</v>
      </c>
      <c r="K99" s="270">
        <v>15</v>
      </c>
      <c r="L99" s="270">
        <v>9</v>
      </c>
      <c r="M99" s="270">
        <v>13</v>
      </c>
      <c r="N99" s="270">
        <v>17</v>
      </c>
      <c r="O99" s="105">
        <f t="shared" si="10"/>
        <v>1.9271198318149966E-3</v>
      </c>
      <c r="P99" s="105">
        <f t="shared" si="11"/>
        <v>2.8080028080028079E-3</v>
      </c>
      <c r="Q99" s="105">
        <f t="shared" si="12"/>
        <v>2.6100574212632676E-3</v>
      </c>
      <c r="R99" s="105">
        <f t="shared" si="13"/>
        <v>2.3566378633150041E-3</v>
      </c>
      <c r="S99" s="105">
        <f t="shared" si="14"/>
        <v>3.1972454500737825E-3</v>
      </c>
      <c r="T99" s="106">
        <f t="shared" si="15"/>
        <v>4.0028255238992233E-3</v>
      </c>
    </row>
    <row r="100" spans="1:20" x14ac:dyDescent="0.25">
      <c r="A100">
        <v>98</v>
      </c>
      <c r="B100" s="71">
        <f t="shared" si="16"/>
        <v>3.4040324692327832E-3</v>
      </c>
      <c r="C100" s="71">
        <f t="shared" si="17"/>
        <v>3.1972454500737825E-3</v>
      </c>
      <c r="D100" s="71">
        <f t="shared" si="18"/>
        <v>2.5900635742877325E-3</v>
      </c>
      <c r="H100" s="270">
        <v>93</v>
      </c>
      <c r="I100" s="270">
        <v>9</v>
      </c>
      <c r="J100" s="270">
        <v>18</v>
      </c>
      <c r="K100" s="270">
        <v>17</v>
      </c>
      <c r="L100" s="270">
        <v>9</v>
      </c>
      <c r="M100" s="270">
        <v>15</v>
      </c>
      <c r="N100" s="270">
        <v>13</v>
      </c>
      <c r="O100" s="105">
        <f t="shared" si="10"/>
        <v>1.5767344078486335E-3</v>
      </c>
      <c r="P100" s="105">
        <f t="shared" si="11"/>
        <v>3.1590031590031588E-3</v>
      </c>
      <c r="Q100" s="105">
        <f t="shared" si="12"/>
        <v>2.9580650774317036E-3</v>
      </c>
      <c r="R100" s="105">
        <f t="shared" si="13"/>
        <v>2.3566378633150041E-3</v>
      </c>
      <c r="S100" s="105">
        <f t="shared" si="14"/>
        <v>3.6891293654697493E-3</v>
      </c>
      <c r="T100" s="106">
        <f t="shared" si="15"/>
        <v>3.0609842241582294E-3</v>
      </c>
    </row>
    <row r="101" spans="1:20" x14ac:dyDescent="0.25">
      <c r="A101">
        <v>99</v>
      </c>
      <c r="B101" s="71">
        <f t="shared" si="16"/>
        <v>4.4514270751505628E-3</v>
      </c>
      <c r="C101" s="71">
        <f t="shared" si="17"/>
        <v>2.9513034923757992E-3</v>
      </c>
      <c r="D101" s="71">
        <f t="shared" si="18"/>
        <v>2.5900635742877325E-3</v>
      </c>
      <c r="H101" s="270">
        <v>94</v>
      </c>
      <c r="I101" s="270">
        <v>10</v>
      </c>
      <c r="J101" s="270">
        <v>15</v>
      </c>
      <c r="K101" s="270">
        <v>19</v>
      </c>
      <c r="L101" s="270">
        <v>10</v>
      </c>
      <c r="M101" s="270">
        <v>13</v>
      </c>
      <c r="N101" s="270">
        <v>17</v>
      </c>
      <c r="O101" s="105">
        <f t="shared" si="10"/>
        <v>1.751927119831815E-3</v>
      </c>
      <c r="P101" s="105">
        <f t="shared" si="11"/>
        <v>2.6325026325026324E-3</v>
      </c>
      <c r="Q101" s="105">
        <f t="shared" si="12"/>
        <v>3.3060727336001391E-3</v>
      </c>
      <c r="R101" s="105">
        <f t="shared" si="13"/>
        <v>2.618486514794449E-3</v>
      </c>
      <c r="S101" s="105">
        <f t="shared" si="14"/>
        <v>3.1972454500737825E-3</v>
      </c>
      <c r="T101" s="106">
        <f t="shared" si="15"/>
        <v>4.0028255238992233E-3</v>
      </c>
    </row>
    <row r="102" spans="1:20" x14ac:dyDescent="0.25">
      <c r="A102">
        <v>100</v>
      </c>
      <c r="B102" s="71">
        <f t="shared" si="16"/>
        <v>3.927729772191673E-3</v>
      </c>
      <c r="C102" s="71">
        <f t="shared" si="17"/>
        <v>3.6891293654697493E-3</v>
      </c>
      <c r="D102" s="71">
        <f t="shared" si="18"/>
        <v>1.8836825994819873E-3</v>
      </c>
      <c r="H102" s="270">
        <v>95</v>
      </c>
      <c r="I102" s="270">
        <v>17</v>
      </c>
      <c r="J102" s="270">
        <v>7</v>
      </c>
      <c r="K102" s="270">
        <v>15</v>
      </c>
      <c r="L102" s="270">
        <v>11</v>
      </c>
      <c r="M102" s="270">
        <v>6</v>
      </c>
      <c r="N102" s="270">
        <v>16</v>
      </c>
      <c r="O102" s="105">
        <f t="shared" si="10"/>
        <v>2.9782761037140857E-3</v>
      </c>
      <c r="P102" s="105">
        <f t="shared" si="11"/>
        <v>1.2285012285012285E-3</v>
      </c>
      <c r="Q102" s="105">
        <f t="shared" si="12"/>
        <v>2.6100574212632676E-3</v>
      </c>
      <c r="R102" s="105">
        <f t="shared" si="13"/>
        <v>2.8803351662738939E-3</v>
      </c>
      <c r="S102" s="105">
        <f t="shared" si="14"/>
        <v>1.4756517461878996E-3</v>
      </c>
      <c r="T102" s="106">
        <f t="shared" si="15"/>
        <v>3.7673651989639746E-3</v>
      </c>
    </row>
    <row r="103" spans="1:20" x14ac:dyDescent="0.25">
      <c r="H103" s="270">
        <v>96</v>
      </c>
      <c r="I103" s="270">
        <v>6</v>
      </c>
      <c r="J103" s="270">
        <v>15</v>
      </c>
      <c r="K103" s="270">
        <v>18</v>
      </c>
      <c r="L103" s="270">
        <v>7</v>
      </c>
      <c r="M103" s="270">
        <v>11</v>
      </c>
      <c r="N103" s="270">
        <v>16</v>
      </c>
      <c r="O103" s="105">
        <f t="shared" ref="O103:O107" si="19">I103/$AC$17</f>
        <v>1.0511562718990891E-3</v>
      </c>
      <c r="P103" s="105">
        <f t="shared" ref="P103:P107" si="20">J103/$AC$18</f>
        <v>2.6325026325026324E-3</v>
      </c>
      <c r="Q103" s="105">
        <f t="shared" ref="Q103:Q107" si="21">K103/$AC$19</f>
        <v>3.1320689055159214E-3</v>
      </c>
      <c r="R103" s="105">
        <f t="shared" ref="R103:R107" si="22">L103/$X$17</f>
        <v>1.8329405603561141E-3</v>
      </c>
      <c r="S103" s="105">
        <f t="shared" ref="S103:S107" si="23">M103/$X$18</f>
        <v>2.7053615346778162E-3</v>
      </c>
      <c r="T103" s="106">
        <f t="shared" ref="T103:T107" si="24">N103/$X$19</f>
        <v>3.7673651989639746E-3</v>
      </c>
    </row>
    <row r="104" spans="1:20" x14ac:dyDescent="0.25">
      <c r="H104" s="270">
        <v>97</v>
      </c>
      <c r="I104" s="270">
        <v>9</v>
      </c>
      <c r="J104" s="270">
        <v>13</v>
      </c>
      <c r="K104" s="270">
        <v>17</v>
      </c>
      <c r="L104" s="270">
        <v>5</v>
      </c>
      <c r="M104" s="270">
        <v>11</v>
      </c>
      <c r="N104" s="270">
        <v>15</v>
      </c>
      <c r="O104" s="105">
        <f t="shared" si="19"/>
        <v>1.5767344078486335E-3</v>
      </c>
      <c r="P104" s="105">
        <f t="shared" si="20"/>
        <v>2.2815022815022815E-3</v>
      </c>
      <c r="Q104" s="105">
        <f t="shared" si="21"/>
        <v>2.9580650774317036E-3</v>
      </c>
      <c r="R104" s="105">
        <f t="shared" si="22"/>
        <v>1.3092432573972245E-3</v>
      </c>
      <c r="S104" s="105">
        <f t="shared" si="23"/>
        <v>2.7053615346778162E-3</v>
      </c>
      <c r="T104" s="106">
        <f t="shared" si="24"/>
        <v>3.5319048740287263E-3</v>
      </c>
    </row>
    <row r="105" spans="1:20" x14ac:dyDescent="0.25">
      <c r="H105" s="270">
        <v>98</v>
      </c>
      <c r="I105" s="270">
        <v>14</v>
      </c>
      <c r="J105" s="270">
        <v>14</v>
      </c>
      <c r="K105" s="270">
        <v>15</v>
      </c>
      <c r="L105" s="270">
        <v>13</v>
      </c>
      <c r="M105" s="270">
        <v>13</v>
      </c>
      <c r="N105" s="270">
        <v>11</v>
      </c>
      <c r="O105" s="105">
        <f t="shared" si="19"/>
        <v>2.452697967764541E-3</v>
      </c>
      <c r="P105" s="105">
        <f t="shared" si="20"/>
        <v>2.4570024570024569E-3</v>
      </c>
      <c r="Q105" s="105">
        <f t="shared" si="21"/>
        <v>2.6100574212632676E-3</v>
      </c>
      <c r="R105" s="105">
        <f t="shared" si="22"/>
        <v>3.4040324692327832E-3</v>
      </c>
      <c r="S105" s="105">
        <f t="shared" si="23"/>
        <v>3.1972454500737825E-3</v>
      </c>
      <c r="T105" s="106">
        <f t="shared" si="24"/>
        <v>2.5900635742877325E-3</v>
      </c>
    </row>
    <row r="106" spans="1:20" x14ac:dyDescent="0.25">
      <c r="H106" s="270">
        <v>99</v>
      </c>
      <c r="I106" s="270">
        <v>20</v>
      </c>
      <c r="J106" s="270">
        <v>14</v>
      </c>
      <c r="K106" s="270">
        <v>14</v>
      </c>
      <c r="L106" s="270">
        <v>17</v>
      </c>
      <c r="M106" s="270">
        <v>12</v>
      </c>
      <c r="N106" s="270">
        <v>11</v>
      </c>
      <c r="O106" s="105">
        <f t="shared" si="19"/>
        <v>3.5038542396636299E-3</v>
      </c>
      <c r="P106" s="105">
        <f t="shared" si="20"/>
        <v>2.4570024570024569E-3</v>
      </c>
      <c r="Q106" s="105">
        <f t="shared" si="21"/>
        <v>2.4360535931790498E-3</v>
      </c>
      <c r="R106" s="105">
        <f t="shared" si="22"/>
        <v>4.4514270751505628E-3</v>
      </c>
      <c r="S106" s="105">
        <f t="shared" si="23"/>
        <v>2.9513034923757992E-3</v>
      </c>
      <c r="T106" s="106">
        <f t="shared" si="24"/>
        <v>2.5900635742877325E-3</v>
      </c>
    </row>
    <row r="107" spans="1:20" ht="16.5" thickBot="1" x14ac:dyDescent="0.3">
      <c r="H107" s="270">
        <v>100</v>
      </c>
      <c r="I107" s="270">
        <v>23</v>
      </c>
      <c r="J107" s="270">
        <v>14</v>
      </c>
      <c r="K107" s="270">
        <v>15</v>
      </c>
      <c r="L107" s="270">
        <v>15</v>
      </c>
      <c r="M107" s="270">
        <v>15</v>
      </c>
      <c r="N107" s="270">
        <v>8</v>
      </c>
      <c r="O107" s="109">
        <f t="shared" si="19"/>
        <v>4.0294323756131746E-3</v>
      </c>
      <c r="P107" s="109">
        <f t="shared" si="20"/>
        <v>2.4570024570024569E-3</v>
      </c>
      <c r="Q107" s="109">
        <f t="shared" si="21"/>
        <v>2.6100574212632676E-3</v>
      </c>
      <c r="R107" s="109">
        <f t="shared" si="22"/>
        <v>3.927729772191673E-3</v>
      </c>
      <c r="S107" s="109">
        <f t="shared" si="23"/>
        <v>3.6891293654697493E-3</v>
      </c>
      <c r="T107" s="110">
        <f t="shared" si="24"/>
        <v>1.8836825994819873E-3</v>
      </c>
    </row>
    <row r="108" spans="1:20" x14ac:dyDescent="0.25">
      <c r="H108" s="270">
        <v>101</v>
      </c>
      <c r="I108" s="270">
        <v>10</v>
      </c>
      <c r="J108" s="270">
        <v>15</v>
      </c>
      <c r="K108" s="270">
        <v>18</v>
      </c>
      <c r="L108" s="270">
        <v>7</v>
      </c>
      <c r="M108" s="270">
        <v>14</v>
      </c>
      <c r="N108" s="270">
        <v>11</v>
      </c>
    </row>
    <row r="109" spans="1:20" x14ac:dyDescent="0.25">
      <c r="H109" s="270">
        <v>102</v>
      </c>
      <c r="I109" s="270">
        <v>16</v>
      </c>
      <c r="J109" s="270">
        <v>16</v>
      </c>
      <c r="K109" s="270">
        <v>14</v>
      </c>
      <c r="L109" s="270">
        <v>13</v>
      </c>
      <c r="M109" s="270">
        <v>13</v>
      </c>
      <c r="N109" s="270">
        <v>12</v>
      </c>
    </row>
    <row r="110" spans="1:20" x14ac:dyDescent="0.25">
      <c r="H110" s="270">
        <v>103</v>
      </c>
      <c r="I110" s="270">
        <v>13</v>
      </c>
      <c r="J110" s="270">
        <v>19</v>
      </c>
      <c r="K110" s="270">
        <v>18</v>
      </c>
      <c r="L110" s="270">
        <v>11</v>
      </c>
      <c r="M110" s="270">
        <v>15</v>
      </c>
      <c r="N110" s="270">
        <v>13</v>
      </c>
    </row>
    <row r="111" spans="1:20" x14ac:dyDescent="0.25">
      <c r="H111" s="270">
        <v>104</v>
      </c>
      <c r="I111" s="270">
        <v>12</v>
      </c>
      <c r="J111" s="270">
        <v>17</v>
      </c>
      <c r="K111" s="270">
        <v>13</v>
      </c>
      <c r="L111" s="270">
        <v>7</v>
      </c>
      <c r="M111" s="270">
        <v>13</v>
      </c>
      <c r="N111" s="270">
        <v>9</v>
      </c>
    </row>
    <row r="112" spans="1:20" x14ac:dyDescent="0.25">
      <c r="H112" s="270">
        <v>105</v>
      </c>
      <c r="I112" s="270">
        <v>9</v>
      </c>
      <c r="J112" s="270">
        <v>6</v>
      </c>
      <c r="K112" s="270">
        <v>14</v>
      </c>
      <c r="L112" s="270">
        <v>8</v>
      </c>
      <c r="M112" s="270">
        <v>7</v>
      </c>
      <c r="N112" s="270">
        <v>13</v>
      </c>
    </row>
    <row r="113" spans="8:14" x14ac:dyDescent="0.25">
      <c r="H113" s="270">
        <v>106</v>
      </c>
      <c r="I113" s="270">
        <v>14</v>
      </c>
      <c r="J113" s="270">
        <v>11</v>
      </c>
      <c r="K113" s="270">
        <v>14</v>
      </c>
      <c r="L113" s="270">
        <v>12</v>
      </c>
      <c r="M113" s="270">
        <v>7</v>
      </c>
      <c r="N113" s="270">
        <v>11</v>
      </c>
    </row>
    <row r="114" spans="8:14" x14ac:dyDescent="0.25">
      <c r="H114" s="270">
        <v>107</v>
      </c>
      <c r="I114" s="270">
        <v>17</v>
      </c>
      <c r="J114" s="270">
        <v>8</v>
      </c>
      <c r="K114" s="270">
        <v>14</v>
      </c>
      <c r="L114" s="270">
        <v>14</v>
      </c>
      <c r="M114" s="270">
        <v>8</v>
      </c>
      <c r="N114" s="270">
        <v>10</v>
      </c>
    </row>
    <row r="115" spans="8:14" x14ac:dyDescent="0.25">
      <c r="H115" s="270">
        <v>108</v>
      </c>
      <c r="I115" s="270">
        <v>13</v>
      </c>
      <c r="J115" s="270">
        <v>10</v>
      </c>
      <c r="K115" s="270">
        <v>12</v>
      </c>
      <c r="L115" s="270">
        <v>9</v>
      </c>
      <c r="M115" s="270">
        <v>10</v>
      </c>
      <c r="N115" s="270">
        <v>11</v>
      </c>
    </row>
    <row r="116" spans="8:14" x14ac:dyDescent="0.25">
      <c r="H116" s="270">
        <v>109</v>
      </c>
      <c r="I116" s="270">
        <v>11</v>
      </c>
      <c r="J116" s="270">
        <v>15</v>
      </c>
      <c r="K116" s="270">
        <v>12</v>
      </c>
      <c r="L116" s="270">
        <v>9</v>
      </c>
      <c r="M116" s="270">
        <v>8</v>
      </c>
      <c r="N116" s="270">
        <v>12</v>
      </c>
    </row>
    <row r="117" spans="8:14" x14ac:dyDescent="0.25">
      <c r="H117" s="270">
        <v>110</v>
      </c>
      <c r="I117" s="270">
        <v>20</v>
      </c>
      <c r="J117" s="270">
        <v>10</v>
      </c>
      <c r="K117" s="270">
        <v>14</v>
      </c>
      <c r="L117" s="270">
        <v>15</v>
      </c>
      <c r="M117" s="270">
        <v>5</v>
      </c>
      <c r="N117" s="270">
        <v>16</v>
      </c>
    </row>
    <row r="118" spans="8:14" x14ac:dyDescent="0.25">
      <c r="H118" s="270">
        <v>111</v>
      </c>
      <c r="I118" s="270">
        <v>4</v>
      </c>
      <c r="J118" s="270">
        <v>11</v>
      </c>
      <c r="K118" s="270">
        <v>16</v>
      </c>
      <c r="L118" s="270">
        <v>3</v>
      </c>
      <c r="M118" s="270">
        <v>9</v>
      </c>
      <c r="N118" s="270">
        <v>13</v>
      </c>
    </row>
    <row r="119" spans="8:14" x14ac:dyDescent="0.25">
      <c r="H119" s="270">
        <v>112</v>
      </c>
      <c r="I119" s="270">
        <v>9</v>
      </c>
      <c r="J119" s="270">
        <v>11</v>
      </c>
      <c r="K119" s="270">
        <v>17</v>
      </c>
      <c r="L119" s="270">
        <v>9</v>
      </c>
      <c r="M119" s="270">
        <v>10</v>
      </c>
      <c r="N119" s="270">
        <v>12</v>
      </c>
    </row>
    <row r="120" spans="8:14" x14ac:dyDescent="0.25">
      <c r="H120" s="270">
        <v>113</v>
      </c>
      <c r="I120" s="270">
        <v>5</v>
      </c>
      <c r="J120" s="270">
        <v>9</v>
      </c>
      <c r="K120" s="270">
        <v>11</v>
      </c>
      <c r="L120" s="270">
        <v>7</v>
      </c>
      <c r="M120" s="270">
        <v>8</v>
      </c>
      <c r="N120" s="270">
        <v>9</v>
      </c>
    </row>
    <row r="121" spans="8:14" x14ac:dyDescent="0.25">
      <c r="H121" s="270">
        <v>114</v>
      </c>
      <c r="I121" s="270">
        <v>11</v>
      </c>
      <c r="J121" s="270">
        <v>9</v>
      </c>
      <c r="K121" s="270">
        <v>10</v>
      </c>
      <c r="L121" s="270">
        <v>9</v>
      </c>
      <c r="M121" s="270">
        <v>8</v>
      </c>
      <c r="N121" s="270">
        <v>6</v>
      </c>
    </row>
    <row r="122" spans="8:14" x14ac:dyDescent="0.25">
      <c r="H122" s="270">
        <v>115</v>
      </c>
      <c r="I122" s="270">
        <v>13</v>
      </c>
      <c r="J122" s="270">
        <v>9</v>
      </c>
      <c r="K122" s="270">
        <v>11</v>
      </c>
      <c r="L122" s="270">
        <v>9</v>
      </c>
      <c r="M122" s="270">
        <v>8</v>
      </c>
      <c r="N122" s="270">
        <v>9</v>
      </c>
    </row>
    <row r="123" spans="8:14" x14ac:dyDescent="0.25">
      <c r="H123" s="270">
        <v>116</v>
      </c>
      <c r="I123" s="270">
        <v>10</v>
      </c>
      <c r="J123" s="270">
        <v>11</v>
      </c>
      <c r="K123" s="270">
        <v>5</v>
      </c>
      <c r="L123" s="270">
        <v>10</v>
      </c>
      <c r="M123" s="270">
        <v>8</v>
      </c>
      <c r="N123" s="270">
        <v>3</v>
      </c>
    </row>
    <row r="124" spans="8:14" x14ac:dyDescent="0.25">
      <c r="H124" s="270">
        <v>117</v>
      </c>
      <c r="I124" s="270">
        <v>13</v>
      </c>
      <c r="J124" s="270">
        <v>14</v>
      </c>
      <c r="K124" s="270">
        <v>16</v>
      </c>
      <c r="L124" s="270">
        <v>12</v>
      </c>
      <c r="M124" s="270">
        <v>8</v>
      </c>
      <c r="N124" s="270">
        <v>11</v>
      </c>
    </row>
    <row r="125" spans="8:14" x14ac:dyDescent="0.25">
      <c r="H125" s="270">
        <v>118</v>
      </c>
      <c r="I125" s="270">
        <v>7</v>
      </c>
      <c r="J125" s="270">
        <v>12</v>
      </c>
      <c r="K125" s="270">
        <v>11</v>
      </c>
      <c r="L125" s="270">
        <v>5</v>
      </c>
      <c r="M125" s="270">
        <v>12</v>
      </c>
      <c r="N125" s="270">
        <v>10</v>
      </c>
    </row>
    <row r="126" spans="8:14" x14ac:dyDescent="0.25">
      <c r="H126" s="270">
        <v>119</v>
      </c>
      <c r="I126" s="270">
        <v>3</v>
      </c>
      <c r="J126" s="270">
        <v>17</v>
      </c>
      <c r="K126" s="270">
        <v>16</v>
      </c>
      <c r="L126" s="270">
        <v>1</v>
      </c>
      <c r="M126" s="270">
        <v>15</v>
      </c>
      <c r="N126" s="270">
        <v>17</v>
      </c>
    </row>
    <row r="127" spans="8:14" x14ac:dyDescent="0.25">
      <c r="H127" s="270">
        <v>120</v>
      </c>
      <c r="I127" s="270">
        <v>7</v>
      </c>
      <c r="J127" s="270">
        <v>17</v>
      </c>
      <c r="K127" s="270">
        <v>9</v>
      </c>
      <c r="L127" s="270">
        <v>4</v>
      </c>
      <c r="M127" s="270">
        <v>15</v>
      </c>
      <c r="N127" s="270">
        <v>10</v>
      </c>
    </row>
    <row r="128" spans="8:14" x14ac:dyDescent="0.25">
      <c r="H128" s="270">
        <v>121</v>
      </c>
      <c r="I128" s="270">
        <v>12</v>
      </c>
      <c r="J128" s="270">
        <v>9</v>
      </c>
      <c r="K128" s="270">
        <v>10</v>
      </c>
      <c r="L128" s="270">
        <v>8</v>
      </c>
      <c r="M128" s="270">
        <v>7</v>
      </c>
      <c r="N128" s="270">
        <v>10</v>
      </c>
    </row>
    <row r="129" spans="8:14" x14ac:dyDescent="0.25">
      <c r="H129" s="270">
        <v>122</v>
      </c>
      <c r="I129" s="270">
        <v>5</v>
      </c>
      <c r="J129" s="270">
        <v>11</v>
      </c>
      <c r="K129" s="270">
        <v>10</v>
      </c>
      <c r="L129" s="270">
        <v>3</v>
      </c>
      <c r="M129" s="270">
        <v>9</v>
      </c>
      <c r="N129" s="270">
        <v>6</v>
      </c>
    </row>
    <row r="130" spans="8:14" x14ac:dyDescent="0.25">
      <c r="H130" s="270">
        <v>123</v>
      </c>
      <c r="I130" s="270">
        <v>7</v>
      </c>
      <c r="J130" s="270">
        <v>12</v>
      </c>
      <c r="K130" s="270">
        <v>15</v>
      </c>
      <c r="L130" s="270">
        <v>9</v>
      </c>
      <c r="M130" s="270">
        <v>10</v>
      </c>
      <c r="N130" s="270">
        <v>14</v>
      </c>
    </row>
    <row r="131" spans="8:14" x14ac:dyDescent="0.25">
      <c r="H131" s="270">
        <v>124</v>
      </c>
      <c r="I131" s="270">
        <v>7</v>
      </c>
      <c r="J131" s="270">
        <v>9</v>
      </c>
      <c r="K131" s="270">
        <v>14</v>
      </c>
      <c r="L131" s="270">
        <v>6</v>
      </c>
      <c r="M131" s="270">
        <v>9</v>
      </c>
      <c r="N131" s="270">
        <v>15</v>
      </c>
    </row>
    <row r="132" spans="8:14" x14ac:dyDescent="0.25">
      <c r="H132" s="270">
        <v>125</v>
      </c>
      <c r="I132" s="270">
        <v>11</v>
      </c>
      <c r="J132" s="270">
        <v>9</v>
      </c>
      <c r="K132" s="270">
        <v>14</v>
      </c>
      <c r="L132" s="270">
        <v>9</v>
      </c>
      <c r="M132" s="270">
        <v>8</v>
      </c>
      <c r="N132" s="270">
        <v>13</v>
      </c>
    </row>
    <row r="133" spans="8:14" x14ac:dyDescent="0.25">
      <c r="H133" s="270">
        <v>126</v>
      </c>
      <c r="I133" s="270">
        <v>7</v>
      </c>
      <c r="J133" s="270">
        <v>11</v>
      </c>
      <c r="K133" s="270">
        <v>11</v>
      </c>
      <c r="L133" s="270">
        <v>6</v>
      </c>
      <c r="M133" s="270">
        <v>10</v>
      </c>
      <c r="N133" s="270">
        <v>10</v>
      </c>
    </row>
    <row r="134" spans="8:14" x14ac:dyDescent="0.25">
      <c r="H134" s="270">
        <v>127</v>
      </c>
      <c r="I134" s="270">
        <v>11</v>
      </c>
      <c r="J134" s="270">
        <v>11</v>
      </c>
      <c r="K134" s="270">
        <v>9</v>
      </c>
      <c r="L134" s="270">
        <v>5</v>
      </c>
      <c r="M134" s="270">
        <v>9</v>
      </c>
      <c r="N134" s="270">
        <v>9</v>
      </c>
    </row>
    <row r="135" spans="8:14" x14ac:dyDescent="0.25">
      <c r="H135" s="270">
        <v>128</v>
      </c>
      <c r="I135" s="270">
        <v>11</v>
      </c>
      <c r="J135" s="270">
        <v>9</v>
      </c>
      <c r="K135" s="270">
        <v>11</v>
      </c>
      <c r="L135" s="270">
        <v>12</v>
      </c>
      <c r="M135" s="270">
        <v>8</v>
      </c>
      <c r="N135" s="270">
        <v>8</v>
      </c>
    </row>
    <row r="136" spans="8:14" x14ac:dyDescent="0.25">
      <c r="H136" s="270">
        <v>129</v>
      </c>
      <c r="I136" s="270">
        <v>9</v>
      </c>
      <c r="J136" s="270">
        <v>7</v>
      </c>
      <c r="K136" s="270">
        <v>10</v>
      </c>
      <c r="L136" s="270">
        <v>4</v>
      </c>
      <c r="M136" s="270">
        <v>11</v>
      </c>
      <c r="N136" s="270">
        <v>9</v>
      </c>
    </row>
    <row r="137" spans="8:14" x14ac:dyDescent="0.25">
      <c r="H137" s="270">
        <v>130</v>
      </c>
      <c r="I137" s="270">
        <v>8</v>
      </c>
      <c r="J137" s="270">
        <v>9</v>
      </c>
      <c r="K137" s="270">
        <v>9</v>
      </c>
      <c r="L137" s="270">
        <v>8</v>
      </c>
      <c r="M137" s="270">
        <v>7</v>
      </c>
      <c r="N137" s="270">
        <v>11</v>
      </c>
    </row>
    <row r="138" spans="8:14" x14ac:dyDescent="0.25">
      <c r="H138" s="270">
        <v>131</v>
      </c>
      <c r="I138" s="270">
        <v>9</v>
      </c>
      <c r="J138" s="270">
        <v>8</v>
      </c>
      <c r="K138" s="270">
        <v>6</v>
      </c>
      <c r="L138" s="270">
        <v>8</v>
      </c>
      <c r="M138" s="270">
        <v>7</v>
      </c>
      <c r="N138" s="270">
        <v>6</v>
      </c>
    </row>
    <row r="139" spans="8:14" x14ac:dyDescent="0.25">
      <c r="H139" s="270">
        <v>132</v>
      </c>
      <c r="I139" s="270">
        <v>8</v>
      </c>
      <c r="J139" s="270">
        <v>10</v>
      </c>
      <c r="K139" s="270">
        <v>9</v>
      </c>
      <c r="L139" s="270">
        <v>6</v>
      </c>
      <c r="M139" s="270">
        <v>11</v>
      </c>
      <c r="N139" s="270">
        <v>6</v>
      </c>
    </row>
    <row r="140" spans="8:14" x14ac:dyDescent="0.25">
      <c r="H140" s="270">
        <v>133</v>
      </c>
      <c r="I140" s="270">
        <v>13</v>
      </c>
      <c r="J140" s="270">
        <v>13</v>
      </c>
      <c r="K140" s="270">
        <v>9</v>
      </c>
      <c r="L140" s="270">
        <v>9</v>
      </c>
      <c r="M140" s="270">
        <v>13</v>
      </c>
      <c r="N140" s="270">
        <v>10</v>
      </c>
    </row>
    <row r="141" spans="8:14" x14ac:dyDescent="0.25">
      <c r="H141" s="270">
        <v>134</v>
      </c>
      <c r="I141" s="270">
        <v>6</v>
      </c>
      <c r="J141" s="270">
        <v>10</v>
      </c>
      <c r="K141" s="270">
        <v>11</v>
      </c>
      <c r="L141" s="270">
        <v>4</v>
      </c>
      <c r="M141" s="270">
        <v>8</v>
      </c>
      <c r="N141" s="270">
        <v>10</v>
      </c>
    </row>
    <row r="142" spans="8:14" x14ac:dyDescent="0.25">
      <c r="H142" s="270">
        <v>135</v>
      </c>
      <c r="I142" s="270">
        <v>7</v>
      </c>
      <c r="J142" s="270">
        <v>6</v>
      </c>
      <c r="K142" s="270">
        <v>8</v>
      </c>
      <c r="L142" s="270">
        <v>6</v>
      </c>
      <c r="M142" s="270">
        <v>7</v>
      </c>
      <c r="N142" s="270">
        <v>8</v>
      </c>
    </row>
    <row r="143" spans="8:14" x14ac:dyDescent="0.25">
      <c r="H143" s="270">
        <v>136</v>
      </c>
      <c r="I143" s="270">
        <v>6</v>
      </c>
      <c r="J143" s="270">
        <v>9</v>
      </c>
      <c r="K143" s="270">
        <v>10</v>
      </c>
      <c r="L143" s="270">
        <v>6</v>
      </c>
      <c r="M143" s="270">
        <v>9</v>
      </c>
      <c r="N143" s="270">
        <v>9</v>
      </c>
    </row>
    <row r="144" spans="8:14" x14ac:dyDescent="0.25">
      <c r="H144" s="270">
        <v>137</v>
      </c>
      <c r="I144" s="270">
        <v>5</v>
      </c>
      <c r="J144" s="270">
        <v>13</v>
      </c>
      <c r="K144" s="270">
        <v>10</v>
      </c>
      <c r="L144" s="270">
        <v>4</v>
      </c>
      <c r="M144" s="270">
        <v>11</v>
      </c>
      <c r="N144" s="270">
        <v>10</v>
      </c>
    </row>
    <row r="145" spans="8:14" x14ac:dyDescent="0.25">
      <c r="H145" s="270">
        <v>138</v>
      </c>
      <c r="I145" s="270">
        <v>10</v>
      </c>
      <c r="J145" s="270">
        <v>9</v>
      </c>
      <c r="K145" s="270">
        <v>11</v>
      </c>
      <c r="L145" s="270">
        <v>6</v>
      </c>
      <c r="M145" s="270">
        <v>11</v>
      </c>
      <c r="N145" s="270">
        <v>12</v>
      </c>
    </row>
    <row r="146" spans="8:14" x14ac:dyDescent="0.25">
      <c r="H146" s="270">
        <v>139</v>
      </c>
      <c r="I146" s="270">
        <v>5</v>
      </c>
      <c r="J146" s="270">
        <v>11</v>
      </c>
      <c r="K146" s="270">
        <v>9</v>
      </c>
      <c r="L146" s="270">
        <v>5</v>
      </c>
      <c r="M146" s="270">
        <v>8</v>
      </c>
      <c r="N146" s="270">
        <v>8</v>
      </c>
    </row>
    <row r="147" spans="8:14" x14ac:dyDescent="0.25">
      <c r="H147" s="270">
        <v>140</v>
      </c>
      <c r="I147" s="270">
        <v>9</v>
      </c>
      <c r="J147" s="270">
        <v>9</v>
      </c>
      <c r="K147" s="270">
        <v>9</v>
      </c>
      <c r="L147" s="270">
        <v>7</v>
      </c>
      <c r="M147" s="270">
        <v>5</v>
      </c>
      <c r="N147" s="270">
        <v>5</v>
      </c>
    </row>
    <row r="148" spans="8:14" x14ac:dyDescent="0.25">
      <c r="H148" s="270">
        <v>141</v>
      </c>
      <c r="I148" s="270">
        <v>4</v>
      </c>
      <c r="J148" s="270">
        <v>10</v>
      </c>
      <c r="K148" s="270">
        <v>6</v>
      </c>
      <c r="L148" s="270">
        <v>4</v>
      </c>
      <c r="M148" s="270">
        <v>8</v>
      </c>
      <c r="N148" s="270">
        <v>5</v>
      </c>
    </row>
    <row r="149" spans="8:14" x14ac:dyDescent="0.25">
      <c r="H149" s="270">
        <v>142</v>
      </c>
      <c r="I149" s="270">
        <v>10</v>
      </c>
      <c r="J149" s="270">
        <v>14</v>
      </c>
      <c r="K149" s="270">
        <v>12</v>
      </c>
      <c r="L149" s="270">
        <v>10</v>
      </c>
      <c r="M149" s="270">
        <v>9</v>
      </c>
      <c r="N149" s="270">
        <v>12</v>
      </c>
    </row>
    <row r="150" spans="8:14" x14ac:dyDescent="0.25">
      <c r="H150" s="270">
        <v>143</v>
      </c>
      <c r="I150" s="270">
        <v>3</v>
      </c>
      <c r="J150" s="270">
        <v>11</v>
      </c>
      <c r="K150" s="270">
        <v>13</v>
      </c>
      <c r="L150" s="270">
        <v>2</v>
      </c>
      <c r="M150" s="270">
        <v>10</v>
      </c>
      <c r="N150" s="270">
        <v>7</v>
      </c>
    </row>
    <row r="151" spans="8:14" x14ac:dyDescent="0.25">
      <c r="H151" s="270">
        <v>144</v>
      </c>
      <c r="I151" s="270">
        <v>5</v>
      </c>
      <c r="J151" s="270">
        <v>10</v>
      </c>
      <c r="K151" s="270">
        <v>13</v>
      </c>
      <c r="L151" s="270">
        <v>6</v>
      </c>
      <c r="M151" s="270">
        <v>6</v>
      </c>
      <c r="N151" s="270">
        <v>10</v>
      </c>
    </row>
    <row r="152" spans="8:14" x14ac:dyDescent="0.25">
      <c r="H152" s="270">
        <v>145</v>
      </c>
      <c r="I152" s="270">
        <v>8</v>
      </c>
      <c r="J152" s="270">
        <v>9</v>
      </c>
      <c r="K152" s="270">
        <v>7</v>
      </c>
      <c r="L152" s="270">
        <v>4</v>
      </c>
      <c r="M152" s="270">
        <v>7</v>
      </c>
      <c r="N152" s="270">
        <v>6</v>
      </c>
    </row>
    <row r="153" spans="8:14" x14ac:dyDescent="0.25">
      <c r="H153" s="270">
        <v>146</v>
      </c>
      <c r="I153" s="270">
        <v>7</v>
      </c>
      <c r="J153" s="270">
        <v>10</v>
      </c>
      <c r="K153" s="270">
        <v>11</v>
      </c>
      <c r="L153" s="270">
        <v>3</v>
      </c>
      <c r="M153" s="270">
        <v>8</v>
      </c>
      <c r="N153" s="270">
        <v>12</v>
      </c>
    </row>
    <row r="154" spans="8:14" x14ac:dyDescent="0.25">
      <c r="H154" s="270">
        <v>147</v>
      </c>
      <c r="I154" s="270">
        <v>10</v>
      </c>
      <c r="J154" s="270">
        <v>12</v>
      </c>
      <c r="K154" s="270">
        <v>6</v>
      </c>
      <c r="L154" s="270">
        <v>11</v>
      </c>
      <c r="M154" s="270">
        <v>8</v>
      </c>
      <c r="N154" s="270">
        <v>7</v>
      </c>
    </row>
    <row r="155" spans="8:14" x14ac:dyDescent="0.25">
      <c r="H155" s="270">
        <v>148</v>
      </c>
      <c r="I155" s="270">
        <v>12</v>
      </c>
      <c r="J155" s="270">
        <v>11</v>
      </c>
      <c r="K155" s="270">
        <v>10</v>
      </c>
      <c r="L155" s="270">
        <v>9</v>
      </c>
      <c r="M155" s="270">
        <v>11</v>
      </c>
      <c r="N155" s="270">
        <v>9</v>
      </c>
    </row>
    <row r="156" spans="8:14" x14ac:dyDescent="0.25">
      <c r="H156" s="270">
        <v>149</v>
      </c>
      <c r="I156" s="270">
        <v>9</v>
      </c>
      <c r="J156" s="270">
        <v>9</v>
      </c>
      <c r="K156" s="270">
        <v>11</v>
      </c>
      <c r="L156" s="270">
        <v>6</v>
      </c>
      <c r="M156" s="270">
        <v>8</v>
      </c>
      <c r="N156" s="270">
        <v>10</v>
      </c>
    </row>
    <row r="157" spans="8:14" x14ac:dyDescent="0.25">
      <c r="H157" s="270">
        <v>150</v>
      </c>
      <c r="I157" s="270">
        <v>9</v>
      </c>
      <c r="J157" s="270">
        <v>7</v>
      </c>
      <c r="K157" s="270">
        <v>7</v>
      </c>
      <c r="L157" s="270">
        <v>8</v>
      </c>
      <c r="M157" s="270">
        <v>7</v>
      </c>
      <c r="N157" s="270">
        <v>9</v>
      </c>
    </row>
    <row r="158" spans="8:14" x14ac:dyDescent="0.25">
      <c r="H158" s="270">
        <v>151</v>
      </c>
      <c r="I158" s="270">
        <v>5</v>
      </c>
      <c r="J158" s="270">
        <v>9</v>
      </c>
      <c r="K158" s="270">
        <v>4</v>
      </c>
      <c r="L158" s="270">
        <v>5</v>
      </c>
      <c r="M158" s="270">
        <v>7</v>
      </c>
      <c r="N158" s="270">
        <v>2</v>
      </c>
    </row>
    <row r="159" spans="8:14" x14ac:dyDescent="0.25">
      <c r="H159" s="270">
        <v>152</v>
      </c>
      <c r="I159" s="270">
        <v>9</v>
      </c>
      <c r="J159" s="270">
        <v>11</v>
      </c>
      <c r="K159" s="270">
        <v>7</v>
      </c>
      <c r="L159" s="270">
        <v>8</v>
      </c>
      <c r="M159" s="270">
        <v>8</v>
      </c>
      <c r="N159" s="270">
        <v>5</v>
      </c>
    </row>
    <row r="160" spans="8:14" x14ac:dyDescent="0.25">
      <c r="H160" s="270">
        <v>153</v>
      </c>
      <c r="I160" s="270">
        <v>4</v>
      </c>
      <c r="J160" s="270">
        <v>9</v>
      </c>
      <c r="K160" s="270">
        <v>9</v>
      </c>
      <c r="L160" s="270">
        <v>4</v>
      </c>
      <c r="M160" s="270">
        <v>7</v>
      </c>
      <c r="N160" s="270">
        <v>8</v>
      </c>
    </row>
    <row r="161" spans="8:14" x14ac:dyDescent="0.25">
      <c r="H161" s="270">
        <v>154</v>
      </c>
      <c r="I161" s="270">
        <v>4</v>
      </c>
      <c r="J161" s="270">
        <v>4</v>
      </c>
      <c r="K161" s="270">
        <v>5</v>
      </c>
      <c r="L161" s="270">
        <v>4</v>
      </c>
      <c r="M161" s="270">
        <v>4</v>
      </c>
      <c r="N161" s="270">
        <v>6</v>
      </c>
    </row>
    <row r="162" spans="8:14" x14ac:dyDescent="0.25">
      <c r="H162" s="270">
        <v>155</v>
      </c>
      <c r="I162" s="270">
        <v>2</v>
      </c>
      <c r="J162" s="270">
        <v>7</v>
      </c>
      <c r="K162" s="270">
        <v>9</v>
      </c>
      <c r="L162" s="270">
        <v>1</v>
      </c>
      <c r="M162" s="270">
        <v>7</v>
      </c>
      <c r="N162" s="270">
        <v>10</v>
      </c>
    </row>
    <row r="163" spans="8:14" x14ac:dyDescent="0.25">
      <c r="H163" s="270">
        <v>156</v>
      </c>
      <c r="I163" s="270">
        <v>11</v>
      </c>
      <c r="J163" s="270">
        <v>7</v>
      </c>
      <c r="K163" s="270">
        <v>5</v>
      </c>
      <c r="L163" s="270">
        <v>10</v>
      </c>
      <c r="M163" s="270">
        <v>2</v>
      </c>
      <c r="N163" s="270">
        <v>5</v>
      </c>
    </row>
    <row r="164" spans="8:14" x14ac:dyDescent="0.25">
      <c r="H164" s="270">
        <v>157</v>
      </c>
      <c r="I164" s="270">
        <v>12</v>
      </c>
      <c r="J164" s="270">
        <v>7</v>
      </c>
      <c r="K164" s="270">
        <v>5</v>
      </c>
      <c r="L164" s="270">
        <v>9</v>
      </c>
      <c r="M164" s="270">
        <v>6</v>
      </c>
      <c r="N164" s="270">
        <v>6</v>
      </c>
    </row>
    <row r="165" spans="8:14" x14ac:dyDescent="0.25">
      <c r="H165" s="270">
        <v>158</v>
      </c>
      <c r="I165" s="270">
        <v>12</v>
      </c>
      <c r="J165" s="270">
        <v>4</v>
      </c>
      <c r="K165" s="270">
        <v>7</v>
      </c>
      <c r="L165" s="270">
        <v>10</v>
      </c>
      <c r="M165" s="270">
        <v>3</v>
      </c>
      <c r="N165" s="270">
        <v>7</v>
      </c>
    </row>
    <row r="166" spans="8:14" x14ac:dyDescent="0.25">
      <c r="H166" s="270">
        <v>159</v>
      </c>
      <c r="I166" s="270">
        <v>12</v>
      </c>
      <c r="J166" s="270">
        <v>6</v>
      </c>
      <c r="K166" s="270">
        <v>8</v>
      </c>
      <c r="L166" s="270">
        <v>9</v>
      </c>
      <c r="M166" s="270">
        <v>5</v>
      </c>
      <c r="N166" s="270">
        <v>7</v>
      </c>
    </row>
    <row r="167" spans="8:14" x14ac:dyDescent="0.25">
      <c r="H167" s="270">
        <v>160</v>
      </c>
      <c r="I167" s="270">
        <v>8</v>
      </c>
      <c r="J167" s="270">
        <v>10</v>
      </c>
      <c r="K167" s="270">
        <v>7</v>
      </c>
      <c r="L167" s="270">
        <v>6</v>
      </c>
      <c r="M167" s="270">
        <v>9</v>
      </c>
      <c r="N167" s="270">
        <v>4</v>
      </c>
    </row>
    <row r="168" spans="8:14" x14ac:dyDescent="0.25">
      <c r="H168" s="270">
        <v>161</v>
      </c>
      <c r="I168" s="270">
        <v>8</v>
      </c>
      <c r="J168" s="270">
        <v>10</v>
      </c>
      <c r="K168" s="270">
        <v>8</v>
      </c>
      <c r="L168" s="270">
        <v>7</v>
      </c>
      <c r="M168" s="270">
        <v>5</v>
      </c>
      <c r="N168" s="270">
        <v>7</v>
      </c>
    </row>
    <row r="169" spans="8:14" x14ac:dyDescent="0.25">
      <c r="H169" s="270">
        <v>162</v>
      </c>
      <c r="I169" s="270">
        <v>10</v>
      </c>
      <c r="J169" s="270">
        <v>3</v>
      </c>
      <c r="K169" s="270">
        <v>8</v>
      </c>
      <c r="L169" s="270">
        <v>10</v>
      </c>
      <c r="M169" s="270">
        <v>2</v>
      </c>
      <c r="N169" s="270">
        <v>7</v>
      </c>
    </row>
    <row r="170" spans="8:14" x14ac:dyDescent="0.25">
      <c r="H170" s="270">
        <v>163</v>
      </c>
      <c r="I170" s="270">
        <v>8</v>
      </c>
      <c r="J170" s="270">
        <v>9</v>
      </c>
      <c r="K170" s="270">
        <v>9</v>
      </c>
      <c r="L170" s="270">
        <v>7</v>
      </c>
      <c r="M170" s="270">
        <v>8</v>
      </c>
      <c r="N170" s="270">
        <v>6</v>
      </c>
    </row>
    <row r="171" spans="8:14" x14ac:dyDescent="0.25">
      <c r="H171" s="270">
        <v>164</v>
      </c>
      <c r="I171" s="270">
        <v>9</v>
      </c>
      <c r="J171" s="270">
        <v>8</v>
      </c>
      <c r="K171" s="270">
        <v>13</v>
      </c>
      <c r="L171" s="270">
        <v>5</v>
      </c>
      <c r="M171" s="270">
        <v>9</v>
      </c>
      <c r="N171" s="270">
        <v>13</v>
      </c>
    </row>
    <row r="172" spans="8:14" x14ac:dyDescent="0.25">
      <c r="H172" s="270">
        <v>165</v>
      </c>
      <c r="I172" s="270">
        <v>6</v>
      </c>
      <c r="J172" s="270">
        <v>5</v>
      </c>
      <c r="K172" s="270">
        <v>15</v>
      </c>
      <c r="L172" s="270">
        <v>6</v>
      </c>
      <c r="M172" s="270">
        <v>4</v>
      </c>
      <c r="N172" s="270">
        <v>17</v>
      </c>
    </row>
    <row r="173" spans="8:14" x14ac:dyDescent="0.25">
      <c r="H173" s="270">
        <v>166</v>
      </c>
      <c r="I173" s="270">
        <v>3</v>
      </c>
      <c r="J173" s="270">
        <v>10</v>
      </c>
      <c r="K173" s="270">
        <v>5</v>
      </c>
      <c r="L173" s="270">
        <v>3</v>
      </c>
      <c r="M173" s="270">
        <v>10</v>
      </c>
      <c r="N173" s="270">
        <v>4</v>
      </c>
    </row>
    <row r="174" spans="8:14" x14ac:dyDescent="0.25">
      <c r="H174" s="270">
        <v>167</v>
      </c>
      <c r="I174" s="270">
        <v>2</v>
      </c>
      <c r="J174" s="270">
        <v>7</v>
      </c>
      <c r="K174" s="270">
        <v>4</v>
      </c>
      <c r="L174" s="270">
        <v>1</v>
      </c>
      <c r="M174" s="270">
        <v>6</v>
      </c>
      <c r="N174" s="270">
        <v>5</v>
      </c>
    </row>
    <row r="175" spans="8:14" x14ac:dyDescent="0.25">
      <c r="H175" s="270">
        <v>168</v>
      </c>
      <c r="I175" s="270">
        <v>11</v>
      </c>
      <c r="J175" s="270">
        <v>9</v>
      </c>
      <c r="K175" s="270">
        <v>4</v>
      </c>
      <c r="L175" s="270">
        <v>8</v>
      </c>
      <c r="M175" s="270">
        <v>6</v>
      </c>
      <c r="N175" s="270">
        <v>3</v>
      </c>
    </row>
    <row r="176" spans="8:14" x14ac:dyDescent="0.25">
      <c r="H176" s="270">
        <v>169</v>
      </c>
      <c r="I176" s="270">
        <v>8</v>
      </c>
      <c r="J176" s="270">
        <v>4</v>
      </c>
      <c r="K176" s="270">
        <v>7</v>
      </c>
      <c r="L176" s="270">
        <v>5</v>
      </c>
      <c r="M176" s="270">
        <v>4</v>
      </c>
      <c r="N176" s="270">
        <v>5</v>
      </c>
    </row>
    <row r="177" spans="8:14" x14ac:dyDescent="0.25">
      <c r="H177" s="270">
        <v>170</v>
      </c>
      <c r="I177" s="270">
        <v>5</v>
      </c>
      <c r="J177" s="270">
        <v>6</v>
      </c>
      <c r="K177" s="270">
        <v>8</v>
      </c>
      <c r="L177" s="270">
        <v>5</v>
      </c>
      <c r="M177" s="270">
        <v>3</v>
      </c>
      <c r="N177" s="270">
        <v>8</v>
      </c>
    </row>
    <row r="178" spans="8:14" x14ac:dyDescent="0.25">
      <c r="H178" s="270">
        <v>171</v>
      </c>
      <c r="I178" s="270">
        <v>8</v>
      </c>
      <c r="J178" s="270">
        <v>3</v>
      </c>
      <c r="K178" s="270">
        <v>8</v>
      </c>
      <c r="L178" s="270">
        <v>9</v>
      </c>
      <c r="M178" s="270">
        <v>4</v>
      </c>
      <c r="N178" s="270">
        <v>9</v>
      </c>
    </row>
    <row r="179" spans="8:14" x14ac:dyDescent="0.25">
      <c r="H179" s="270">
        <v>172</v>
      </c>
      <c r="I179" s="270">
        <v>6</v>
      </c>
      <c r="J179" s="270">
        <v>8</v>
      </c>
      <c r="K179" s="270">
        <v>10</v>
      </c>
      <c r="L179" s="270">
        <v>5</v>
      </c>
      <c r="M179" s="270">
        <v>5</v>
      </c>
      <c r="N179" s="270">
        <v>10</v>
      </c>
    </row>
    <row r="180" spans="8:14" x14ac:dyDescent="0.25">
      <c r="H180" s="270">
        <v>173</v>
      </c>
      <c r="I180" s="270">
        <v>3</v>
      </c>
      <c r="J180" s="270">
        <v>10</v>
      </c>
      <c r="K180" s="270">
        <v>6</v>
      </c>
      <c r="L180" s="270">
        <v>4</v>
      </c>
      <c r="M180" s="270">
        <v>10</v>
      </c>
      <c r="N180" s="270">
        <v>7</v>
      </c>
    </row>
    <row r="181" spans="8:14" x14ac:dyDescent="0.25">
      <c r="H181" s="270">
        <v>174</v>
      </c>
      <c r="I181" s="270">
        <v>8</v>
      </c>
      <c r="J181" s="270">
        <v>9</v>
      </c>
      <c r="K181" s="270">
        <v>8</v>
      </c>
      <c r="L181" s="270">
        <v>9</v>
      </c>
      <c r="M181" s="270">
        <v>10</v>
      </c>
      <c r="N181" s="270">
        <v>2</v>
      </c>
    </row>
    <row r="182" spans="8:14" x14ac:dyDescent="0.25">
      <c r="H182" s="270">
        <v>175</v>
      </c>
      <c r="I182" s="270">
        <v>7</v>
      </c>
      <c r="J182" s="270">
        <v>7</v>
      </c>
      <c r="K182" s="270">
        <v>5</v>
      </c>
      <c r="L182" s="270">
        <v>7</v>
      </c>
      <c r="M182" s="270">
        <v>7</v>
      </c>
      <c r="N182" s="270">
        <v>5</v>
      </c>
    </row>
    <row r="183" spans="8:14" x14ac:dyDescent="0.25">
      <c r="H183" s="270">
        <v>176</v>
      </c>
      <c r="I183" s="270">
        <v>0</v>
      </c>
      <c r="J183" s="270">
        <v>5</v>
      </c>
      <c r="K183" s="270">
        <v>4</v>
      </c>
      <c r="L183" s="270">
        <v>1</v>
      </c>
      <c r="M183" s="270">
        <v>5</v>
      </c>
      <c r="N183" s="270">
        <v>7</v>
      </c>
    </row>
    <row r="184" spans="8:14" x14ac:dyDescent="0.25">
      <c r="H184" s="270">
        <v>177</v>
      </c>
      <c r="I184" s="270">
        <v>4</v>
      </c>
      <c r="J184" s="270">
        <v>2</v>
      </c>
      <c r="K184" s="270">
        <v>13</v>
      </c>
      <c r="L184" s="270">
        <v>2</v>
      </c>
      <c r="M184" s="270">
        <v>1</v>
      </c>
      <c r="N184" s="270">
        <v>11</v>
      </c>
    </row>
    <row r="185" spans="8:14" x14ac:dyDescent="0.25">
      <c r="H185" s="270">
        <v>178</v>
      </c>
      <c r="I185" s="270">
        <v>5</v>
      </c>
      <c r="J185" s="270">
        <v>4</v>
      </c>
      <c r="K185" s="270">
        <v>5</v>
      </c>
      <c r="L185" s="270">
        <v>5</v>
      </c>
      <c r="M185" s="270">
        <v>4</v>
      </c>
      <c r="N185" s="270">
        <v>5</v>
      </c>
    </row>
    <row r="186" spans="8:14" x14ac:dyDescent="0.25">
      <c r="H186" s="270">
        <v>179</v>
      </c>
      <c r="I186" s="270">
        <v>4</v>
      </c>
      <c r="J186" s="270">
        <v>8</v>
      </c>
      <c r="K186" s="270">
        <v>7</v>
      </c>
      <c r="L186" s="270">
        <v>3</v>
      </c>
      <c r="M186" s="270">
        <v>8</v>
      </c>
      <c r="N186" s="270">
        <v>7</v>
      </c>
    </row>
    <row r="187" spans="8:14" x14ac:dyDescent="0.25">
      <c r="H187" s="270">
        <v>180</v>
      </c>
      <c r="I187" s="270">
        <v>6</v>
      </c>
      <c r="J187" s="270">
        <v>8</v>
      </c>
      <c r="K187" s="270">
        <v>12</v>
      </c>
      <c r="L187" s="270">
        <v>5</v>
      </c>
      <c r="M187" s="270">
        <v>9</v>
      </c>
      <c r="N187" s="270">
        <v>11</v>
      </c>
    </row>
    <row r="188" spans="8:14" x14ac:dyDescent="0.25">
      <c r="H188" s="270">
        <v>181</v>
      </c>
      <c r="I188" s="270">
        <v>1</v>
      </c>
      <c r="J188" s="270">
        <v>9</v>
      </c>
      <c r="K188" s="270">
        <v>7</v>
      </c>
      <c r="L188" s="270">
        <v>1</v>
      </c>
      <c r="M188" s="270">
        <v>8</v>
      </c>
      <c r="N188" s="270">
        <v>7</v>
      </c>
    </row>
    <row r="189" spans="8:14" x14ac:dyDescent="0.25">
      <c r="H189" s="270">
        <v>182</v>
      </c>
      <c r="I189" s="270">
        <v>6</v>
      </c>
      <c r="J189" s="270">
        <v>5</v>
      </c>
      <c r="K189" s="270">
        <v>4</v>
      </c>
      <c r="L189" s="270">
        <v>5</v>
      </c>
      <c r="M189" s="270">
        <v>7</v>
      </c>
      <c r="N189" s="270">
        <v>4</v>
      </c>
    </row>
    <row r="190" spans="8:14" x14ac:dyDescent="0.25">
      <c r="H190" s="270">
        <v>183</v>
      </c>
      <c r="I190" s="270">
        <v>7</v>
      </c>
      <c r="J190" s="270">
        <v>4</v>
      </c>
      <c r="K190" s="270">
        <v>7</v>
      </c>
      <c r="L190" s="270">
        <v>5</v>
      </c>
      <c r="M190" s="270">
        <v>4</v>
      </c>
      <c r="N190" s="270">
        <v>5</v>
      </c>
    </row>
    <row r="191" spans="8:14" x14ac:dyDescent="0.25">
      <c r="H191" s="270">
        <v>184</v>
      </c>
      <c r="I191" s="270">
        <v>5</v>
      </c>
      <c r="J191" s="270">
        <v>2</v>
      </c>
      <c r="K191" s="270">
        <v>5</v>
      </c>
      <c r="L191" s="270">
        <v>3</v>
      </c>
      <c r="M191" s="270">
        <v>4</v>
      </c>
      <c r="N191" s="270">
        <v>6</v>
      </c>
    </row>
    <row r="192" spans="8:14" x14ac:dyDescent="0.25">
      <c r="H192" s="270">
        <v>185</v>
      </c>
      <c r="I192" s="270">
        <v>5</v>
      </c>
      <c r="J192" s="270">
        <v>2</v>
      </c>
      <c r="K192" s="270">
        <v>4</v>
      </c>
      <c r="L192" s="270">
        <v>6</v>
      </c>
      <c r="M192" s="270">
        <v>2</v>
      </c>
      <c r="N192" s="270">
        <v>2</v>
      </c>
    </row>
    <row r="193" spans="8:14" x14ac:dyDescent="0.25">
      <c r="H193" s="270">
        <v>186</v>
      </c>
      <c r="I193" s="270">
        <v>3</v>
      </c>
      <c r="J193" s="270">
        <v>7</v>
      </c>
      <c r="K193" s="270">
        <v>7</v>
      </c>
      <c r="L193" s="270">
        <v>4</v>
      </c>
      <c r="M193" s="270">
        <v>3</v>
      </c>
      <c r="N193" s="270">
        <v>5</v>
      </c>
    </row>
    <row r="194" spans="8:14" x14ac:dyDescent="0.25">
      <c r="H194" s="270">
        <v>187</v>
      </c>
      <c r="I194" s="270">
        <v>7</v>
      </c>
      <c r="J194" s="270">
        <v>2</v>
      </c>
      <c r="K194" s="270">
        <v>7</v>
      </c>
      <c r="L194" s="270">
        <v>5</v>
      </c>
      <c r="M194" s="270">
        <v>1</v>
      </c>
      <c r="N194" s="270">
        <v>7</v>
      </c>
    </row>
    <row r="195" spans="8:14" x14ac:dyDescent="0.25">
      <c r="H195" s="270">
        <v>188</v>
      </c>
      <c r="I195" s="270">
        <v>6</v>
      </c>
      <c r="J195" s="270">
        <v>5</v>
      </c>
      <c r="K195" s="270">
        <v>4</v>
      </c>
      <c r="L195" s="270">
        <v>3</v>
      </c>
      <c r="M195" s="270">
        <v>4</v>
      </c>
      <c r="N195" s="270">
        <v>3</v>
      </c>
    </row>
    <row r="196" spans="8:14" x14ac:dyDescent="0.25">
      <c r="H196" s="270">
        <v>189</v>
      </c>
      <c r="I196" s="270">
        <v>9</v>
      </c>
      <c r="J196" s="270">
        <v>10</v>
      </c>
      <c r="K196" s="270">
        <v>3</v>
      </c>
      <c r="L196" s="270">
        <v>6</v>
      </c>
      <c r="M196" s="270">
        <v>10</v>
      </c>
      <c r="N196" s="270">
        <v>3</v>
      </c>
    </row>
    <row r="197" spans="8:14" x14ac:dyDescent="0.25">
      <c r="H197" s="270">
        <v>190</v>
      </c>
      <c r="I197" s="270">
        <v>6</v>
      </c>
      <c r="J197" s="270">
        <v>9</v>
      </c>
      <c r="K197" s="270">
        <v>4</v>
      </c>
      <c r="L197" s="270">
        <v>5</v>
      </c>
      <c r="M197" s="270">
        <v>8</v>
      </c>
      <c r="N197" s="270">
        <v>3</v>
      </c>
    </row>
    <row r="198" spans="8:14" x14ac:dyDescent="0.25">
      <c r="H198" s="270">
        <v>191</v>
      </c>
      <c r="I198" s="270">
        <v>7</v>
      </c>
      <c r="J198" s="270">
        <v>3</v>
      </c>
      <c r="K198" s="270">
        <v>2</v>
      </c>
      <c r="L198" s="270">
        <v>5</v>
      </c>
      <c r="M198" s="270">
        <v>4</v>
      </c>
      <c r="N198" s="270">
        <v>2</v>
      </c>
    </row>
    <row r="199" spans="8:14" x14ac:dyDescent="0.25">
      <c r="H199" s="270">
        <v>192</v>
      </c>
      <c r="I199" s="270">
        <v>3</v>
      </c>
      <c r="J199" s="270">
        <v>9</v>
      </c>
      <c r="K199" s="270">
        <v>8</v>
      </c>
      <c r="L199" s="270">
        <v>2</v>
      </c>
      <c r="M199" s="270">
        <v>9</v>
      </c>
      <c r="N199" s="270">
        <v>7</v>
      </c>
    </row>
    <row r="200" spans="8:14" x14ac:dyDescent="0.25">
      <c r="H200" s="270">
        <v>193</v>
      </c>
      <c r="I200" s="270">
        <v>3</v>
      </c>
      <c r="J200" s="270">
        <v>3</v>
      </c>
      <c r="K200" s="270">
        <v>11</v>
      </c>
      <c r="L200" s="270">
        <v>3</v>
      </c>
      <c r="M200" s="270">
        <v>4</v>
      </c>
      <c r="N200" s="270">
        <v>9</v>
      </c>
    </row>
    <row r="201" spans="8:14" x14ac:dyDescent="0.25">
      <c r="H201" s="270">
        <v>194</v>
      </c>
      <c r="I201" s="270">
        <v>4</v>
      </c>
      <c r="J201" s="270">
        <v>5</v>
      </c>
      <c r="K201" s="270">
        <v>4</v>
      </c>
      <c r="L201" s="270">
        <v>3</v>
      </c>
      <c r="M201" s="270">
        <v>5</v>
      </c>
      <c r="N201" s="270">
        <v>3</v>
      </c>
    </row>
    <row r="202" spans="8:14" x14ac:dyDescent="0.25">
      <c r="H202" s="270">
        <v>195</v>
      </c>
      <c r="I202" s="270">
        <v>5</v>
      </c>
      <c r="J202" s="270">
        <v>4</v>
      </c>
      <c r="K202" s="270">
        <v>3</v>
      </c>
      <c r="L202" s="270">
        <v>4</v>
      </c>
      <c r="M202" s="270">
        <v>3</v>
      </c>
      <c r="N202" s="270">
        <v>3</v>
      </c>
    </row>
    <row r="203" spans="8:14" x14ac:dyDescent="0.25">
      <c r="H203" s="270">
        <v>196</v>
      </c>
      <c r="I203" s="270">
        <v>8</v>
      </c>
      <c r="J203" s="270">
        <v>3</v>
      </c>
      <c r="K203" s="270">
        <v>5</v>
      </c>
      <c r="L203" s="270">
        <v>4</v>
      </c>
      <c r="M203" s="270">
        <v>3</v>
      </c>
      <c r="N203" s="270">
        <v>2</v>
      </c>
    </row>
    <row r="204" spans="8:14" x14ac:dyDescent="0.25">
      <c r="H204" s="270">
        <v>197</v>
      </c>
      <c r="I204" s="270">
        <v>5</v>
      </c>
      <c r="J204" s="270">
        <v>6</v>
      </c>
      <c r="K204" s="270">
        <v>8</v>
      </c>
      <c r="L204" s="270">
        <v>4</v>
      </c>
      <c r="M204" s="270">
        <v>7</v>
      </c>
      <c r="N204" s="270">
        <v>9</v>
      </c>
    </row>
    <row r="205" spans="8:14" x14ac:dyDescent="0.25">
      <c r="H205" s="270">
        <v>198</v>
      </c>
      <c r="I205" s="270">
        <v>5</v>
      </c>
      <c r="J205" s="270">
        <v>7</v>
      </c>
      <c r="K205" s="270">
        <v>7</v>
      </c>
      <c r="L205" s="270">
        <v>4</v>
      </c>
      <c r="M205" s="270">
        <v>7</v>
      </c>
      <c r="N205" s="270">
        <v>5</v>
      </c>
    </row>
    <row r="206" spans="8:14" x14ac:dyDescent="0.25">
      <c r="H206" s="270">
        <v>199</v>
      </c>
      <c r="I206" s="270">
        <v>4</v>
      </c>
      <c r="J206" s="270">
        <v>6</v>
      </c>
      <c r="K206" s="270">
        <v>3</v>
      </c>
      <c r="L206" s="270">
        <v>4</v>
      </c>
      <c r="M206" s="270">
        <v>5</v>
      </c>
      <c r="N206" s="270">
        <v>2</v>
      </c>
    </row>
    <row r="207" spans="8:14" x14ac:dyDescent="0.25">
      <c r="H207" s="270">
        <v>200</v>
      </c>
      <c r="I207" s="270">
        <v>7</v>
      </c>
      <c r="J207" s="270">
        <v>3</v>
      </c>
      <c r="K207" s="270">
        <v>9</v>
      </c>
      <c r="L207" s="270">
        <v>5</v>
      </c>
      <c r="M207" s="270">
        <v>3</v>
      </c>
      <c r="N207" s="270">
        <v>7</v>
      </c>
    </row>
    <row r="208" spans="8:14" x14ac:dyDescent="0.25">
      <c r="H208" s="270">
        <v>201</v>
      </c>
      <c r="I208" s="270">
        <v>5</v>
      </c>
      <c r="J208" s="270">
        <v>3</v>
      </c>
      <c r="K208" s="270">
        <v>4</v>
      </c>
      <c r="L208" s="270">
        <v>5</v>
      </c>
      <c r="M208" s="270">
        <v>4</v>
      </c>
      <c r="N208" s="270">
        <v>2</v>
      </c>
    </row>
    <row r="209" spans="8:14" x14ac:dyDescent="0.25">
      <c r="H209" s="270">
        <v>202</v>
      </c>
      <c r="I209" s="270">
        <v>4</v>
      </c>
      <c r="J209" s="270">
        <v>8</v>
      </c>
      <c r="K209" s="270">
        <v>8</v>
      </c>
      <c r="L209" s="270">
        <v>2</v>
      </c>
      <c r="M209" s="270">
        <v>5</v>
      </c>
      <c r="N209" s="270">
        <v>7</v>
      </c>
    </row>
    <row r="210" spans="8:14" x14ac:dyDescent="0.25">
      <c r="H210" s="270">
        <v>203</v>
      </c>
      <c r="I210" s="270">
        <v>5</v>
      </c>
      <c r="J210" s="270">
        <v>6</v>
      </c>
      <c r="K210" s="270">
        <v>3</v>
      </c>
      <c r="L210" s="270">
        <v>5</v>
      </c>
      <c r="M210" s="270">
        <v>4</v>
      </c>
      <c r="N210" s="270">
        <v>3</v>
      </c>
    </row>
    <row r="211" spans="8:14" x14ac:dyDescent="0.25">
      <c r="H211" s="270">
        <v>204</v>
      </c>
      <c r="I211" s="270">
        <v>5</v>
      </c>
      <c r="J211" s="270">
        <v>2</v>
      </c>
      <c r="K211" s="270">
        <v>4</v>
      </c>
      <c r="L211" s="270">
        <v>4</v>
      </c>
      <c r="M211" s="270">
        <v>2</v>
      </c>
      <c r="N211" s="270">
        <v>4</v>
      </c>
    </row>
    <row r="212" spans="8:14" x14ac:dyDescent="0.25">
      <c r="H212" s="270">
        <v>205</v>
      </c>
      <c r="I212" s="270">
        <v>3</v>
      </c>
      <c r="J212" s="270">
        <v>2</v>
      </c>
      <c r="K212" s="270">
        <v>3</v>
      </c>
      <c r="L212" s="270">
        <v>2</v>
      </c>
      <c r="M212" s="270">
        <v>3</v>
      </c>
      <c r="N212" s="270">
        <v>3</v>
      </c>
    </row>
    <row r="213" spans="8:14" x14ac:dyDescent="0.25">
      <c r="H213" s="270">
        <v>206</v>
      </c>
      <c r="I213" s="270">
        <v>4</v>
      </c>
      <c r="J213" s="270">
        <v>6</v>
      </c>
      <c r="K213" s="270">
        <v>7</v>
      </c>
      <c r="L213" s="270">
        <v>4</v>
      </c>
      <c r="M213" s="270">
        <v>4</v>
      </c>
      <c r="N213" s="270">
        <v>4</v>
      </c>
    </row>
    <row r="214" spans="8:14" x14ac:dyDescent="0.25">
      <c r="H214" s="270">
        <v>207</v>
      </c>
      <c r="I214" s="270">
        <v>1</v>
      </c>
      <c r="J214" s="270">
        <v>3</v>
      </c>
      <c r="K214" s="270">
        <v>2</v>
      </c>
      <c r="L214" s="270">
        <v>0</v>
      </c>
      <c r="M214" s="270">
        <v>3</v>
      </c>
      <c r="N214" s="270">
        <v>2</v>
      </c>
    </row>
    <row r="215" spans="8:14" x14ac:dyDescent="0.25">
      <c r="H215" s="270">
        <v>208</v>
      </c>
      <c r="I215" s="270">
        <v>4</v>
      </c>
      <c r="J215" s="270">
        <v>5</v>
      </c>
      <c r="K215" s="270">
        <v>11</v>
      </c>
      <c r="L215" s="270">
        <v>4</v>
      </c>
      <c r="M215" s="270">
        <v>5</v>
      </c>
      <c r="N215" s="270">
        <v>8</v>
      </c>
    </row>
    <row r="216" spans="8:14" x14ac:dyDescent="0.25">
      <c r="H216" s="270">
        <v>209</v>
      </c>
      <c r="I216" s="270">
        <v>4</v>
      </c>
      <c r="J216" s="270">
        <v>5</v>
      </c>
      <c r="K216" s="270">
        <v>7</v>
      </c>
      <c r="L216" s="270">
        <v>3</v>
      </c>
      <c r="M216" s="270">
        <v>8</v>
      </c>
      <c r="N216" s="270">
        <v>6</v>
      </c>
    </row>
    <row r="217" spans="8:14" x14ac:dyDescent="0.25">
      <c r="H217" s="270">
        <v>210</v>
      </c>
      <c r="I217" s="270">
        <v>3</v>
      </c>
      <c r="J217" s="270">
        <v>7</v>
      </c>
      <c r="K217" s="270">
        <v>3</v>
      </c>
      <c r="L217" s="270">
        <v>1</v>
      </c>
      <c r="M217" s="270">
        <v>5</v>
      </c>
      <c r="N217" s="270">
        <v>3</v>
      </c>
    </row>
    <row r="218" spans="8:14" x14ac:dyDescent="0.25">
      <c r="H218" s="270">
        <v>211</v>
      </c>
      <c r="I218" s="270">
        <v>3</v>
      </c>
      <c r="J218" s="270">
        <v>2</v>
      </c>
      <c r="K218" s="270">
        <v>9</v>
      </c>
      <c r="L218" s="270">
        <v>0</v>
      </c>
      <c r="M218" s="270">
        <v>1</v>
      </c>
      <c r="N218" s="270">
        <v>7</v>
      </c>
    </row>
    <row r="219" spans="8:14" x14ac:dyDescent="0.25">
      <c r="H219" s="270">
        <v>212</v>
      </c>
      <c r="I219" s="270">
        <v>1</v>
      </c>
      <c r="J219" s="270">
        <v>4</v>
      </c>
      <c r="K219" s="270">
        <v>3</v>
      </c>
      <c r="L219" s="270">
        <v>0</v>
      </c>
      <c r="M219" s="270">
        <v>2</v>
      </c>
      <c r="N219" s="270">
        <v>3</v>
      </c>
    </row>
    <row r="220" spans="8:14" x14ac:dyDescent="0.25">
      <c r="H220" s="270">
        <v>213</v>
      </c>
      <c r="I220" s="270">
        <v>6</v>
      </c>
      <c r="J220" s="270">
        <v>5</v>
      </c>
      <c r="K220" s="270">
        <v>2</v>
      </c>
      <c r="L220" s="270">
        <v>4</v>
      </c>
      <c r="M220" s="270">
        <v>5</v>
      </c>
      <c r="N220" s="270">
        <v>2</v>
      </c>
    </row>
    <row r="221" spans="8:14" x14ac:dyDescent="0.25">
      <c r="H221" s="270">
        <v>214</v>
      </c>
      <c r="I221" s="270">
        <v>1</v>
      </c>
      <c r="J221" s="270">
        <v>5</v>
      </c>
      <c r="K221" s="270">
        <v>2</v>
      </c>
      <c r="L221" s="270">
        <v>1</v>
      </c>
      <c r="M221" s="270">
        <v>5</v>
      </c>
      <c r="N221" s="270">
        <v>3</v>
      </c>
    </row>
    <row r="222" spans="8:14" x14ac:dyDescent="0.25">
      <c r="H222" s="270">
        <v>215</v>
      </c>
      <c r="I222" s="270">
        <v>1</v>
      </c>
      <c r="J222" s="270">
        <v>2</v>
      </c>
      <c r="K222" s="270">
        <v>5</v>
      </c>
      <c r="L222" s="270">
        <v>0</v>
      </c>
      <c r="M222" s="270">
        <v>1</v>
      </c>
      <c r="N222" s="270">
        <v>7</v>
      </c>
    </row>
    <row r="223" spans="8:14" x14ac:dyDescent="0.25">
      <c r="H223" s="270">
        <v>216</v>
      </c>
      <c r="I223" s="270">
        <v>3</v>
      </c>
      <c r="J223" s="270">
        <v>2</v>
      </c>
      <c r="K223" s="270">
        <v>5</v>
      </c>
      <c r="L223" s="270">
        <v>3</v>
      </c>
      <c r="M223" s="270">
        <v>2</v>
      </c>
      <c r="N223" s="270">
        <v>5</v>
      </c>
    </row>
    <row r="224" spans="8:14" x14ac:dyDescent="0.25">
      <c r="H224" s="270">
        <v>217</v>
      </c>
      <c r="I224" s="270">
        <v>2</v>
      </c>
      <c r="J224" s="270">
        <v>5</v>
      </c>
      <c r="K224" s="270">
        <v>3</v>
      </c>
      <c r="L224" s="270">
        <v>3</v>
      </c>
      <c r="M224" s="270">
        <v>3</v>
      </c>
      <c r="N224" s="270">
        <v>3</v>
      </c>
    </row>
    <row r="225" spans="8:14" x14ac:dyDescent="0.25">
      <c r="H225" s="270">
        <v>218</v>
      </c>
      <c r="I225" s="270">
        <v>4</v>
      </c>
      <c r="J225" s="270">
        <v>6</v>
      </c>
      <c r="K225" s="270">
        <v>2</v>
      </c>
      <c r="L225" s="270">
        <v>5</v>
      </c>
      <c r="M225" s="270">
        <v>5</v>
      </c>
      <c r="N225" s="270">
        <v>1</v>
      </c>
    </row>
    <row r="226" spans="8:14" x14ac:dyDescent="0.25">
      <c r="H226" s="270">
        <v>219</v>
      </c>
      <c r="I226" s="270">
        <v>0</v>
      </c>
      <c r="J226" s="270">
        <v>2</v>
      </c>
      <c r="K226" s="270">
        <v>1</v>
      </c>
      <c r="L226" s="270">
        <v>1</v>
      </c>
      <c r="M226" s="270">
        <v>2</v>
      </c>
      <c r="N226" s="270">
        <v>1</v>
      </c>
    </row>
    <row r="227" spans="8:14" x14ac:dyDescent="0.25">
      <c r="H227" s="270">
        <v>220</v>
      </c>
      <c r="I227" s="270">
        <v>3</v>
      </c>
      <c r="J227" s="270">
        <v>4</v>
      </c>
      <c r="K227" s="270">
        <v>2</v>
      </c>
      <c r="L227" s="270">
        <v>3</v>
      </c>
      <c r="M227" s="270">
        <v>4</v>
      </c>
      <c r="N227" s="270">
        <v>1</v>
      </c>
    </row>
    <row r="228" spans="8:14" x14ac:dyDescent="0.25">
      <c r="H228" s="270">
        <v>221</v>
      </c>
      <c r="I228" s="270">
        <v>3</v>
      </c>
      <c r="J228" s="270">
        <v>3</v>
      </c>
      <c r="K228" s="270">
        <v>5</v>
      </c>
      <c r="L228" s="270">
        <v>4</v>
      </c>
      <c r="M228" s="270">
        <v>2</v>
      </c>
      <c r="N228" s="270">
        <v>6</v>
      </c>
    </row>
    <row r="229" spans="8:14" x14ac:dyDescent="0.25">
      <c r="H229" s="270">
        <v>222</v>
      </c>
      <c r="I229" s="270">
        <v>2</v>
      </c>
      <c r="J229" s="270">
        <v>4</v>
      </c>
      <c r="K229" s="270">
        <v>6</v>
      </c>
      <c r="L229" s="270">
        <v>2</v>
      </c>
      <c r="M229" s="270">
        <v>3</v>
      </c>
      <c r="N229" s="270">
        <v>5</v>
      </c>
    </row>
    <row r="230" spans="8:14" x14ac:dyDescent="0.25">
      <c r="H230" s="270">
        <v>223</v>
      </c>
      <c r="I230" s="270">
        <v>8</v>
      </c>
      <c r="J230" s="270">
        <v>1</v>
      </c>
      <c r="K230" s="270">
        <v>2</v>
      </c>
      <c r="L230" s="270">
        <v>6</v>
      </c>
      <c r="M230" s="270">
        <v>1</v>
      </c>
      <c r="N230" s="270">
        <v>2</v>
      </c>
    </row>
    <row r="231" spans="8:14" x14ac:dyDescent="0.25">
      <c r="H231" s="270">
        <v>224</v>
      </c>
      <c r="I231" s="270">
        <v>1</v>
      </c>
      <c r="J231" s="270">
        <v>4</v>
      </c>
      <c r="K231" s="270">
        <v>4</v>
      </c>
      <c r="L231" s="270">
        <v>1</v>
      </c>
      <c r="M231" s="270">
        <v>5</v>
      </c>
      <c r="N231" s="270">
        <v>4</v>
      </c>
    </row>
    <row r="232" spans="8:14" x14ac:dyDescent="0.25">
      <c r="H232" s="270">
        <v>225</v>
      </c>
      <c r="I232" s="270">
        <v>3</v>
      </c>
      <c r="J232" s="270">
        <v>6</v>
      </c>
      <c r="K232" s="270">
        <v>4</v>
      </c>
      <c r="L232" s="270">
        <v>2</v>
      </c>
      <c r="M232" s="270">
        <v>4</v>
      </c>
      <c r="N232" s="270">
        <v>2</v>
      </c>
    </row>
    <row r="233" spans="8:14" x14ac:dyDescent="0.25">
      <c r="H233" s="270">
        <v>226</v>
      </c>
      <c r="I233" s="270">
        <v>7</v>
      </c>
      <c r="J233" s="270">
        <v>4</v>
      </c>
      <c r="K233" s="270">
        <v>4</v>
      </c>
      <c r="L233" s="270">
        <v>5</v>
      </c>
      <c r="M233" s="270">
        <v>3</v>
      </c>
      <c r="N233" s="270">
        <v>4</v>
      </c>
    </row>
    <row r="234" spans="8:14" x14ac:dyDescent="0.25">
      <c r="H234" s="270">
        <v>227</v>
      </c>
      <c r="I234" s="270">
        <v>6</v>
      </c>
      <c r="J234" s="270">
        <v>3</v>
      </c>
      <c r="K234" s="270">
        <v>5</v>
      </c>
      <c r="L234" s="270">
        <v>2</v>
      </c>
      <c r="M234" s="270">
        <v>3</v>
      </c>
      <c r="N234" s="270">
        <v>5</v>
      </c>
    </row>
    <row r="235" spans="8:14" x14ac:dyDescent="0.25">
      <c r="H235" s="270">
        <v>228</v>
      </c>
      <c r="I235" s="270">
        <v>4</v>
      </c>
      <c r="J235" s="270">
        <v>3</v>
      </c>
      <c r="K235" s="270">
        <v>4</v>
      </c>
      <c r="L235" s="270">
        <v>3</v>
      </c>
      <c r="M235" s="270">
        <v>5</v>
      </c>
      <c r="N235" s="270">
        <v>3</v>
      </c>
    </row>
    <row r="236" spans="8:14" x14ac:dyDescent="0.25">
      <c r="H236" s="270">
        <v>229</v>
      </c>
      <c r="I236" s="270">
        <v>2</v>
      </c>
      <c r="J236" s="270">
        <v>4</v>
      </c>
      <c r="K236" s="270">
        <v>6</v>
      </c>
      <c r="L236" s="270">
        <v>2</v>
      </c>
      <c r="M236" s="270">
        <v>4</v>
      </c>
      <c r="N236" s="270">
        <v>3</v>
      </c>
    </row>
    <row r="237" spans="8:14" x14ac:dyDescent="0.25">
      <c r="H237" s="270">
        <v>230</v>
      </c>
      <c r="I237" s="270">
        <v>6</v>
      </c>
      <c r="J237" s="270">
        <v>6</v>
      </c>
      <c r="K237" s="270">
        <v>4</v>
      </c>
      <c r="L237" s="270">
        <v>5</v>
      </c>
      <c r="M237" s="270">
        <v>6</v>
      </c>
      <c r="N237" s="270">
        <v>3</v>
      </c>
    </row>
    <row r="238" spans="8:14" x14ac:dyDescent="0.25">
      <c r="H238" s="270">
        <v>231</v>
      </c>
      <c r="I238" s="270">
        <v>4</v>
      </c>
      <c r="J238" s="270">
        <v>0</v>
      </c>
      <c r="K238" s="270">
        <v>3</v>
      </c>
      <c r="L238" s="270">
        <v>2</v>
      </c>
      <c r="M238" s="270">
        <v>0</v>
      </c>
      <c r="N238" s="270">
        <v>4</v>
      </c>
    </row>
    <row r="239" spans="8:14" x14ac:dyDescent="0.25">
      <c r="H239" s="270">
        <v>232</v>
      </c>
      <c r="I239" s="270">
        <v>7</v>
      </c>
      <c r="J239" s="270">
        <v>1</v>
      </c>
      <c r="K239" s="270">
        <v>3</v>
      </c>
      <c r="L239" s="270">
        <v>7</v>
      </c>
      <c r="M239" s="270">
        <v>2</v>
      </c>
      <c r="N239" s="270">
        <v>2</v>
      </c>
    </row>
    <row r="240" spans="8:14" x14ac:dyDescent="0.25">
      <c r="H240" s="270">
        <v>233</v>
      </c>
      <c r="I240" s="270">
        <v>1</v>
      </c>
      <c r="J240" s="270">
        <v>2</v>
      </c>
      <c r="K240" s="270">
        <v>1</v>
      </c>
      <c r="L240" s="270">
        <v>1</v>
      </c>
      <c r="M240" s="270">
        <v>2</v>
      </c>
      <c r="N240" s="270">
        <v>1</v>
      </c>
    </row>
    <row r="241" spans="8:14" x14ac:dyDescent="0.25">
      <c r="H241" s="270">
        <v>234</v>
      </c>
      <c r="I241" s="270">
        <v>1</v>
      </c>
      <c r="J241" s="270">
        <v>2</v>
      </c>
      <c r="K241" s="270">
        <v>6</v>
      </c>
      <c r="L241" s="270">
        <v>1</v>
      </c>
      <c r="M241" s="270">
        <v>2</v>
      </c>
      <c r="N241" s="270">
        <v>6</v>
      </c>
    </row>
    <row r="242" spans="8:14" x14ac:dyDescent="0.25">
      <c r="H242" s="270">
        <v>235</v>
      </c>
      <c r="I242" s="270">
        <v>0</v>
      </c>
      <c r="J242" s="270">
        <v>8</v>
      </c>
      <c r="K242" s="270">
        <v>4</v>
      </c>
      <c r="L242" s="270">
        <v>0</v>
      </c>
      <c r="M242" s="270">
        <v>5</v>
      </c>
      <c r="N242" s="270">
        <v>5</v>
      </c>
    </row>
    <row r="243" spans="8:14" x14ac:dyDescent="0.25">
      <c r="H243" s="270">
        <v>236</v>
      </c>
      <c r="I243" s="270">
        <v>4</v>
      </c>
      <c r="J243" s="270">
        <v>4</v>
      </c>
      <c r="K243" s="270">
        <v>2</v>
      </c>
      <c r="L243" s="270">
        <v>3</v>
      </c>
      <c r="M243" s="270">
        <v>3</v>
      </c>
      <c r="N243" s="270">
        <v>2</v>
      </c>
    </row>
    <row r="244" spans="8:14" x14ac:dyDescent="0.25">
      <c r="H244" s="270">
        <v>237</v>
      </c>
      <c r="I244" s="270">
        <v>1</v>
      </c>
      <c r="J244" s="270">
        <v>5</v>
      </c>
      <c r="K244" s="270">
        <v>4</v>
      </c>
      <c r="L244" s="270">
        <v>1</v>
      </c>
      <c r="M244" s="270">
        <v>4</v>
      </c>
      <c r="N244" s="270">
        <v>4</v>
      </c>
    </row>
    <row r="245" spans="8:14" x14ac:dyDescent="0.25">
      <c r="H245" s="270">
        <v>238</v>
      </c>
      <c r="I245" s="270">
        <v>5</v>
      </c>
      <c r="J245" s="270">
        <v>6</v>
      </c>
      <c r="K245" s="270">
        <v>6</v>
      </c>
      <c r="L245" s="270">
        <v>3</v>
      </c>
      <c r="M245" s="270">
        <v>5</v>
      </c>
      <c r="N245" s="270">
        <v>6</v>
      </c>
    </row>
    <row r="246" spans="8:14" x14ac:dyDescent="0.25">
      <c r="H246" s="270">
        <v>239</v>
      </c>
      <c r="I246" s="270">
        <v>1</v>
      </c>
      <c r="J246" s="270">
        <v>2</v>
      </c>
      <c r="K246" s="270">
        <v>5</v>
      </c>
      <c r="L246" s="270">
        <v>1</v>
      </c>
      <c r="M246" s="270">
        <v>1</v>
      </c>
      <c r="N246" s="270">
        <v>4</v>
      </c>
    </row>
    <row r="247" spans="8:14" x14ac:dyDescent="0.25">
      <c r="H247" s="270">
        <v>240</v>
      </c>
      <c r="I247" s="270">
        <v>2</v>
      </c>
      <c r="J247" s="270">
        <v>2</v>
      </c>
      <c r="K247" s="270">
        <v>3</v>
      </c>
      <c r="L247" s="270">
        <v>2</v>
      </c>
      <c r="M247" s="270">
        <v>2</v>
      </c>
      <c r="N247" s="270">
        <v>3</v>
      </c>
    </row>
    <row r="248" spans="8:14" x14ac:dyDescent="0.25">
      <c r="H248" s="270">
        <v>241</v>
      </c>
      <c r="I248" s="270">
        <v>6</v>
      </c>
      <c r="J248" s="270">
        <v>5</v>
      </c>
      <c r="K248" s="270">
        <v>3</v>
      </c>
      <c r="L248" s="270">
        <v>6</v>
      </c>
      <c r="M248" s="270">
        <v>4</v>
      </c>
      <c r="N248" s="270">
        <v>2</v>
      </c>
    </row>
    <row r="249" spans="8:14" x14ac:dyDescent="0.25">
      <c r="H249" s="270">
        <v>242</v>
      </c>
      <c r="I249" s="270">
        <v>1</v>
      </c>
      <c r="J249" s="270">
        <v>3</v>
      </c>
      <c r="K249" s="270">
        <v>3</v>
      </c>
      <c r="L249" s="270">
        <v>1</v>
      </c>
      <c r="M249" s="270">
        <v>3</v>
      </c>
      <c r="N249" s="270">
        <v>3</v>
      </c>
    </row>
    <row r="250" spans="8:14" x14ac:dyDescent="0.25">
      <c r="H250" s="270">
        <v>243</v>
      </c>
      <c r="I250" s="270">
        <v>3</v>
      </c>
      <c r="J250" s="270">
        <v>3</v>
      </c>
      <c r="K250" s="270">
        <v>4</v>
      </c>
      <c r="L250" s="270">
        <v>2</v>
      </c>
      <c r="M250" s="270">
        <v>2</v>
      </c>
      <c r="N250" s="270">
        <v>4</v>
      </c>
    </row>
    <row r="251" spans="8:14" x14ac:dyDescent="0.25">
      <c r="H251" s="270">
        <v>244</v>
      </c>
      <c r="I251" s="270">
        <v>3</v>
      </c>
      <c r="J251" s="270">
        <v>6</v>
      </c>
      <c r="K251" s="270">
        <v>7</v>
      </c>
      <c r="L251" s="270">
        <v>5</v>
      </c>
      <c r="M251" s="270">
        <v>5</v>
      </c>
      <c r="N251" s="270">
        <v>7</v>
      </c>
    </row>
    <row r="252" spans="8:14" x14ac:dyDescent="0.25">
      <c r="H252" s="270">
        <v>245</v>
      </c>
      <c r="I252" s="270">
        <v>7</v>
      </c>
      <c r="J252" s="270">
        <v>2</v>
      </c>
      <c r="K252" s="270">
        <v>3</v>
      </c>
      <c r="L252" s="270">
        <v>7</v>
      </c>
      <c r="M252" s="270">
        <v>2</v>
      </c>
      <c r="N252" s="270">
        <v>2</v>
      </c>
    </row>
    <row r="253" spans="8:14" x14ac:dyDescent="0.25">
      <c r="H253" s="270">
        <v>246</v>
      </c>
      <c r="I253" s="270">
        <v>3</v>
      </c>
      <c r="J253" s="270">
        <v>2</v>
      </c>
      <c r="K253" s="270">
        <v>4</v>
      </c>
      <c r="L253" s="270">
        <v>2</v>
      </c>
      <c r="M253" s="270">
        <v>2</v>
      </c>
      <c r="N253" s="270">
        <v>4</v>
      </c>
    </row>
    <row r="254" spans="8:14" x14ac:dyDescent="0.25">
      <c r="H254" s="270">
        <v>247</v>
      </c>
      <c r="I254" s="270">
        <v>1</v>
      </c>
      <c r="J254" s="270">
        <v>3</v>
      </c>
      <c r="K254" s="270">
        <v>4</v>
      </c>
      <c r="L254" s="270">
        <v>0</v>
      </c>
      <c r="M254" s="270">
        <v>2</v>
      </c>
      <c r="N254" s="270">
        <v>2</v>
      </c>
    </row>
    <row r="255" spans="8:14" x14ac:dyDescent="0.25">
      <c r="H255" s="270">
        <v>248</v>
      </c>
      <c r="I255" s="270">
        <v>5</v>
      </c>
      <c r="J255" s="270">
        <v>3</v>
      </c>
      <c r="K255" s="270">
        <v>1</v>
      </c>
      <c r="L255" s="270">
        <v>4</v>
      </c>
      <c r="M255" s="270">
        <v>2</v>
      </c>
      <c r="N255" s="270">
        <v>1</v>
      </c>
    </row>
    <row r="256" spans="8:14" x14ac:dyDescent="0.25">
      <c r="H256" s="270">
        <v>249</v>
      </c>
      <c r="I256" s="270">
        <v>3</v>
      </c>
      <c r="J256" s="270">
        <v>4</v>
      </c>
      <c r="K256" s="270">
        <v>1</v>
      </c>
      <c r="L256" s="270">
        <v>4</v>
      </c>
      <c r="M256" s="270">
        <v>2</v>
      </c>
      <c r="N256" s="270">
        <v>1</v>
      </c>
    </row>
    <row r="257" spans="8:14" x14ac:dyDescent="0.25">
      <c r="H257" s="270">
        <v>250</v>
      </c>
      <c r="I257" s="270">
        <v>3</v>
      </c>
      <c r="J257" s="270">
        <v>3</v>
      </c>
      <c r="K257" s="270">
        <v>3</v>
      </c>
      <c r="L257" s="270">
        <v>3</v>
      </c>
      <c r="M257" s="270">
        <v>0</v>
      </c>
      <c r="N257" s="270">
        <v>3</v>
      </c>
    </row>
    <row r="258" spans="8:14" x14ac:dyDescent="0.25">
      <c r="H258" s="270">
        <v>251</v>
      </c>
      <c r="I258" s="270">
        <v>3</v>
      </c>
      <c r="J258" s="270">
        <v>2</v>
      </c>
      <c r="K258" s="270">
        <v>1</v>
      </c>
      <c r="L258" s="270">
        <v>3</v>
      </c>
      <c r="M258" s="270">
        <v>1</v>
      </c>
      <c r="N258" s="270">
        <v>1</v>
      </c>
    </row>
    <row r="259" spans="8:14" x14ac:dyDescent="0.25">
      <c r="H259" s="270">
        <v>252</v>
      </c>
      <c r="I259" s="270">
        <v>2</v>
      </c>
      <c r="J259" s="270">
        <v>4</v>
      </c>
      <c r="K259" s="270">
        <v>3</v>
      </c>
      <c r="L259" s="270">
        <v>1</v>
      </c>
      <c r="M259" s="270">
        <v>3</v>
      </c>
      <c r="N259" s="270">
        <v>3</v>
      </c>
    </row>
    <row r="260" spans="8:14" x14ac:dyDescent="0.25">
      <c r="H260" s="270">
        <v>253</v>
      </c>
      <c r="I260" s="270">
        <v>3</v>
      </c>
      <c r="J260" s="270">
        <v>3</v>
      </c>
      <c r="K260" s="270">
        <v>10</v>
      </c>
      <c r="L260" s="270">
        <v>3</v>
      </c>
      <c r="M260" s="270">
        <v>4</v>
      </c>
      <c r="N260" s="270">
        <v>6</v>
      </c>
    </row>
    <row r="261" spans="8:14" x14ac:dyDescent="0.25">
      <c r="H261" s="270">
        <v>254</v>
      </c>
      <c r="I261" s="270">
        <v>3</v>
      </c>
      <c r="J261" s="270">
        <v>2</v>
      </c>
      <c r="K261" s="270">
        <v>3</v>
      </c>
      <c r="L261" s="270">
        <v>1</v>
      </c>
      <c r="M261" s="270">
        <v>1</v>
      </c>
      <c r="N261" s="270">
        <v>2</v>
      </c>
    </row>
    <row r="262" spans="8:14" x14ac:dyDescent="0.25">
      <c r="H262" s="270">
        <v>255</v>
      </c>
      <c r="I262" s="270">
        <v>0</v>
      </c>
      <c r="J262" s="270">
        <v>3</v>
      </c>
      <c r="K262" s="270">
        <v>2</v>
      </c>
      <c r="L262" s="270">
        <v>0</v>
      </c>
      <c r="M262" s="270">
        <v>3</v>
      </c>
      <c r="N262" s="270">
        <v>2</v>
      </c>
    </row>
    <row r="263" spans="8:14" x14ac:dyDescent="0.25">
      <c r="H263" s="270">
        <v>256</v>
      </c>
      <c r="I263" s="270">
        <v>3</v>
      </c>
      <c r="J263" s="270">
        <v>2</v>
      </c>
      <c r="K263" s="270">
        <v>4</v>
      </c>
      <c r="L263" s="270">
        <v>4</v>
      </c>
      <c r="M263" s="270">
        <v>1</v>
      </c>
      <c r="N263" s="270">
        <v>5</v>
      </c>
    </row>
    <row r="264" spans="8:14" x14ac:dyDescent="0.25">
      <c r="H264" s="270">
        <v>257</v>
      </c>
      <c r="I264" s="270">
        <v>1</v>
      </c>
      <c r="J264" s="270">
        <v>4</v>
      </c>
      <c r="K264" s="270">
        <v>4</v>
      </c>
      <c r="L264" s="270">
        <v>1</v>
      </c>
      <c r="M264" s="270">
        <v>3</v>
      </c>
      <c r="N264" s="270">
        <v>3</v>
      </c>
    </row>
    <row r="265" spans="8:14" x14ac:dyDescent="0.25">
      <c r="H265" s="270">
        <v>258</v>
      </c>
      <c r="I265" s="270">
        <v>1</v>
      </c>
      <c r="J265" s="270">
        <v>4</v>
      </c>
      <c r="K265" s="270">
        <v>4</v>
      </c>
      <c r="L265" s="270">
        <v>1</v>
      </c>
      <c r="M265" s="270">
        <v>4</v>
      </c>
      <c r="N265" s="270">
        <v>3</v>
      </c>
    </row>
    <row r="266" spans="8:14" x14ac:dyDescent="0.25">
      <c r="H266" s="270">
        <v>259</v>
      </c>
      <c r="I266" s="270">
        <v>2</v>
      </c>
      <c r="J266" s="270">
        <v>4</v>
      </c>
      <c r="K266" s="270">
        <v>3</v>
      </c>
      <c r="L266" s="270">
        <v>2</v>
      </c>
      <c r="M266" s="270">
        <v>3</v>
      </c>
      <c r="N266" s="270">
        <v>3</v>
      </c>
    </row>
    <row r="267" spans="8:14" x14ac:dyDescent="0.25">
      <c r="H267" s="270">
        <v>260</v>
      </c>
      <c r="I267" s="270">
        <v>1</v>
      </c>
      <c r="J267" s="270">
        <v>3</v>
      </c>
      <c r="K267" s="270">
        <v>2</v>
      </c>
      <c r="L267" s="270">
        <v>0</v>
      </c>
      <c r="M267" s="270">
        <v>3</v>
      </c>
      <c r="N267" s="270">
        <v>3</v>
      </c>
    </row>
    <row r="268" spans="8:14" x14ac:dyDescent="0.25">
      <c r="H268" s="270">
        <v>261</v>
      </c>
      <c r="I268" s="270">
        <v>2</v>
      </c>
      <c r="J268" s="270">
        <v>1</v>
      </c>
      <c r="K268" s="270">
        <v>8</v>
      </c>
      <c r="L268" s="270">
        <v>2</v>
      </c>
      <c r="M268" s="270">
        <v>1</v>
      </c>
      <c r="N268" s="270">
        <v>6</v>
      </c>
    </row>
    <row r="269" spans="8:14" x14ac:dyDescent="0.25">
      <c r="H269" s="270">
        <v>262</v>
      </c>
      <c r="I269" s="270">
        <v>2</v>
      </c>
      <c r="J269" s="270">
        <v>2</v>
      </c>
      <c r="K269" s="270">
        <v>5</v>
      </c>
      <c r="L269" s="270">
        <v>1</v>
      </c>
      <c r="M269" s="270">
        <v>2</v>
      </c>
      <c r="N269" s="270">
        <v>5</v>
      </c>
    </row>
    <row r="270" spans="8:14" x14ac:dyDescent="0.25">
      <c r="H270" s="270">
        <v>263</v>
      </c>
      <c r="I270" s="270">
        <v>4</v>
      </c>
      <c r="J270" s="270">
        <v>1</v>
      </c>
      <c r="K270" s="270">
        <v>1</v>
      </c>
      <c r="L270" s="270">
        <v>2</v>
      </c>
      <c r="M270" s="270">
        <v>1</v>
      </c>
      <c r="N270" s="270">
        <v>1</v>
      </c>
    </row>
    <row r="271" spans="8:14" x14ac:dyDescent="0.25">
      <c r="H271" s="270">
        <v>264</v>
      </c>
      <c r="I271" s="270">
        <v>2</v>
      </c>
      <c r="J271" s="270">
        <v>2</v>
      </c>
      <c r="K271" s="270">
        <v>1</v>
      </c>
      <c r="L271" s="270">
        <v>3</v>
      </c>
      <c r="M271" s="270">
        <v>1</v>
      </c>
      <c r="N271" s="270">
        <v>2</v>
      </c>
    </row>
    <row r="272" spans="8:14" x14ac:dyDescent="0.25">
      <c r="H272" s="270">
        <v>265</v>
      </c>
      <c r="I272" s="270">
        <v>1</v>
      </c>
      <c r="J272" s="270">
        <v>1</v>
      </c>
      <c r="K272" s="270">
        <v>2</v>
      </c>
      <c r="L272" s="270">
        <v>1</v>
      </c>
      <c r="M272" s="270">
        <v>1</v>
      </c>
      <c r="N272" s="270">
        <v>1</v>
      </c>
    </row>
    <row r="273" spans="8:14" x14ac:dyDescent="0.25">
      <c r="H273" s="270">
        <v>266</v>
      </c>
      <c r="I273" s="270">
        <v>2</v>
      </c>
      <c r="J273" s="270">
        <v>1</v>
      </c>
      <c r="K273" s="270">
        <v>4</v>
      </c>
      <c r="L273" s="270">
        <v>2</v>
      </c>
      <c r="M273" s="270">
        <v>1</v>
      </c>
      <c r="N273" s="270">
        <v>5</v>
      </c>
    </row>
    <row r="274" spans="8:14" x14ac:dyDescent="0.25">
      <c r="H274" s="270">
        <v>267</v>
      </c>
      <c r="I274" s="270">
        <v>2</v>
      </c>
      <c r="J274" s="270">
        <v>1</v>
      </c>
      <c r="K274" s="270">
        <v>0</v>
      </c>
      <c r="L274" s="270">
        <v>2</v>
      </c>
      <c r="M274" s="270">
        <v>1</v>
      </c>
      <c r="N274" s="270">
        <v>1</v>
      </c>
    </row>
    <row r="275" spans="8:14" x14ac:dyDescent="0.25">
      <c r="H275" s="270">
        <v>268</v>
      </c>
      <c r="I275" s="270">
        <v>2</v>
      </c>
      <c r="J275" s="270">
        <v>2</v>
      </c>
      <c r="K275" s="270">
        <v>6</v>
      </c>
      <c r="L275" s="270">
        <v>2</v>
      </c>
      <c r="M275" s="270">
        <v>2</v>
      </c>
      <c r="N275" s="270">
        <v>6</v>
      </c>
    </row>
    <row r="276" spans="8:14" x14ac:dyDescent="0.25">
      <c r="H276" s="270">
        <v>269</v>
      </c>
      <c r="I276" s="270">
        <v>3</v>
      </c>
      <c r="J276" s="270">
        <v>2</v>
      </c>
      <c r="K276" s="270">
        <v>4</v>
      </c>
      <c r="L276" s="270">
        <v>3</v>
      </c>
      <c r="M276" s="270">
        <v>1</v>
      </c>
      <c r="N276" s="270">
        <v>3</v>
      </c>
    </row>
    <row r="277" spans="8:14" x14ac:dyDescent="0.25">
      <c r="H277" s="270">
        <v>270</v>
      </c>
      <c r="I277" s="270">
        <v>3</v>
      </c>
      <c r="J277" s="270">
        <v>3</v>
      </c>
      <c r="K277" s="270">
        <v>6</v>
      </c>
      <c r="L277" s="270">
        <v>3</v>
      </c>
      <c r="M277" s="270">
        <v>2</v>
      </c>
      <c r="N277" s="270">
        <v>5</v>
      </c>
    </row>
    <row r="278" spans="8:14" x14ac:dyDescent="0.25">
      <c r="H278" s="270">
        <v>271</v>
      </c>
      <c r="I278" s="270">
        <v>0</v>
      </c>
      <c r="J278" s="270">
        <v>0</v>
      </c>
      <c r="K278" s="270">
        <v>4</v>
      </c>
      <c r="L278" s="270">
        <v>2</v>
      </c>
      <c r="M278" s="270">
        <v>0</v>
      </c>
      <c r="N278" s="270">
        <v>3</v>
      </c>
    </row>
    <row r="279" spans="8:14" x14ac:dyDescent="0.25">
      <c r="H279" s="270">
        <v>272</v>
      </c>
      <c r="I279" s="270">
        <v>2</v>
      </c>
      <c r="J279" s="270">
        <v>0</v>
      </c>
      <c r="K279" s="270">
        <v>1</v>
      </c>
      <c r="L279" s="270">
        <v>2</v>
      </c>
      <c r="M279" s="270">
        <v>0</v>
      </c>
      <c r="N279" s="270">
        <v>1</v>
      </c>
    </row>
    <row r="280" spans="8:14" x14ac:dyDescent="0.25">
      <c r="H280" s="270">
        <v>273</v>
      </c>
      <c r="I280" s="270">
        <v>4</v>
      </c>
      <c r="J280" s="270">
        <v>2</v>
      </c>
      <c r="K280" s="270">
        <v>1</v>
      </c>
      <c r="L280" s="270">
        <v>1</v>
      </c>
      <c r="M280" s="270">
        <v>2</v>
      </c>
      <c r="N280" s="270">
        <v>2</v>
      </c>
    </row>
    <row r="281" spans="8:14" x14ac:dyDescent="0.25">
      <c r="H281" s="270">
        <v>274</v>
      </c>
      <c r="I281" s="270">
        <v>3</v>
      </c>
      <c r="J281" s="270">
        <v>7</v>
      </c>
      <c r="K281" s="270">
        <v>2</v>
      </c>
      <c r="L281" s="270">
        <v>2</v>
      </c>
      <c r="M281" s="270">
        <v>7</v>
      </c>
      <c r="N281" s="270">
        <v>3</v>
      </c>
    </row>
    <row r="282" spans="8:14" x14ac:dyDescent="0.25">
      <c r="H282" s="270">
        <v>275</v>
      </c>
      <c r="I282" s="270">
        <v>4</v>
      </c>
      <c r="J282" s="270">
        <v>4</v>
      </c>
      <c r="K282" s="270">
        <v>2</v>
      </c>
      <c r="L282" s="270">
        <v>5</v>
      </c>
      <c r="M282" s="270">
        <v>5</v>
      </c>
      <c r="N282" s="270">
        <v>2</v>
      </c>
    </row>
    <row r="283" spans="8:14" x14ac:dyDescent="0.25">
      <c r="H283" s="270">
        <v>276</v>
      </c>
      <c r="I283" s="270">
        <v>3</v>
      </c>
      <c r="J283" s="270">
        <v>2</v>
      </c>
      <c r="K283" s="270">
        <v>2</v>
      </c>
      <c r="L283" s="270">
        <v>2</v>
      </c>
      <c r="M283" s="270">
        <v>1</v>
      </c>
      <c r="N283" s="270">
        <v>2</v>
      </c>
    </row>
    <row r="284" spans="8:14" x14ac:dyDescent="0.25">
      <c r="H284" s="270">
        <v>277</v>
      </c>
      <c r="I284" s="270">
        <v>2</v>
      </c>
      <c r="J284" s="270">
        <v>2</v>
      </c>
      <c r="K284" s="270">
        <v>4</v>
      </c>
      <c r="L284" s="270">
        <v>1</v>
      </c>
      <c r="M284" s="270">
        <v>1</v>
      </c>
      <c r="N284" s="270">
        <v>4</v>
      </c>
    </row>
    <row r="285" spans="8:14" x14ac:dyDescent="0.25">
      <c r="H285" s="270">
        <v>278</v>
      </c>
      <c r="I285" s="270">
        <v>1</v>
      </c>
      <c r="J285" s="270">
        <v>0</v>
      </c>
      <c r="K285" s="270">
        <v>1</v>
      </c>
      <c r="L285" s="270">
        <v>1</v>
      </c>
      <c r="M285" s="270">
        <v>0</v>
      </c>
      <c r="N285" s="270">
        <v>2</v>
      </c>
    </row>
    <row r="286" spans="8:14" x14ac:dyDescent="0.25">
      <c r="H286" s="270">
        <v>279</v>
      </c>
      <c r="I286" s="270">
        <v>2</v>
      </c>
      <c r="J286" s="270">
        <v>0</v>
      </c>
      <c r="K286" s="270">
        <v>5</v>
      </c>
      <c r="L286" s="270">
        <v>3</v>
      </c>
      <c r="M286" s="270">
        <v>0</v>
      </c>
      <c r="N286" s="270">
        <v>4</v>
      </c>
    </row>
    <row r="287" spans="8:14" x14ac:dyDescent="0.25">
      <c r="H287" s="270">
        <v>280</v>
      </c>
      <c r="I287" s="270">
        <v>0</v>
      </c>
      <c r="J287" s="270">
        <v>4</v>
      </c>
      <c r="K287" s="270">
        <v>2</v>
      </c>
      <c r="L287" s="270">
        <v>0</v>
      </c>
      <c r="M287" s="270">
        <v>4</v>
      </c>
      <c r="N287" s="270">
        <v>2</v>
      </c>
    </row>
    <row r="288" spans="8:14" x14ac:dyDescent="0.25">
      <c r="H288" s="270">
        <v>281</v>
      </c>
      <c r="I288" s="270">
        <v>3</v>
      </c>
      <c r="J288" s="270">
        <v>3</v>
      </c>
      <c r="K288" s="270">
        <v>3</v>
      </c>
      <c r="L288" s="270">
        <v>2</v>
      </c>
      <c r="M288" s="270">
        <v>3</v>
      </c>
      <c r="N288" s="270">
        <v>3</v>
      </c>
    </row>
    <row r="289" spans="8:14" x14ac:dyDescent="0.25">
      <c r="H289" s="270">
        <v>282</v>
      </c>
      <c r="I289" s="270">
        <v>0</v>
      </c>
      <c r="J289" s="270">
        <v>1</v>
      </c>
      <c r="K289" s="270">
        <v>3</v>
      </c>
      <c r="L289" s="270">
        <v>0</v>
      </c>
      <c r="M289" s="270">
        <v>0</v>
      </c>
      <c r="N289" s="270">
        <v>4</v>
      </c>
    </row>
    <row r="290" spans="8:14" x14ac:dyDescent="0.25">
      <c r="H290" s="270">
        <v>283</v>
      </c>
      <c r="I290" s="270">
        <v>0</v>
      </c>
      <c r="J290" s="270">
        <v>1</v>
      </c>
      <c r="K290" s="270">
        <v>2</v>
      </c>
      <c r="L290" s="270">
        <v>0</v>
      </c>
      <c r="M290" s="270">
        <v>1</v>
      </c>
      <c r="N290" s="270">
        <v>2</v>
      </c>
    </row>
    <row r="291" spans="8:14" x14ac:dyDescent="0.25">
      <c r="H291" s="270">
        <v>284</v>
      </c>
      <c r="I291" s="270">
        <v>3</v>
      </c>
      <c r="J291" s="270">
        <v>1</v>
      </c>
      <c r="K291" s="270">
        <v>4</v>
      </c>
      <c r="L291" s="270">
        <v>3</v>
      </c>
      <c r="M291" s="270">
        <v>1</v>
      </c>
      <c r="N291" s="270">
        <v>4</v>
      </c>
    </row>
    <row r="292" spans="8:14" x14ac:dyDescent="0.25">
      <c r="H292" s="270">
        <v>285</v>
      </c>
      <c r="I292" s="270">
        <v>3</v>
      </c>
      <c r="J292" s="270">
        <v>1</v>
      </c>
      <c r="K292" s="270">
        <v>3</v>
      </c>
      <c r="L292" s="270">
        <v>4</v>
      </c>
      <c r="M292" s="270">
        <v>2</v>
      </c>
      <c r="N292" s="270">
        <v>1</v>
      </c>
    </row>
    <row r="293" spans="8:14" x14ac:dyDescent="0.25">
      <c r="H293" s="270">
        <v>286</v>
      </c>
      <c r="I293" s="270">
        <v>1</v>
      </c>
      <c r="J293" s="270">
        <v>5</v>
      </c>
      <c r="K293" s="270">
        <v>2</v>
      </c>
      <c r="L293" s="270">
        <v>2</v>
      </c>
      <c r="M293" s="270">
        <v>5</v>
      </c>
      <c r="N293" s="270">
        <v>1</v>
      </c>
    </row>
    <row r="294" spans="8:14" x14ac:dyDescent="0.25">
      <c r="H294" s="270">
        <v>287</v>
      </c>
      <c r="I294" s="270">
        <v>3</v>
      </c>
      <c r="J294" s="270">
        <v>3</v>
      </c>
      <c r="K294" s="270">
        <v>4</v>
      </c>
      <c r="L294" s="270">
        <v>1</v>
      </c>
      <c r="M294" s="270">
        <v>3</v>
      </c>
      <c r="N294" s="270">
        <v>4</v>
      </c>
    </row>
    <row r="295" spans="8:14" x14ac:dyDescent="0.25">
      <c r="H295" s="270">
        <v>288</v>
      </c>
      <c r="I295" s="270">
        <v>1</v>
      </c>
      <c r="J295" s="270">
        <v>3</v>
      </c>
      <c r="K295" s="270">
        <v>2</v>
      </c>
      <c r="L295" s="270">
        <v>2</v>
      </c>
      <c r="M295" s="270">
        <v>2</v>
      </c>
      <c r="N295" s="270">
        <v>1</v>
      </c>
    </row>
    <row r="296" spans="8:14" x14ac:dyDescent="0.25">
      <c r="H296" s="270">
        <v>289</v>
      </c>
      <c r="I296" s="270">
        <v>2</v>
      </c>
      <c r="J296" s="270">
        <v>3</v>
      </c>
      <c r="K296" s="270">
        <v>4</v>
      </c>
      <c r="L296" s="270">
        <v>1</v>
      </c>
      <c r="M296" s="270">
        <v>3</v>
      </c>
      <c r="N296" s="270">
        <v>3</v>
      </c>
    </row>
    <row r="297" spans="8:14" x14ac:dyDescent="0.25">
      <c r="H297" s="270">
        <v>290</v>
      </c>
      <c r="I297" s="270">
        <v>2</v>
      </c>
      <c r="J297" s="270">
        <v>2</v>
      </c>
      <c r="K297" s="270">
        <v>5</v>
      </c>
      <c r="L297" s="270">
        <v>2</v>
      </c>
      <c r="M297" s="270">
        <v>1</v>
      </c>
      <c r="N297" s="270">
        <v>2</v>
      </c>
    </row>
    <row r="298" spans="8:14" x14ac:dyDescent="0.25">
      <c r="H298" s="270">
        <v>291</v>
      </c>
      <c r="I298" s="270">
        <v>1</v>
      </c>
      <c r="J298" s="270">
        <v>0</v>
      </c>
      <c r="K298" s="270">
        <v>2</v>
      </c>
      <c r="L298" s="270">
        <v>0</v>
      </c>
      <c r="M298" s="270">
        <v>0</v>
      </c>
      <c r="N298" s="270">
        <v>1</v>
      </c>
    </row>
    <row r="299" spans="8:14" x14ac:dyDescent="0.25">
      <c r="H299" s="270">
        <v>292</v>
      </c>
      <c r="I299" s="270">
        <v>2</v>
      </c>
      <c r="J299" s="270">
        <v>5</v>
      </c>
      <c r="K299" s="270">
        <v>2</v>
      </c>
      <c r="L299" s="270">
        <v>1</v>
      </c>
      <c r="M299" s="270">
        <v>4</v>
      </c>
      <c r="N299" s="270">
        <v>2</v>
      </c>
    </row>
    <row r="300" spans="8:14" x14ac:dyDescent="0.25">
      <c r="H300" s="270">
        <v>293</v>
      </c>
      <c r="I300" s="270">
        <v>0</v>
      </c>
      <c r="J300" s="270">
        <v>6</v>
      </c>
      <c r="K300" s="270">
        <v>1</v>
      </c>
      <c r="L300" s="270">
        <v>0</v>
      </c>
      <c r="M300" s="270">
        <v>5</v>
      </c>
      <c r="N300" s="270">
        <v>1</v>
      </c>
    </row>
    <row r="301" spans="8:14" x14ac:dyDescent="0.25">
      <c r="H301" s="270">
        <v>294</v>
      </c>
      <c r="I301" s="270">
        <v>3</v>
      </c>
      <c r="J301" s="270">
        <v>3</v>
      </c>
      <c r="K301" s="270">
        <v>3</v>
      </c>
      <c r="L301" s="270">
        <v>1</v>
      </c>
      <c r="M301" s="270">
        <v>3</v>
      </c>
      <c r="N301" s="270">
        <v>3</v>
      </c>
    </row>
    <row r="302" spans="8:14" x14ac:dyDescent="0.25">
      <c r="H302" s="270">
        <v>295</v>
      </c>
      <c r="I302" s="270">
        <v>0</v>
      </c>
      <c r="J302" s="270">
        <v>1</v>
      </c>
      <c r="K302" s="270">
        <v>0</v>
      </c>
      <c r="L302" s="270">
        <v>0</v>
      </c>
      <c r="M302" s="270">
        <v>1</v>
      </c>
      <c r="N302" s="270">
        <v>0</v>
      </c>
    </row>
    <row r="303" spans="8:14" x14ac:dyDescent="0.25">
      <c r="H303" s="270">
        <v>296</v>
      </c>
      <c r="I303" s="270">
        <v>4</v>
      </c>
      <c r="J303" s="270">
        <v>0</v>
      </c>
      <c r="K303" s="270">
        <v>2</v>
      </c>
      <c r="L303" s="270">
        <v>2</v>
      </c>
      <c r="M303" s="270">
        <v>0</v>
      </c>
      <c r="N303" s="270">
        <v>2</v>
      </c>
    </row>
    <row r="304" spans="8:14" x14ac:dyDescent="0.25">
      <c r="H304" s="270">
        <v>297</v>
      </c>
      <c r="I304" s="270">
        <v>4</v>
      </c>
      <c r="J304" s="270">
        <v>2</v>
      </c>
      <c r="K304" s="270">
        <v>1</v>
      </c>
      <c r="L304" s="270">
        <v>2</v>
      </c>
      <c r="M304" s="270">
        <v>2</v>
      </c>
      <c r="N304" s="270">
        <v>2</v>
      </c>
    </row>
    <row r="305" spans="8:14" x14ac:dyDescent="0.25">
      <c r="H305" s="270">
        <v>298</v>
      </c>
      <c r="I305" s="270">
        <v>3</v>
      </c>
      <c r="J305" s="270">
        <v>1</v>
      </c>
      <c r="K305" s="270">
        <v>4</v>
      </c>
      <c r="L305" s="270">
        <v>4</v>
      </c>
      <c r="M305" s="270">
        <v>1</v>
      </c>
      <c r="N305" s="270">
        <v>3</v>
      </c>
    </row>
    <row r="306" spans="8:14" x14ac:dyDescent="0.25">
      <c r="H306" s="270">
        <v>299</v>
      </c>
      <c r="I306" s="270">
        <v>4</v>
      </c>
      <c r="J306" s="270">
        <v>0</v>
      </c>
      <c r="K306" s="270">
        <v>2</v>
      </c>
      <c r="L306" s="270">
        <v>3</v>
      </c>
      <c r="M306" s="270">
        <v>0</v>
      </c>
      <c r="N306" s="270">
        <v>4</v>
      </c>
    </row>
    <row r="307" spans="8:14" x14ac:dyDescent="0.25">
      <c r="H307" s="270">
        <v>300</v>
      </c>
      <c r="I307" s="270">
        <v>1</v>
      </c>
      <c r="J307" s="270">
        <v>1</v>
      </c>
      <c r="K307" s="270">
        <v>3</v>
      </c>
      <c r="L307" s="270">
        <v>0</v>
      </c>
      <c r="M307" s="270">
        <v>1</v>
      </c>
      <c r="N307" s="270">
        <v>3</v>
      </c>
    </row>
    <row r="308" spans="8:14" x14ac:dyDescent="0.25">
      <c r="H308" s="270">
        <v>301</v>
      </c>
      <c r="I308" s="270">
        <v>0</v>
      </c>
      <c r="J308" s="270">
        <v>2</v>
      </c>
      <c r="K308" s="270">
        <v>2</v>
      </c>
      <c r="L308" s="270">
        <v>0</v>
      </c>
      <c r="M308" s="270">
        <v>2</v>
      </c>
      <c r="N308" s="270">
        <v>1</v>
      </c>
    </row>
    <row r="309" spans="8:14" x14ac:dyDescent="0.25">
      <c r="H309" s="270">
        <v>302</v>
      </c>
      <c r="I309" s="270">
        <v>0</v>
      </c>
      <c r="J309" s="270">
        <v>5</v>
      </c>
      <c r="K309" s="270">
        <v>4</v>
      </c>
      <c r="L309" s="270">
        <v>1</v>
      </c>
      <c r="M309" s="270">
        <v>4</v>
      </c>
      <c r="N309" s="270">
        <v>4</v>
      </c>
    </row>
    <row r="310" spans="8:14" x14ac:dyDescent="0.25">
      <c r="H310" s="270">
        <v>303</v>
      </c>
      <c r="I310" s="270">
        <v>1</v>
      </c>
      <c r="J310" s="270">
        <v>2</v>
      </c>
      <c r="K310" s="270">
        <v>2</v>
      </c>
      <c r="L310" s="270">
        <v>0</v>
      </c>
      <c r="M310" s="270">
        <v>1</v>
      </c>
      <c r="N310" s="270">
        <v>2</v>
      </c>
    </row>
    <row r="311" spans="8:14" x14ac:dyDescent="0.25">
      <c r="H311" s="270">
        <v>304</v>
      </c>
      <c r="I311" s="270">
        <v>1</v>
      </c>
      <c r="J311" s="270">
        <v>1</v>
      </c>
      <c r="K311" s="270">
        <v>2</v>
      </c>
      <c r="L311" s="270">
        <v>1</v>
      </c>
      <c r="M311" s="270">
        <v>1</v>
      </c>
      <c r="N311" s="270">
        <v>3</v>
      </c>
    </row>
    <row r="312" spans="8:14" x14ac:dyDescent="0.25">
      <c r="H312" s="270">
        <v>305</v>
      </c>
      <c r="I312" s="270">
        <v>0</v>
      </c>
      <c r="J312" s="270">
        <v>1</v>
      </c>
      <c r="K312" s="270">
        <v>1</v>
      </c>
      <c r="L312" s="270">
        <v>0</v>
      </c>
      <c r="M312" s="270">
        <v>0</v>
      </c>
      <c r="N312" s="270">
        <v>1</v>
      </c>
    </row>
    <row r="313" spans="8:14" x14ac:dyDescent="0.25">
      <c r="H313" s="270">
        <v>306</v>
      </c>
      <c r="I313" s="270">
        <v>1</v>
      </c>
      <c r="J313" s="270">
        <v>0</v>
      </c>
      <c r="K313" s="270">
        <v>2</v>
      </c>
      <c r="L313" s="270">
        <v>1</v>
      </c>
      <c r="M313" s="270">
        <v>0</v>
      </c>
      <c r="N313" s="270">
        <v>1</v>
      </c>
    </row>
    <row r="314" spans="8:14" x14ac:dyDescent="0.25">
      <c r="H314" s="270">
        <v>307</v>
      </c>
      <c r="I314" s="270">
        <v>0</v>
      </c>
      <c r="J314" s="270">
        <v>1</v>
      </c>
      <c r="K314" s="270">
        <v>3</v>
      </c>
      <c r="L314" s="270">
        <v>0</v>
      </c>
      <c r="M314" s="270">
        <v>1</v>
      </c>
      <c r="N314" s="270">
        <v>3</v>
      </c>
    </row>
    <row r="315" spans="8:14" x14ac:dyDescent="0.25">
      <c r="H315" s="270">
        <v>308</v>
      </c>
      <c r="I315" s="270">
        <v>2</v>
      </c>
      <c r="J315" s="270">
        <v>5</v>
      </c>
      <c r="K315" s="270">
        <v>4</v>
      </c>
      <c r="L315" s="270">
        <v>2</v>
      </c>
      <c r="M315" s="270">
        <v>5</v>
      </c>
      <c r="N315" s="270">
        <v>4</v>
      </c>
    </row>
    <row r="316" spans="8:14" x14ac:dyDescent="0.25">
      <c r="H316" s="270">
        <v>309</v>
      </c>
      <c r="I316" s="270">
        <v>2</v>
      </c>
      <c r="J316" s="270">
        <v>2</v>
      </c>
      <c r="K316" s="270">
        <v>3</v>
      </c>
      <c r="L316" s="270">
        <v>2</v>
      </c>
      <c r="M316" s="270">
        <v>1</v>
      </c>
      <c r="N316" s="270">
        <v>3</v>
      </c>
    </row>
    <row r="317" spans="8:14" x14ac:dyDescent="0.25">
      <c r="H317" s="270">
        <v>310</v>
      </c>
      <c r="I317" s="270">
        <v>1</v>
      </c>
      <c r="J317" s="270">
        <v>2</v>
      </c>
      <c r="K317" s="270">
        <v>1</v>
      </c>
      <c r="L317" s="270">
        <v>0</v>
      </c>
      <c r="M317" s="270">
        <v>1</v>
      </c>
      <c r="N317" s="270">
        <v>0</v>
      </c>
    </row>
    <row r="318" spans="8:14" x14ac:dyDescent="0.25">
      <c r="H318" s="270">
        <v>311</v>
      </c>
      <c r="I318" s="270">
        <v>0</v>
      </c>
      <c r="J318" s="270">
        <v>1</v>
      </c>
      <c r="K318" s="270">
        <v>2</v>
      </c>
      <c r="L318" s="270">
        <v>0</v>
      </c>
      <c r="M318" s="270">
        <v>0</v>
      </c>
      <c r="N318" s="270">
        <v>2</v>
      </c>
    </row>
    <row r="319" spans="8:14" x14ac:dyDescent="0.25">
      <c r="H319" s="270">
        <v>312</v>
      </c>
      <c r="I319" s="270">
        <v>2</v>
      </c>
      <c r="J319" s="270">
        <v>5</v>
      </c>
      <c r="K319" s="270">
        <v>2</v>
      </c>
      <c r="L319" s="270">
        <v>2</v>
      </c>
      <c r="M319" s="270">
        <v>2</v>
      </c>
      <c r="N319" s="270">
        <v>1</v>
      </c>
    </row>
    <row r="320" spans="8:14" x14ac:dyDescent="0.25">
      <c r="H320" s="270">
        <v>313</v>
      </c>
      <c r="I320" s="270">
        <v>0</v>
      </c>
      <c r="J320" s="270">
        <v>4</v>
      </c>
      <c r="K320" s="270">
        <v>2</v>
      </c>
      <c r="L320" s="270">
        <v>0</v>
      </c>
      <c r="M320" s="270">
        <v>4</v>
      </c>
      <c r="N320" s="270">
        <v>2</v>
      </c>
    </row>
    <row r="321" spans="8:14" x14ac:dyDescent="0.25">
      <c r="H321" s="270">
        <v>314</v>
      </c>
      <c r="I321" s="270">
        <v>2</v>
      </c>
      <c r="J321" s="270">
        <v>0</v>
      </c>
      <c r="K321" s="270">
        <v>2</v>
      </c>
      <c r="L321" s="270">
        <v>1</v>
      </c>
      <c r="M321" s="270">
        <v>0</v>
      </c>
      <c r="N321" s="270">
        <v>2</v>
      </c>
    </row>
    <row r="322" spans="8:14" x14ac:dyDescent="0.25">
      <c r="H322" s="270">
        <v>315</v>
      </c>
      <c r="I322" s="270">
        <v>0</v>
      </c>
      <c r="J322" s="270">
        <v>0</v>
      </c>
      <c r="K322" s="270">
        <v>1</v>
      </c>
      <c r="L322" s="270">
        <v>0</v>
      </c>
      <c r="M322" s="270">
        <v>0</v>
      </c>
      <c r="N322" s="270">
        <v>1</v>
      </c>
    </row>
    <row r="323" spans="8:14" x14ac:dyDescent="0.25">
      <c r="H323" s="270">
        <v>316</v>
      </c>
      <c r="I323" s="270">
        <v>1</v>
      </c>
      <c r="J323" s="270">
        <v>3</v>
      </c>
      <c r="K323" s="270">
        <v>0</v>
      </c>
      <c r="L323" s="270">
        <v>2</v>
      </c>
      <c r="M323" s="270">
        <v>3</v>
      </c>
      <c r="N323" s="270">
        <v>1</v>
      </c>
    </row>
    <row r="324" spans="8:14" x14ac:dyDescent="0.25">
      <c r="H324" s="270">
        <v>317</v>
      </c>
      <c r="I324" s="270">
        <v>3</v>
      </c>
      <c r="J324" s="270">
        <v>2</v>
      </c>
      <c r="K324" s="270">
        <v>1</v>
      </c>
      <c r="L324" s="270">
        <v>1</v>
      </c>
      <c r="M324" s="270">
        <v>0</v>
      </c>
      <c r="N324" s="270">
        <v>0</v>
      </c>
    </row>
    <row r="325" spans="8:14" x14ac:dyDescent="0.25">
      <c r="H325" s="270">
        <v>318</v>
      </c>
      <c r="I325" s="270">
        <v>2</v>
      </c>
      <c r="J325" s="270">
        <v>2</v>
      </c>
      <c r="K325" s="270">
        <v>2</v>
      </c>
      <c r="L325" s="270">
        <v>2</v>
      </c>
      <c r="M325" s="270">
        <v>2</v>
      </c>
      <c r="N325" s="270">
        <v>2</v>
      </c>
    </row>
    <row r="326" spans="8:14" x14ac:dyDescent="0.25">
      <c r="H326" s="270">
        <v>319</v>
      </c>
      <c r="I326" s="270">
        <v>2</v>
      </c>
      <c r="J326" s="270">
        <v>4</v>
      </c>
      <c r="K326" s="270">
        <v>2</v>
      </c>
      <c r="L326" s="270">
        <v>2</v>
      </c>
      <c r="M326" s="270">
        <v>3</v>
      </c>
      <c r="N326" s="270">
        <v>3</v>
      </c>
    </row>
    <row r="327" spans="8:14" x14ac:dyDescent="0.25">
      <c r="H327" s="270">
        <v>320</v>
      </c>
      <c r="I327" s="270">
        <v>0</v>
      </c>
      <c r="J327" s="270">
        <v>3</v>
      </c>
      <c r="K327" s="270">
        <v>2</v>
      </c>
      <c r="L327" s="270">
        <v>0</v>
      </c>
      <c r="M327" s="270">
        <v>3</v>
      </c>
      <c r="N327" s="270">
        <v>2</v>
      </c>
    </row>
    <row r="328" spans="8:14" x14ac:dyDescent="0.25">
      <c r="H328" s="270">
        <v>321</v>
      </c>
      <c r="I328" s="270">
        <v>4</v>
      </c>
      <c r="J328" s="270">
        <v>3</v>
      </c>
      <c r="K328" s="270">
        <v>1</v>
      </c>
      <c r="L328" s="270">
        <v>5</v>
      </c>
      <c r="M328" s="270">
        <v>2</v>
      </c>
      <c r="N328" s="270">
        <v>2</v>
      </c>
    </row>
    <row r="329" spans="8:14" x14ac:dyDescent="0.25">
      <c r="H329" s="270">
        <v>322</v>
      </c>
      <c r="I329" s="270">
        <v>3</v>
      </c>
      <c r="J329" s="270">
        <v>1</v>
      </c>
      <c r="K329" s="270">
        <v>3</v>
      </c>
      <c r="L329" s="270">
        <v>3</v>
      </c>
      <c r="M329" s="270">
        <v>0</v>
      </c>
      <c r="N329" s="270">
        <v>3</v>
      </c>
    </row>
    <row r="330" spans="8:14" x14ac:dyDescent="0.25">
      <c r="H330" s="270">
        <v>323</v>
      </c>
      <c r="I330" s="270">
        <v>2</v>
      </c>
      <c r="J330" s="270">
        <v>1</v>
      </c>
      <c r="K330" s="270">
        <v>1</v>
      </c>
      <c r="L330" s="270">
        <v>1</v>
      </c>
      <c r="M330" s="270">
        <v>1</v>
      </c>
      <c r="N330" s="270">
        <v>2</v>
      </c>
    </row>
    <row r="331" spans="8:14" x14ac:dyDescent="0.25">
      <c r="H331" s="270">
        <v>324</v>
      </c>
      <c r="I331" s="270">
        <v>1</v>
      </c>
      <c r="J331" s="270">
        <v>2</v>
      </c>
      <c r="K331" s="270">
        <v>2</v>
      </c>
      <c r="L331" s="270">
        <v>1</v>
      </c>
      <c r="M331" s="270">
        <v>2</v>
      </c>
      <c r="N331" s="270">
        <v>1</v>
      </c>
    </row>
    <row r="332" spans="8:14" x14ac:dyDescent="0.25">
      <c r="H332" s="270">
        <v>325</v>
      </c>
      <c r="I332" s="270">
        <v>2</v>
      </c>
      <c r="J332" s="270">
        <v>2</v>
      </c>
      <c r="K332" s="270">
        <v>2</v>
      </c>
      <c r="L332" s="270">
        <v>3</v>
      </c>
      <c r="M332" s="270">
        <v>2</v>
      </c>
      <c r="N332" s="270">
        <v>2</v>
      </c>
    </row>
    <row r="333" spans="8:14" x14ac:dyDescent="0.25">
      <c r="H333" s="270">
        <v>326</v>
      </c>
      <c r="I333" s="270">
        <v>1</v>
      </c>
      <c r="J333" s="270">
        <v>1</v>
      </c>
      <c r="K333" s="270">
        <v>4</v>
      </c>
      <c r="L333" s="270">
        <v>1</v>
      </c>
      <c r="M333" s="270">
        <v>1</v>
      </c>
      <c r="N333" s="270">
        <v>3</v>
      </c>
    </row>
    <row r="334" spans="8:14" x14ac:dyDescent="0.25">
      <c r="H334" s="270">
        <v>327</v>
      </c>
      <c r="I334" s="270">
        <v>1</v>
      </c>
      <c r="J334" s="270">
        <v>2</v>
      </c>
      <c r="K334" s="270">
        <v>0</v>
      </c>
      <c r="L334" s="270">
        <v>1</v>
      </c>
      <c r="M334" s="270">
        <v>2</v>
      </c>
      <c r="N334" s="270">
        <v>0</v>
      </c>
    </row>
    <row r="335" spans="8:14" x14ac:dyDescent="0.25">
      <c r="H335" s="270">
        <v>328</v>
      </c>
      <c r="I335" s="270">
        <v>0</v>
      </c>
      <c r="J335" s="270">
        <v>3</v>
      </c>
      <c r="K335" s="270">
        <v>2</v>
      </c>
      <c r="L335" s="270">
        <v>0</v>
      </c>
      <c r="M335" s="270">
        <v>2</v>
      </c>
      <c r="N335" s="270">
        <v>3</v>
      </c>
    </row>
    <row r="336" spans="8:14" x14ac:dyDescent="0.25">
      <c r="H336" s="270">
        <v>329</v>
      </c>
      <c r="I336" s="270">
        <v>1</v>
      </c>
      <c r="J336" s="270">
        <v>0</v>
      </c>
      <c r="K336" s="270">
        <v>4</v>
      </c>
      <c r="L336" s="270">
        <v>1</v>
      </c>
      <c r="M336" s="270">
        <v>0</v>
      </c>
      <c r="N336" s="270">
        <v>3</v>
      </c>
    </row>
    <row r="337" spans="8:14" x14ac:dyDescent="0.25">
      <c r="H337" s="270">
        <v>330</v>
      </c>
      <c r="I337" s="270">
        <v>1</v>
      </c>
      <c r="J337" s="270">
        <v>5</v>
      </c>
      <c r="K337" s="270">
        <v>1</v>
      </c>
      <c r="L337" s="270">
        <v>0</v>
      </c>
      <c r="M337" s="270">
        <v>5</v>
      </c>
      <c r="N337" s="270">
        <v>1</v>
      </c>
    </row>
    <row r="338" spans="8:14" x14ac:dyDescent="0.25">
      <c r="H338" s="270">
        <v>331</v>
      </c>
      <c r="I338" s="270">
        <v>1</v>
      </c>
      <c r="J338" s="270">
        <v>0</v>
      </c>
      <c r="K338" s="270">
        <v>4</v>
      </c>
      <c r="L338" s="270">
        <v>1</v>
      </c>
      <c r="M338" s="270">
        <v>0</v>
      </c>
      <c r="N338" s="270">
        <v>4</v>
      </c>
    </row>
    <row r="339" spans="8:14" x14ac:dyDescent="0.25">
      <c r="H339" s="270">
        <v>332</v>
      </c>
      <c r="I339" s="270">
        <v>0</v>
      </c>
      <c r="J339" s="270">
        <v>1</v>
      </c>
      <c r="K339" s="270">
        <v>3</v>
      </c>
      <c r="L339" s="270">
        <v>0</v>
      </c>
      <c r="M339" s="270">
        <v>1</v>
      </c>
      <c r="N339" s="270">
        <v>3</v>
      </c>
    </row>
    <row r="340" spans="8:14" x14ac:dyDescent="0.25">
      <c r="H340" s="270">
        <v>333</v>
      </c>
      <c r="I340" s="270">
        <v>2</v>
      </c>
      <c r="J340" s="270">
        <v>2</v>
      </c>
      <c r="K340" s="270">
        <v>4</v>
      </c>
      <c r="L340" s="270">
        <v>3</v>
      </c>
      <c r="M340" s="270">
        <v>2</v>
      </c>
      <c r="N340" s="270">
        <v>5</v>
      </c>
    </row>
    <row r="341" spans="8:14" x14ac:dyDescent="0.25">
      <c r="H341" s="270">
        <v>334</v>
      </c>
      <c r="I341" s="270">
        <v>2</v>
      </c>
      <c r="J341" s="270">
        <v>0</v>
      </c>
      <c r="K341" s="270">
        <v>3</v>
      </c>
      <c r="L341" s="270">
        <v>1</v>
      </c>
      <c r="M341" s="270">
        <v>0</v>
      </c>
      <c r="N341" s="270">
        <v>4</v>
      </c>
    </row>
    <row r="342" spans="8:14" x14ac:dyDescent="0.25">
      <c r="H342" s="270">
        <v>335</v>
      </c>
      <c r="I342" s="270">
        <v>1</v>
      </c>
      <c r="J342" s="270">
        <v>4</v>
      </c>
      <c r="K342" s="270">
        <v>4</v>
      </c>
      <c r="L342" s="270">
        <v>1</v>
      </c>
      <c r="M342" s="270">
        <v>3</v>
      </c>
      <c r="N342" s="270">
        <v>4</v>
      </c>
    </row>
    <row r="343" spans="8:14" x14ac:dyDescent="0.25">
      <c r="H343" s="270">
        <v>336</v>
      </c>
      <c r="I343" s="270">
        <v>1</v>
      </c>
      <c r="J343" s="270">
        <v>1</v>
      </c>
      <c r="K343" s="270">
        <v>1</v>
      </c>
      <c r="L343" s="270">
        <v>0</v>
      </c>
      <c r="M343" s="270">
        <v>0</v>
      </c>
      <c r="N343" s="270">
        <v>1</v>
      </c>
    </row>
    <row r="344" spans="8:14" x14ac:dyDescent="0.25">
      <c r="H344" s="270">
        <v>337</v>
      </c>
      <c r="I344" s="270">
        <v>1</v>
      </c>
      <c r="J344" s="270">
        <v>2</v>
      </c>
      <c r="K344" s="270">
        <v>0</v>
      </c>
      <c r="L344" s="270">
        <v>0</v>
      </c>
      <c r="M344" s="270">
        <v>2</v>
      </c>
      <c r="N344" s="270">
        <v>1</v>
      </c>
    </row>
    <row r="345" spans="8:14" x14ac:dyDescent="0.25">
      <c r="H345" s="270">
        <v>338</v>
      </c>
      <c r="I345" s="270">
        <v>1</v>
      </c>
      <c r="J345" s="270">
        <v>0</v>
      </c>
      <c r="K345" s="270">
        <v>0</v>
      </c>
      <c r="L345" s="270">
        <v>1</v>
      </c>
      <c r="M345" s="270">
        <v>0</v>
      </c>
      <c r="N345" s="270">
        <v>2</v>
      </c>
    </row>
    <row r="346" spans="8:14" x14ac:dyDescent="0.25">
      <c r="H346" s="270">
        <v>339</v>
      </c>
      <c r="I346" s="270">
        <v>2</v>
      </c>
      <c r="J346" s="270">
        <v>1</v>
      </c>
      <c r="K346" s="270">
        <v>4</v>
      </c>
      <c r="L346" s="270">
        <v>2</v>
      </c>
      <c r="M346" s="270">
        <v>1</v>
      </c>
      <c r="N346" s="270">
        <v>4</v>
      </c>
    </row>
    <row r="347" spans="8:14" x14ac:dyDescent="0.25">
      <c r="H347" s="270">
        <v>340</v>
      </c>
      <c r="I347" s="270">
        <v>0</v>
      </c>
      <c r="J347" s="270">
        <v>2</v>
      </c>
      <c r="K347" s="270">
        <v>2</v>
      </c>
      <c r="L347" s="270">
        <v>0</v>
      </c>
      <c r="M347" s="270">
        <v>2</v>
      </c>
      <c r="N347" s="270">
        <v>2</v>
      </c>
    </row>
    <row r="348" spans="8:14" x14ac:dyDescent="0.25">
      <c r="H348" s="270">
        <v>341</v>
      </c>
      <c r="I348" s="270">
        <v>1</v>
      </c>
      <c r="J348" s="270">
        <v>0</v>
      </c>
      <c r="K348" s="270">
        <v>0</v>
      </c>
      <c r="L348" s="270">
        <v>0</v>
      </c>
      <c r="M348" s="270">
        <v>0</v>
      </c>
      <c r="N348" s="270">
        <v>0</v>
      </c>
    </row>
    <row r="349" spans="8:14" x14ac:dyDescent="0.25">
      <c r="H349" s="270">
        <v>342</v>
      </c>
      <c r="I349" s="270">
        <v>1</v>
      </c>
      <c r="J349" s="270">
        <v>2</v>
      </c>
      <c r="K349" s="270">
        <v>1</v>
      </c>
      <c r="L349" s="270">
        <v>1</v>
      </c>
      <c r="M349" s="270">
        <v>3</v>
      </c>
      <c r="N349" s="270">
        <v>0</v>
      </c>
    </row>
    <row r="350" spans="8:14" x14ac:dyDescent="0.25">
      <c r="H350" s="270">
        <v>343</v>
      </c>
      <c r="I350" s="270">
        <v>2</v>
      </c>
      <c r="J350" s="270">
        <v>1</v>
      </c>
      <c r="K350" s="270">
        <v>2</v>
      </c>
      <c r="L350" s="270">
        <v>1</v>
      </c>
      <c r="M350" s="270">
        <v>1</v>
      </c>
      <c r="N350" s="270">
        <v>1</v>
      </c>
    </row>
    <row r="351" spans="8:14" x14ac:dyDescent="0.25">
      <c r="H351" s="270">
        <v>345</v>
      </c>
      <c r="I351" s="270">
        <v>1</v>
      </c>
      <c r="J351" s="270">
        <v>0</v>
      </c>
      <c r="K351" s="270">
        <v>0</v>
      </c>
      <c r="L351" s="270">
        <v>1</v>
      </c>
      <c r="M351" s="270">
        <v>0</v>
      </c>
      <c r="N351" s="270">
        <v>0</v>
      </c>
    </row>
    <row r="352" spans="8:14" x14ac:dyDescent="0.25">
      <c r="H352" s="270">
        <v>346</v>
      </c>
      <c r="I352" s="270">
        <v>0</v>
      </c>
      <c r="J352" s="270">
        <v>2</v>
      </c>
      <c r="K352" s="270">
        <v>3</v>
      </c>
      <c r="L352" s="270">
        <v>0</v>
      </c>
      <c r="M352" s="270">
        <v>2</v>
      </c>
      <c r="N352" s="270">
        <v>3</v>
      </c>
    </row>
    <row r="353" spans="8:14" x14ac:dyDescent="0.25">
      <c r="H353" s="270">
        <v>347</v>
      </c>
      <c r="I353" s="270">
        <v>4</v>
      </c>
      <c r="J353" s="270">
        <v>2</v>
      </c>
      <c r="K353" s="270">
        <v>0</v>
      </c>
      <c r="L353" s="270">
        <v>3</v>
      </c>
      <c r="M353" s="270">
        <v>1</v>
      </c>
      <c r="N353" s="270">
        <v>0</v>
      </c>
    </row>
    <row r="354" spans="8:14" x14ac:dyDescent="0.25">
      <c r="H354" s="270">
        <v>348</v>
      </c>
      <c r="I354" s="270">
        <v>0</v>
      </c>
      <c r="J354" s="270">
        <v>2</v>
      </c>
      <c r="K354" s="270">
        <v>2</v>
      </c>
      <c r="L354" s="270">
        <v>0</v>
      </c>
      <c r="M354" s="270">
        <v>2</v>
      </c>
      <c r="N354" s="270">
        <v>2</v>
      </c>
    </row>
    <row r="355" spans="8:14" x14ac:dyDescent="0.25">
      <c r="H355" s="270">
        <v>349</v>
      </c>
      <c r="I355" s="270">
        <v>4</v>
      </c>
      <c r="J355" s="270">
        <v>6</v>
      </c>
      <c r="K355" s="270">
        <v>0</v>
      </c>
      <c r="L355" s="270">
        <v>3</v>
      </c>
      <c r="M355" s="270">
        <v>3</v>
      </c>
      <c r="N355" s="270">
        <v>0</v>
      </c>
    </row>
    <row r="356" spans="8:14" x14ac:dyDescent="0.25">
      <c r="H356" s="270">
        <v>350</v>
      </c>
      <c r="I356" s="270">
        <v>1</v>
      </c>
      <c r="J356" s="270">
        <v>2</v>
      </c>
      <c r="K356" s="270">
        <v>2</v>
      </c>
      <c r="L356" s="270">
        <v>1</v>
      </c>
      <c r="M356" s="270">
        <v>1</v>
      </c>
      <c r="N356" s="270">
        <v>0</v>
      </c>
    </row>
    <row r="357" spans="8:14" x14ac:dyDescent="0.25">
      <c r="H357" s="270">
        <v>352</v>
      </c>
      <c r="I357" s="270">
        <v>0</v>
      </c>
      <c r="J357" s="270">
        <v>0</v>
      </c>
      <c r="K357" s="270">
        <v>0</v>
      </c>
      <c r="L357" s="270">
        <v>0</v>
      </c>
      <c r="M357" s="270">
        <v>1</v>
      </c>
      <c r="N357" s="270">
        <v>0</v>
      </c>
    </row>
    <row r="358" spans="8:14" x14ac:dyDescent="0.25">
      <c r="H358" s="270">
        <v>353</v>
      </c>
      <c r="I358" s="270">
        <v>0</v>
      </c>
      <c r="J358" s="270">
        <v>0</v>
      </c>
      <c r="K358" s="270">
        <v>1</v>
      </c>
      <c r="L358" s="270">
        <v>0</v>
      </c>
      <c r="M358" s="270">
        <v>0</v>
      </c>
      <c r="N358" s="270">
        <v>1</v>
      </c>
    </row>
    <row r="359" spans="8:14" x14ac:dyDescent="0.25">
      <c r="H359" s="270">
        <v>354</v>
      </c>
      <c r="I359" s="270">
        <v>0</v>
      </c>
      <c r="J359" s="270">
        <v>3</v>
      </c>
      <c r="K359" s="270">
        <v>2</v>
      </c>
      <c r="L359" s="270">
        <v>0</v>
      </c>
      <c r="M359" s="270">
        <v>3</v>
      </c>
      <c r="N359" s="270">
        <v>2</v>
      </c>
    </row>
    <row r="360" spans="8:14" x14ac:dyDescent="0.25">
      <c r="H360" s="270">
        <v>355</v>
      </c>
      <c r="I360" s="270">
        <v>1</v>
      </c>
      <c r="J360" s="270">
        <v>0</v>
      </c>
      <c r="K360" s="270">
        <v>0</v>
      </c>
      <c r="L360" s="270">
        <v>1</v>
      </c>
      <c r="M360" s="270">
        <v>1</v>
      </c>
      <c r="N360" s="270">
        <v>0</v>
      </c>
    </row>
    <row r="361" spans="8:14" x14ac:dyDescent="0.25">
      <c r="H361" s="270">
        <v>356</v>
      </c>
      <c r="I361" s="270">
        <v>2</v>
      </c>
      <c r="J361" s="270">
        <v>2</v>
      </c>
      <c r="K361" s="270">
        <v>1</v>
      </c>
      <c r="L361" s="270">
        <v>2</v>
      </c>
      <c r="M361" s="270">
        <v>1</v>
      </c>
      <c r="N361" s="270">
        <v>0</v>
      </c>
    </row>
    <row r="362" spans="8:14" x14ac:dyDescent="0.25">
      <c r="H362" s="270">
        <v>357</v>
      </c>
      <c r="I362" s="270">
        <v>2</v>
      </c>
      <c r="J362" s="270">
        <v>0</v>
      </c>
      <c r="K362" s="270">
        <v>4</v>
      </c>
      <c r="L362" s="270">
        <v>1</v>
      </c>
      <c r="M362" s="270">
        <v>0</v>
      </c>
      <c r="N362" s="270">
        <v>3</v>
      </c>
    </row>
    <row r="363" spans="8:14" x14ac:dyDescent="0.25">
      <c r="H363" s="270">
        <v>358</v>
      </c>
      <c r="I363" s="270">
        <v>2</v>
      </c>
      <c r="J363" s="270">
        <v>1</v>
      </c>
      <c r="K363" s="270">
        <v>1</v>
      </c>
      <c r="L363" s="270">
        <v>2</v>
      </c>
      <c r="M363" s="270">
        <v>2</v>
      </c>
      <c r="N363" s="270">
        <v>1</v>
      </c>
    </row>
    <row r="364" spans="8:14" x14ac:dyDescent="0.25">
      <c r="H364" s="270">
        <v>359</v>
      </c>
      <c r="I364" s="270">
        <v>2</v>
      </c>
      <c r="J364" s="270">
        <v>2</v>
      </c>
      <c r="K364" s="270">
        <v>2</v>
      </c>
      <c r="L364" s="270">
        <v>2</v>
      </c>
      <c r="M364" s="270">
        <v>2</v>
      </c>
      <c r="N364" s="270">
        <v>2</v>
      </c>
    </row>
    <row r="365" spans="8:14" x14ac:dyDescent="0.25">
      <c r="H365" s="270">
        <v>360</v>
      </c>
      <c r="I365" s="270">
        <v>0</v>
      </c>
      <c r="J365" s="270">
        <v>2</v>
      </c>
      <c r="K365" s="270">
        <v>3</v>
      </c>
      <c r="L365" s="270">
        <v>0</v>
      </c>
      <c r="M365" s="270">
        <v>2</v>
      </c>
      <c r="N365" s="270">
        <v>2</v>
      </c>
    </row>
    <row r="366" spans="8:14" x14ac:dyDescent="0.25">
      <c r="H366" s="270">
        <v>361</v>
      </c>
      <c r="I366" s="270">
        <v>1</v>
      </c>
      <c r="J366" s="270">
        <v>2</v>
      </c>
      <c r="K366" s="270">
        <v>1</v>
      </c>
      <c r="L366" s="270">
        <v>1</v>
      </c>
      <c r="M366" s="270">
        <v>1</v>
      </c>
      <c r="N366" s="270">
        <v>1</v>
      </c>
    </row>
    <row r="367" spans="8:14" x14ac:dyDescent="0.25">
      <c r="H367" s="270">
        <v>362</v>
      </c>
      <c r="I367" s="270">
        <v>1</v>
      </c>
      <c r="J367" s="270">
        <v>0</v>
      </c>
      <c r="K367" s="270">
        <v>3</v>
      </c>
      <c r="L367" s="270">
        <v>1</v>
      </c>
      <c r="M367" s="270">
        <v>0</v>
      </c>
      <c r="N367" s="270">
        <v>3</v>
      </c>
    </row>
    <row r="368" spans="8:14" x14ac:dyDescent="0.25">
      <c r="H368" s="270">
        <v>363</v>
      </c>
      <c r="I368" s="270">
        <v>0</v>
      </c>
      <c r="J368" s="270">
        <v>0</v>
      </c>
      <c r="K368" s="270">
        <v>2</v>
      </c>
      <c r="L368" s="270">
        <v>1</v>
      </c>
      <c r="M368" s="270">
        <v>0</v>
      </c>
      <c r="N368" s="270">
        <v>2</v>
      </c>
    </row>
    <row r="369" spans="8:14" x14ac:dyDescent="0.25">
      <c r="H369" s="270">
        <v>364</v>
      </c>
      <c r="I369" s="270">
        <v>1</v>
      </c>
      <c r="J369" s="270">
        <v>2</v>
      </c>
      <c r="K369" s="270">
        <v>1</v>
      </c>
      <c r="L369" s="270">
        <v>1</v>
      </c>
      <c r="M369" s="270">
        <v>2</v>
      </c>
      <c r="N369" s="270">
        <v>1</v>
      </c>
    </row>
    <row r="370" spans="8:14" x14ac:dyDescent="0.25">
      <c r="H370" s="270">
        <v>365</v>
      </c>
      <c r="I370" s="270">
        <v>2</v>
      </c>
      <c r="J370" s="270">
        <v>0</v>
      </c>
      <c r="K370" s="270">
        <v>1</v>
      </c>
      <c r="L370" s="270">
        <v>0</v>
      </c>
      <c r="M370" s="270">
        <v>0</v>
      </c>
      <c r="N370" s="270">
        <v>0</v>
      </c>
    </row>
    <row r="371" spans="8:14" x14ac:dyDescent="0.25">
      <c r="H371" s="270">
        <v>366</v>
      </c>
      <c r="I371" s="270">
        <v>0</v>
      </c>
      <c r="J371" s="270">
        <v>0</v>
      </c>
      <c r="K371" s="270">
        <v>2</v>
      </c>
      <c r="L371" s="270">
        <v>1</v>
      </c>
      <c r="M371" s="270">
        <v>0</v>
      </c>
      <c r="N371" s="270">
        <v>2</v>
      </c>
    </row>
    <row r="372" spans="8:14" x14ac:dyDescent="0.25">
      <c r="H372" s="270">
        <v>367</v>
      </c>
      <c r="I372" s="270">
        <v>0</v>
      </c>
      <c r="J372" s="270">
        <v>2</v>
      </c>
      <c r="K372" s="270">
        <v>1</v>
      </c>
      <c r="L372" s="270">
        <v>0</v>
      </c>
      <c r="M372" s="270">
        <v>2</v>
      </c>
      <c r="N372" s="270">
        <v>1</v>
      </c>
    </row>
    <row r="373" spans="8:14" x14ac:dyDescent="0.25">
      <c r="H373" s="270">
        <v>368</v>
      </c>
      <c r="I373" s="270">
        <v>2</v>
      </c>
      <c r="J373" s="270">
        <v>0</v>
      </c>
      <c r="K373" s="270">
        <v>0</v>
      </c>
      <c r="L373" s="270">
        <v>2</v>
      </c>
      <c r="M373" s="270">
        <v>0</v>
      </c>
      <c r="N373" s="270">
        <v>0</v>
      </c>
    </row>
    <row r="374" spans="8:14" x14ac:dyDescent="0.25">
      <c r="H374" s="270">
        <v>369</v>
      </c>
      <c r="I374" s="270">
        <v>1</v>
      </c>
      <c r="J374" s="270">
        <v>1</v>
      </c>
      <c r="K374" s="270">
        <v>2</v>
      </c>
      <c r="L374" s="270">
        <v>0</v>
      </c>
      <c r="M374" s="270">
        <v>0</v>
      </c>
      <c r="N374" s="270">
        <v>2</v>
      </c>
    </row>
    <row r="375" spans="8:14" x14ac:dyDescent="0.25">
      <c r="H375" s="270">
        <v>370</v>
      </c>
      <c r="I375" s="270">
        <v>2</v>
      </c>
      <c r="J375" s="270">
        <v>2</v>
      </c>
      <c r="K375" s="270">
        <v>2</v>
      </c>
      <c r="L375" s="270">
        <v>2</v>
      </c>
      <c r="M375" s="270">
        <v>2</v>
      </c>
      <c r="N375" s="270">
        <v>2</v>
      </c>
    </row>
    <row r="376" spans="8:14" x14ac:dyDescent="0.25">
      <c r="H376" s="270">
        <v>371</v>
      </c>
      <c r="I376" s="270">
        <v>1</v>
      </c>
      <c r="J376" s="270">
        <v>2</v>
      </c>
      <c r="K376" s="270">
        <v>1</v>
      </c>
      <c r="L376" s="270">
        <v>1</v>
      </c>
      <c r="M376" s="270">
        <v>2</v>
      </c>
      <c r="N376" s="270">
        <v>1</v>
      </c>
    </row>
    <row r="377" spans="8:14" x14ac:dyDescent="0.25">
      <c r="H377" s="270">
        <v>372</v>
      </c>
      <c r="I377" s="270">
        <v>0</v>
      </c>
      <c r="J377" s="270">
        <v>2</v>
      </c>
      <c r="K377" s="270">
        <v>1</v>
      </c>
      <c r="L377" s="270">
        <v>0</v>
      </c>
      <c r="M377" s="270">
        <v>3</v>
      </c>
      <c r="N377" s="270">
        <v>1</v>
      </c>
    </row>
    <row r="378" spans="8:14" x14ac:dyDescent="0.25">
      <c r="H378" s="270">
        <v>373</v>
      </c>
      <c r="I378" s="270">
        <v>1</v>
      </c>
      <c r="J378" s="270">
        <v>2</v>
      </c>
      <c r="K378" s="270">
        <v>0</v>
      </c>
      <c r="L378" s="270">
        <v>0</v>
      </c>
      <c r="M378" s="270">
        <v>2</v>
      </c>
      <c r="N378" s="270">
        <v>0</v>
      </c>
    </row>
    <row r="379" spans="8:14" x14ac:dyDescent="0.25">
      <c r="H379" s="270">
        <v>374</v>
      </c>
      <c r="I379" s="270">
        <v>1</v>
      </c>
      <c r="J379" s="270">
        <v>0</v>
      </c>
      <c r="K379" s="270">
        <v>0</v>
      </c>
      <c r="L379" s="270">
        <v>1</v>
      </c>
      <c r="M379" s="270">
        <v>1</v>
      </c>
      <c r="N379" s="270">
        <v>0</v>
      </c>
    </row>
    <row r="380" spans="8:14" x14ac:dyDescent="0.25">
      <c r="H380" s="270">
        <v>375</v>
      </c>
      <c r="I380" s="270">
        <v>1</v>
      </c>
      <c r="J380" s="270">
        <v>1</v>
      </c>
      <c r="K380" s="270">
        <v>2</v>
      </c>
      <c r="L380" s="270">
        <v>1</v>
      </c>
      <c r="M380" s="270">
        <v>1</v>
      </c>
      <c r="N380" s="270">
        <v>2</v>
      </c>
    </row>
    <row r="381" spans="8:14" x14ac:dyDescent="0.25">
      <c r="H381" s="270">
        <v>376</v>
      </c>
      <c r="I381" s="270">
        <v>3</v>
      </c>
      <c r="J381" s="270">
        <v>3</v>
      </c>
      <c r="K381" s="270">
        <v>0</v>
      </c>
      <c r="L381" s="270">
        <v>3</v>
      </c>
      <c r="M381" s="270">
        <v>3</v>
      </c>
      <c r="N381" s="270">
        <v>0</v>
      </c>
    </row>
    <row r="382" spans="8:14" x14ac:dyDescent="0.25">
      <c r="H382" s="270">
        <v>377</v>
      </c>
      <c r="I382" s="270">
        <v>1</v>
      </c>
      <c r="J382" s="270">
        <v>2</v>
      </c>
      <c r="K382" s="270">
        <v>1</v>
      </c>
      <c r="L382" s="270">
        <v>1</v>
      </c>
      <c r="M382" s="270">
        <v>2</v>
      </c>
      <c r="N382" s="270">
        <v>1</v>
      </c>
    </row>
    <row r="383" spans="8:14" x14ac:dyDescent="0.25">
      <c r="H383" s="270">
        <v>378</v>
      </c>
      <c r="I383" s="270">
        <v>0</v>
      </c>
      <c r="J383" s="270">
        <v>3</v>
      </c>
      <c r="K383" s="270">
        <v>1</v>
      </c>
      <c r="L383" s="270">
        <v>0</v>
      </c>
      <c r="M383" s="270">
        <v>2</v>
      </c>
      <c r="N383" s="270">
        <v>0</v>
      </c>
    </row>
    <row r="384" spans="8:14" x14ac:dyDescent="0.25">
      <c r="H384" s="270">
        <v>379</v>
      </c>
      <c r="I384" s="270">
        <v>0</v>
      </c>
      <c r="J384" s="270">
        <v>1</v>
      </c>
      <c r="K384" s="270">
        <v>0</v>
      </c>
      <c r="L384" s="270">
        <v>0</v>
      </c>
      <c r="M384" s="270">
        <v>1</v>
      </c>
      <c r="N384" s="270">
        <v>0</v>
      </c>
    </row>
    <row r="385" spans="8:14" x14ac:dyDescent="0.25">
      <c r="H385" s="270">
        <v>380</v>
      </c>
      <c r="I385" s="270">
        <v>0</v>
      </c>
      <c r="J385" s="270">
        <v>0</v>
      </c>
      <c r="K385" s="270">
        <v>1</v>
      </c>
      <c r="L385" s="270">
        <v>0</v>
      </c>
      <c r="M385" s="270">
        <v>0</v>
      </c>
      <c r="N385" s="270">
        <v>1</v>
      </c>
    </row>
    <row r="386" spans="8:14" x14ac:dyDescent="0.25">
      <c r="H386" s="270">
        <v>381</v>
      </c>
      <c r="I386" s="270">
        <v>0</v>
      </c>
      <c r="J386" s="270">
        <v>0</v>
      </c>
      <c r="K386" s="270">
        <v>4</v>
      </c>
      <c r="L386" s="270">
        <v>0</v>
      </c>
      <c r="M386" s="270">
        <v>1</v>
      </c>
      <c r="N386" s="270">
        <v>1</v>
      </c>
    </row>
    <row r="387" spans="8:14" x14ac:dyDescent="0.25">
      <c r="H387" s="270">
        <v>382</v>
      </c>
      <c r="I387" s="270">
        <v>2</v>
      </c>
      <c r="J387" s="270">
        <v>1</v>
      </c>
      <c r="K387" s="270">
        <v>3</v>
      </c>
      <c r="L387" s="270">
        <v>0</v>
      </c>
      <c r="M387" s="270">
        <v>1</v>
      </c>
      <c r="N387" s="270">
        <v>2</v>
      </c>
    </row>
    <row r="388" spans="8:14" x14ac:dyDescent="0.25">
      <c r="H388" s="270">
        <v>383</v>
      </c>
      <c r="I388" s="270">
        <v>0</v>
      </c>
      <c r="J388" s="270">
        <v>1</v>
      </c>
      <c r="K388" s="270">
        <v>0</v>
      </c>
      <c r="L388" s="270">
        <v>0</v>
      </c>
      <c r="M388" s="270">
        <v>1</v>
      </c>
      <c r="N388" s="270">
        <v>0</v>
      </c>
    </row>
    <row r="389" spans="8:14" x14ac:dyDescent="0.25">
      <c r="H389" s="270">
        <v>384</v>
      </c>
      <c r="I389" s="270">
        <v>2</v>
      </c>
      <c r="J389" s="270">
        <v>3</v>
      </c>
      <c r="K389" s="270">
        <v>3</v>
      </c>
      <c r="L389" s="270">
        <v>2</v>
      </c>
      <c r="M389" s="270">
        <v>2</v>
      </c>
      <c r="N389" s="270">
        <v>2</v>
      </c>
    </row>
    <row r="390" spans="8:14" x14ac:dyDescent="0.25">
      <c r="H390" s="270">
        <v>385</v>
      </c>
      <c r="I390" s="270">
        <v>0</v>
      </c>
      <c r="J390" s="270">
        <v>1</v>
      </c>
      <c r="K390" s="270">
        <v>1</v>
      </c>
      <c r="L390" s="270">
        <v>0</v>
      </c>
      <c r="M390" s="270">
        <v>1</v>
      </c>
      <c r="N390" s="270">
        <v>2</v>
      </c>
    </row>
    <row r="391" spans="8:14" x14ac:dyDescent="0.25">
      <c r="H391" s="270">
        <v>386</v>
      </c>
      <c r="I391" s="270">
        <v>2</v>
      </c>
      <c r="J391" s="270">
        <v>0</v>
      </c>
      <c r="K391" s="270">
        <v>2</v>
      </c>
      <c r="L391" s="270">
        <v>2</v>
      </c>
      <c r="M391" s="270">
        <v>0</v>
      </c>
      <c r="N391" s="270">
        <v>1</v>
      </c>
    </row>
    <row r="392" spans="8:14" x14ac:dyDescent="0.25">
      <c r="H392" s="270">
        <v>387</v>
      </c>
      <c r="I392" s="270">
        <v>0</v>
      </c>
      <c r="J392" s="270">
        <v>2</v>
      </c>
      <c r="K392" s="270">
        <v>1</v>
      </c>
      <c r="L392" s="270">
        <v>1</v>
      </c>
      <c r="M392" s="270">
        <v>2</v>
      </c>
      <c r="N392" s="270">
        <v>0</v>
      </c>
    </row>
    <row r="393" spans="8:14" x14ac:dyDescent="0.25">
      <c r="H393" s="270">
        <v>388</v>
      </c>
      <c r="I393" s="270">
        <v>0</v>
      </c>
      <c r="J393" s="270">
        <v>0</v>
      </c>
      <c r="K393" s="270">
        <v>1</v>
      </c>
      <c r="L393" s="270">
        <v>0</v>
      </c>
      <c r="M393" s="270">
        <v>0</v>
      </c>
      <c r="N393" s="270">
        <v>1</v>
      </c>
    </row>
    <row r="394" spans="8:14" x14ac:dyDescent="0.25">
      <c r="H394" s="270">
        <v>389</v>
      </c>
      <c r="I394" s="270">
        <v>1</v>
      </c>
      <c r="J394" s="270">
        <v>2</v>
      </c>
      <c r="K394" s="270">
        <v>3</v>
      </c>
      <c r="L394" s="270">
        <v>0</v>
      </c>
      <c r="M394" s="270">
        <v>2</v>
      </c>
      <c r="N394" s="270">
        <v>2</v>
      </c>
    </row>
    <row r="395" spans="8:14" x14ac:dyDescent="0.25">
      <c r="H395" s="270">
        <v>390</v>
      </c>
      <c r="I395" s="270">
        <v>0</v>
      </c>
      <c r="J395" s="270">
        <v>1</v>
      </c>
      <c r="K395" s="270">
        <v>3</v>
      </c>
      <c r="L395" s="270">
        <v>0</v>
      </c>
      <c r="M395" s="270">
        <v>1</v>
      </c>
      <c r="N395" s="270">
        <v>2</v>
      </c>
    </row>
    <row r="396" spans="8:14" x14ac:dyDescent="0.25">
      <c r="H396" s="270">
        <v>391</v>
      </c>
      <c r="I396" s="270">
        <v>2</v>
      </c>
      <c r="J396" s="270">
        <v>1</v>
      </c>
      <c r="K396" s="270">
        <v>1</v>
      </c>
      <c r="L396" s="270">
        <v>1</v>
      </c>
      <c r="M396" s="270">
        <v>1</v>
      </c>
      <c r="N396" s="270">
        <v>1</v>
      </c>
    </row>
    <row r="397" spans="8:14" x14ac:dyDescent="0.25">
      <c r="H397" s="270">
        <v>392</v>
      </c>
      <c r="I397" s="270">
        <v>1</v>
      </c>
      <c r="J397" s="270">
        <v>2</v>
      </c>
      <c r="K397" s="270">
        <v>2</v>
      </c>
      <c r="L397" s="270">
        <v>1</v>
      </c>
      <c r="M397" s="270">
        <v>1</v>
      </c>
      <c r="N397" s="270">
        <v>2</v>
      </c>
    </row>
    <row r="398" spans="8:14" x14ac:dyDescent="0.25">
      <c r="H398" s="270">
        <v>393</v>
      </c>
      <c r="I398" s="270">
        <v>2</v>
      </c>
      <c r="J398" s="270">
        <v>2</v>
      </c>
      <c r="K398" s="270">
        <v>2</v>
      </c>
      <c r="L398" s="270">
        <v>2</v>
      </c>
      <c r="M398" s="270">
        <v>1</v>
      </c>
      <c r="N398" s="270">
        <v>2</v>
      </c>
    </row>
    <row r="399" spans="8:14" x14ac:dyDescent="0.25">
      <c r="H399" s="270">
        <v>394</v>
      </c>
      <c r="I399" s="270">
        <v>1</v>
      </c>
      <c r="J399" s="270">
        <v>3</v>
      </c>
      <c r="K399" s="270">
        <v>2</v>
      </c>
      <c r="L399" s="270">
        <v>1</v>
      </c>
      <c r="M399" s="270">
        <v>3</v>
      </c>
      <c r="N399" s="270">
        <v>1</v>
      </c>
    </row>
    <row r="400" spans="8:14" x14ac:dyDescent="0.25">
      <c r="H400" s="270">
        <v>395</v>
      </c>
      <c r="I400" s="270">
        <v>2</v>
      </c>
      <c r="J400" s="270">
        <v>1</v>
      </c>
      <c r="K400" s="270">
        <v>1</v>
      </c>
      <c r="L400" s="270">
        <v>1</v>
      </c>
      <c r="M400" s="270">
        <v>1</v>
      </c>
      <c r="N400" s="270">
        <v>1</v>
      </c>
    </row>
    <row r="401" spans="8:14" x14ac:dyDescent="0.25">
      <c r="H401" s="270">
        <v>396</v>
      </c>
      <c r="I401" s="270">
        <v>1</v>
      </c>
      <c r="J401" s="270">
        <v>1</v>
      </c>
      <c r="K401" s="270">
        <v>0</v>
      </c>
      <c r="L401" s="270">
        <v>0</v>
      </c>
      <c r="M401" s="270">
        <v>1</v>
      </c>
      <c r="N401" s="270">
        <v>0</v>
      </c>
    </row>
    <row r="402" spans="8:14" x14ac:dyDescent="0.25">
      <c r="H402" s="270">
        <v>397</v>
      </c>
      <c r="I402" s="270">
        <v>1</v>
      </c>
      <c r="J402" s="270">
        <v>0</v>
      </c>
      <c r="K402" s="270">
        <v>1</v>
      </c>
      <c r="L402" s="270">
        <v>1</v>
      </c>
      <c r="M402" s="270">
        <v>0</v>
      </c>
      <c r="N402" s="270">
        <v>0</v>
      </c>
    </row>
    <row r="403" spans="8:14" x14ac:dyDescent="0.25">
      <c r="H403" s="270">
        <v>398</v>
      </c>
      <c r="I403" s="270">
        <v>4</v>
      </c>
      <c r="J403" s="270">
        <v>1</v>
      </c>
      <c r="K403" s="270">
        <v>4</v>
      </c>
      <c r="L403" s="270">
        <v>3</v>
      </c>
      <c r="M403" s="270">
        <v>1</v>
      </c>
      <c r="N403" s="270">
        <v>4</v>
      </c>
    </row>
    <row r="404" spans="8:14" x14ac:dyDescent="0.25">
      <c r="H404" s="270">
        <v>399</v>
      </c>
      <c r="I404" s="270">
        <v>3</v>
      </c>
      <c r="J404" s="270">
        <v>0</v>
      </c>
      <c r="K404" s="270">
        <v>3</v>
      </c>
      <c r="L404" s="270">
        <v>2</v>
      </c>
      <c r="M404" s="270">
        <v>0</v>
      </c>
      <c r="N404" s="270">
        <v>3</v>
      </c>
    </row>
    <row r="405" spans="8:14" x14ac:dyDescent="0.25">
      <c r="H405" s="270">
        <v>400</v>
      </c>
      <c r="I405" s="270">
        <v>2</v>
      </c>
      <c r="J405" s="270">
        <v>3</v>
      </c>
      <c r="K405" s="270">
        <v>1</v>
      </c>
      <c r="L405" s="270">
        <v>2</v>
      </c>
      <c r="M405" s="270">
        <v>2</v>
      </c>
      <c r="N405" s="270">
        <v>1</v>
      </c>
    </row>
    <row r="406" spans="8:14" x14ac:dyDescent="0.25">
      <c r="H406" s="270">
        <v>401</v>
      </c>
      <c r="I406" s="270">
        <v>0</v>
      </c>
      <c r="J406" s="270">
        <v>0</v>
      </c>
      <c r="K406" s="270">
        <v>1</v>
      </c>
      <c r="L406" s="270">
        <v>0</v>
      </c>
      <c r="M406" s="270">
        <v>1</v>
      </c>
      <c r="N406" s="270">
        <v>1</v>
      </c>
    </row>
    <row r="407" spans="8:14" x14ac:dyDescent="0.25">
      <c r="H407" s="270">
        <v>402</v>
      </c>
      <c r="I407" s="270">
        <v>0</v>
      </c>
      <c r="J407" s="270">
        <v>2</v>
      </c>
      <c r="K407" s="270">
        <v>1</v>
      </c>
      <c r="L407" s="270">
        <v>0</v>
      </c>
      <c r="M407" s="270">
        <v>2</v>
      </c>
      <c r="N407" s="270">
        <v>1</v>
      </c>
    </row>
    <row r="408" spans="8:14" x14ac:dyDescent="0.25">
      <c r="H408" s="270">
        <v>403</v>
      </c>
      <c r="I408" s="270">
        <v>1</v>
      </c>
      <c r="J408" s="270">
        <v>1</v>
      </c>
      <c r="K408" s="270">
        <v>1</v>
      </c>
      <c r="L408" s="270">
        <v>1</v>
      </c>
      <c r="M408" s="270">
        <v>0</v>
      </c>
      <c r="N408" s="270">
        <v>1</v>
      </c>
    </row>
    <row r="409" spans="8:14" x14ac:dyDescent="0.25">
      <c r="H409" s="270">
        <v>404</v>
      </c>
      <c r="I409" s="270">
        <v>2</v>
      </c>
      <c r="J409" s="270">
        <v>1</v>
      </c>
      <c r="K409" s="270">
        <v>0</v>
      </c>
      <c r="L409" s="270">
        <v>2</v>
      </c>
      <c r="M409" s="270">
        <v>1</v>
      </c>
      <c r="N409" s="270">
        <v>0</v>
      </c>
    </row>
    <row r="410" spans="8:14" x14ac:dyDescent="0.25">
      <c r="H410" s="270">
        <v>406</v>
      </c>
      <c r="I410" s="270">
        <v>1</v>
      </c>
      <c r="J410" s="270">
        <v>1</v>
      </c>
      <c r="K410" s="270">
        <v>0</v>
      </c>
      <c r="L410" s="270">
        <v>1</v>
      </c>
      <c r="M410" s="270">
        <v>1</v>
      </c>
      <c r="N410" s="270">
        <v>0</v>
      </c>
    </row>
    <row r="411" spans="8:14" x14ac:dyDescent="0.25">
      <c r="H411" s="270">
        <v>407</v>
      </c>
      <c r="I411" s="270">
        <v>2</v>
      </c>
      <c r="J411" s="270">
        <v>1</v>
      </c>
      <c r="K411" s="270">
        <v>2</v>
      </c>
      <c r="L411" s="270">
        <v>2</v>
      </c>
      <c r="M411" s="270">
        <v>1</v>
      </c>
      <c r="N411" s="270">
        <v>2</v>
      </c>
    </row>
    <row r="412" spans="8:14" x14ac:dyDescent="0.25">
      <c r="H412" s="270">
        <v>408</v>
      </c>
      <c r="I412" s="270">
        <v>1</v>
      </c>
      <c r="J412" s="270">
        <v>3</v>
      </c>
      <c r="K412" s="270">
        <v>0</v>
      </c>
      <c r="L412" s="270">
        <v>1</v>
      </c>
      <c r="M412" s="270">
        <v>3</v>
      </c>
      <c r="N412" s="270">
        <v>0</v>
      </c>
    </row>
    <row r="413" spans="8:14" x14ac:dyDescent="0.25">
      <c r="H413" s="270">
        <v>409</v>
      </c>
      <c r="I413" s="270">
        <v>3</v>
      </c>
      <c r="J413" s="270">
        <v>0</v>
      </c>
      <c r="K413" s="270">
        <v>5</v>
      </c>
      <c r="L413" s="270">
        <v>3</v>
      </c>
      <c r="M413" s="270">
        <v>0</v>
      </c>
      <c r="N413" s="270">
        <v>5</v>
      </c>
    </row>
    <row r="414" spans="8:14" x14ac:dyDescent="0.25">
      <c r="H414" s="270">
        <v>410</v>
      </c>
      <c r="I414" s="270">
        <v>0</v>
      </c>
      <c r="J414" s="270">
        <v>1</v>
      </c>
      <c r="K414" s="270">
        <v>0</v>
      </c>
      <c r="L414" s="270">
        <v>0</v>
      </c>
      <c r="M414" s="270">
        <v>1</v>
      </c>
      <c r="N414" s="270">
        <v>0</v>
      </c>
    </row>
    <row r="415" spans="8:14" x14ac:dyDescent="0.25">
      <c r="H415" s="270">
        <v>411</v>
      </c>
      <c r="I415" s="270">
        <v>1</v>
      </c>
      <c r="J415" s="270">
        <v>1</v>
      </c>
      <c r="K415" s="270">
        <v>1</v>
      </c>
      <c r="L415" s="270">
        <v>1</v>
      </c>
      <c r="M415" s="270">
        <v>1</v>
      </c>
      <c r="N415" s="270">
        <v>1</v>
      </c>
    </row>
    <row r="416" spans="8:14" x14ac:dyDescent="0.25">
      <c r="H416" s="270">
        <v>412</v>
      </c>
      <c r="I416" s="270">
        <v>0</v>
      </c>
      <c r="J416" s="270">
        <v>1</v>
      </c>
      <c r="K416" s="270">
        <v>2</v>
      </c>
      <c r="L416" s="270">
        <v>0</v>
      </c>
      <c r="M416" s="270">
        <v>1</v>
      </c>
      <c r="N416" s="270">
        <v>2</v>
      </c>
    </row>
    <row r="417" spans="8:14" x14ac:dyDescent="0.25">
      <c r="H417" s="270">
        <v>413</v>
      </c>
      <c r="I417" s="270">
        <v>1</v>
      </c>
      <c r="J417" s="270">
        <v>1</v>
      </c>
      <c r="K417" s="270">
        <v>1</v>
      </c>
      <c r="L417" s="270">
        <v>1</v>
      </c>
      <c r="M417" s="270">
        <v>2</v>
      </c>
      <c r="N417" s="270">
        <v>1</v>
      </c>
    </row>
    <row r="418" spans="8:14" x14ac:dyDescent="0.25">
      <c r="H418" s="270">
        <v>414</v>
      </c>
      <c r="I418" s="270">
        <v>0</v>
      </c>
      <c r="J418" s="270">
        <v>2</v>
      </c>
      <c r="K418" s="270">
        <v>1</v>
      </c>
      <c r="L418" s="270">
        <v>0</v>
      </c>
      <c r="M418" s="270">
        <v>2</v>
      </c>
      <c r="N418" s="270">
        <v>1</v>
      </c>
    </row>
    <row r="419" spans="8:14" x14ac:dyDescent="0.25">
      <c r="H419" s="270">
        <v>415</v>
      </c>
      <c r="I419" s="270">
        <v>0</v>
      </c>
      <c r="J419" s="270">
        <v>2</v>
      </c>
      <c r="K419" s="270">
        <v>1</v>
      </c>
      <c r="L419" s="270">
        <v>0</v>
      </c>
      <c r="M419" s="270">
        <v>1</v>
      </c>
      <c r="N419" s="270">
        <v>1</v>
      </c>
    </row>
    <row r="420" spans="8:14" x14ac:dyDescent="0.25">
      <c r="H420" s="270">
        <v>417</v>
      </c>
      <c r="I420" s="270">
        <v>0</v>
      </c>
      <c r="J420" s="270">
        <v>1</v>
      </c>
      <c r="K420" s="270">
        <v>1</v>
      </c>
      <c r="L420" s="270">
        <v>0</v>
      </c>
      <c r="M420" s="270">
        <v>1</v>
      </c>
      <c r="N420" s="270">
        <v>1</v>
      </c>
    </row>
    <row r="421" spans="8:14" x14ac:dyDescent="0.25">
      <c r="H421" s="270">
        <v>418</v>
      </c>
      <c r="I421" s="270">
        <v>0</v>
      </c>
      <c r="J421" s="270">
        <v>2</v>
      </c>
      <c r="K421" s="270">
        <v>0</v>
      </c>
      <c r="L421" s="270">
        <v>0</v>
      </c>
      <c r="M421" s="270">
        <v>2</v>
      </c>
      <c r="N421" s="270">
        <v>0</v>
      </c>
    </row>
    <row r="422" spans="8:14" x14ac:dyDescent="0.25">
      <c r="H422" s="270">
        <v>419</v>
      </c>
      <c r="I422" s="270">
        <v>2</v>
      </c>
      <c r="J422" s="270">
        <v>0</v>
      </c>
      <c r="K422" s="270">
        <v>1</v>
      </c>
      <c r="L422" s="270">
        <v>2</v>
      </c>
      <c r="M422" s="270">
        <v>0</v>
      </c>
      <c r="N422" s="270">
        <v>1</v>
      </c>
    </row>
    <row r="423" spans="8:14" x14ac:dyDescent="0.25">
      <c r="H423" s="270">
        <v>420</v>
      </c>
      <c r="I423" s="270">
        <v>0</v>
      </c>
      <c r="J423" s="270">
        <v>0</v>
      </c>
      <c r="K423" s="270">
        <v>2</v>
      </c>
      <c r="L423" s="270">
        <v>0</v>
      </c>
      <c r="M423" s="270">
        <v>0</v>
      </c>
      <c r="N423" s="270">
        <v>2</v>
      </c>
    </row>
    <row r="424" spans="8:14" x14ac:dyDescent="0.25">
      <c r="H424" s="270">
        <v>421</v>
      </c>
      <c r="I424" s="270">
        <v>2</v>
      </c>
      <c r="J424" s="270">
        <v>1</v>
      </c>
      <c r="K424" s="270">
        <v>1</v>
      </c>
      <c r="L424" s="270">
        <v>3</v>
      </c>
      <c r="M424" s="270">
        <v>1</v>
      </c>
      <c r="N424" s="270">
        <v>1</v>
      </c>
    </row>
    <row r="425" spans="8:14" x14ac:dyDescent="0.25">
      <c r="H425" s="270">
        <v>422</v>
      </c>
      <c r="I425" s="270">
        <v>0</v>
      </c>
      <c r="J425" s="270">
        <v>2</v>
      </c>
      <c r="K425" s="270">
        <v>0</v>
      </c>
      <c r="L425" s="270">
        <v>0</v>
      </c>
      <c r="M425" s="270">
        <v>2</v>
      </c>
      <c r="N425" s="270">
        <v>0</v>
      </c>
    </row>
    <row r="426" spans="8:14" x14ac:dyDescent="0.25">
      <c r="H426" s="270">
        <v>423</v>
      </c>
      <c r="I426" s="270">
        <v>2</v>
      </c>
      <c r="J426" s="270">
        <v>0</v>
      </c>
      <c r="K426" s="270">
        <v>2</v>
      </c>
      <c r="L426" s="270">
        <v>2</v>
      </c>
      <c r="M426" s="270">
        <v>0</v>
      </c>
      <c r="N426" s="270">
        <v>2</v>
      </c>
    </row>
    <row r="427" spans="8:14" x14ac:dyDescent="0.25">
      <c r="H427" s="270">
        <v>424</v>
      </c>
      <c r="I427" s="270">
        <v>0</v>
      </c>
      <c r="J427" s="270">
        <v>1</v>
      </c>
      <c r="K427" s="270">
        <v>1</v>
      </c>
      <c r="L427" s="270">
        <v>0</v>
      </c>
      <c r="M427" s="270">
        <v>1</v>
      </c>
      <c r="N427" s="270">
        <v>1</v>
      </c>
    </row>
    <row r="428" spans="8:14" x14ac:dyDescent="0.25">
      <c r="H428" s="270">
        <v>425</v>
      </c>
      <c r="I428" s="270">
        <v>1</v>
      </c>
      <c r="J428" s="270">
        <v>1</v>
      </c>
      <c r="K428" s="270">
        <v>2</v>
      </c>
      <c r="L428" s="270">
        <v>1</v>
      </c>
      <c r="M428" s="270">
        <v>1</v>
      </c>
      <c r="N428" s="270">
        <v>2</v>
      </c>
    </row>
    <row r="429" spans="8:14" x14ac:dyDescent="0.25">
      <c r="H429" s="270">
        <v>426</v>
      </c>
      <c r="I429" s="270">
        <v>2</v>
      </c>
      <c r="J429" s="270">
        <v>1</v>
      </c>
      <c r="K429" s="270">
        <v>1</v>
      </c>
      <c r="L429" s="270">
        <v>2</v>
      </c>
      <c r="M429" s="270">
        <v>1</v>
      </c>
      <c r="N429" s="270">
        <v>0</v>
      </c>
    </row>
    <row r="430" spans="8:14" x14ac:dyDescent="0.25">
      <c r="H430" s="270">
        <v>427</v>
      </c>
      <c r="I430" s="270">
        <v>0</v>
      </c>
      <c r="J430" s="270">
        <v>2</v>
      </c>
      <c r="K430" s="270">
        <v>1</v>
      </c>
      <c r="L430" s="270">
        <v>0</v>
      </c>
      <c r="M430" s="270">
        <v>1</v>
      </c>
      <c r="N430" s="270">
        <v>1</v>
      </c>
    </row>
    <row r="431" spans="8:14" x14ac:dyDescent="0.25">
      <c r="H431" s="270">
        <v>428</v>
      </c>
      <c r="I431" s="270">
        <v>1</v>
      </c>
      <c r="J431" s="270">
        <v>0</v>
      </c>
      <c r="K431" s="270">
        <v>1</v>
      </c>
      <c r="L431" s="270">
        <v>1</v>
      </c>
      <c r="M431" s="270">
        <v>0</v>
      </c>
      <c r="N431" s="270">
        <v>1</v>
      </c>
    </row>
    <row r="432" spans="8:14" x14ac:dyDescent="0.25">
      <c r="H432" s="270">
        <v>429</v>
      </c>
      <c r="I432" s="270">
        <v>0</v>
      </c>
      <c r="J432" s="270">
        <v>0</v>
      </c>
      <c r="K432" s="270">
        <v>3</v>
      </c>
      <c r="L432" s="270">
        <v>0</v>
      </c>
      <c r="M432" s="270">
        <v>0</v>
      </c>
      <c r="N432" s="270">
        <v>3</v>
      </c>
    </row>
    <row r="433" spans="8:14" x14ac:dyDescent="0.25">
      <c r="H433" s="270">
        <v>430</v>
      </c>
      <c r="I433" s="270">
        <v>3</v>
      </c>
      <c r="J433" s="270">
        <v>1</v>
      </c>
      <c r="K433" s="270">
        <v>3</v>
      </c>
      <c r="L433" s="270">
        <v>3</v>
      </c>
      <c r="M433" s="270">
        <v>1</v>
      </c>
      <c r="N433" s="270">
        <v>3</v>
      </c>
    </row>
    <row r="434" spans="8:14" x14ac:dyDescent="0.25">
      <c r="H434" s="270">
        <v>431</v>
      </c>
      <c r="I434" s="270">
        <v>0</v>
      </c>
      <c r="J434" s="270">
        <v>0</v>
      </c>
      <c r="K434" s="270">
        <v>1</v>
      </c>
      <c r="L434" s="270">
        <v>0</v>
      </c>
      <c r="M434" s="270">
        <v>0</v>
      </c>
      <c r="N434" s="270">
        <v>1</v>
      </c>
    </row>
    <row r="435" spans="8:14" x14ac:dyDescent="0.25">
      <c r="H435" s="270">
        <v>432</v>
      </c>
      <c r="I435" s="270">
        <v>0</v>
      </c>
      <c r="J435" s="270">
        <v>2</v>
      </c>
      <c r="K435" s="270">
        <v>2</v>
      </c>
      <c r="L435" s="270">
        <v>0</v>
      </c>
      <c r="M435" s="270">
        <v>2</v>
      </c>
      <c r="N435" s="270">
        <v>2</v>
      </c>
    </row>
    <row r="436" spans="8:14" x14ac:dyDescent="0.25">
      <c r="H436" s="270">
        <v>433</v>
      </c>
      <c r="I436" s="270">
        <v>1</v>
      </c>
      <c r="J436" s="270">
        <v>0</v>
      </c>
      <c r="K436" s="270">
        <v>0</v>
      </c>
      <c r="L436" s="270">
        <v>1</v>
      </c>
      <c r="M436" s="270">
        <v>0</v>
      </c>
      <c r="N436" s="270">
        <v>0</v>
      </c>
    </row>
    <row r="437" spans="8:14" x14ac:dyDescent="0.25">
      <c r="H437" s="270">
        <v>434</v>
      </c>
      <c r="I437" s="270">
        <v>2</v>
      </c>
      <c r="J437" s="270">
        <v>0</v>
      </c>
      <c r="K437" s="270">
        <v>1</v>
      </c>
      <c r="L437" s="270">
        <v>1</v>
      </c>
      <c r="M437" s="270">
        <v>0</v>
      </c>
      <c r="N437" s="270">
        <v>2</v>
      </c>
    </row>
    <row r="438" spans="8:14" x14ac:dyDescent="0.25">
      <c r="H438" s="270">
        <v>435</v>
      </c>
      <c r="I438" s="270">
        <v>2</v>
      </c>
      <c r="J438" s="270">
        <v>0</v>
      </c>
      <c r="K438" s="270">
        <v>2</v>
      </c>
      <c r="L438" s="270">
        <v>1</v>
      </c>
      <c r="M438" s="270">
        <v>0</v>
      </c>
      <c r="N438" s="270">
        <v>0</v>
      </c>
    </row>
    <row r="439" spans="8:14" x14ac:dyDescent="0.25">
      <c r="H439" s="270">
        <v>436</v>
      </c>
      <c r="I439" s="270">
        <v>0</v>
      </c>
      <c r="J439" s="270">
        <v>1</v>
      </c>
      <c r="K439" s="270">
        <v>3</v>
      </c>
      <c r="L439" s="270">
        <v>0</v>
      </c>
      <c r="M439" s="270">
        <v>1</v>
      </c>
      <c r="N439" s="270">
        <v>3</v>
      </c>
    </row>
    <row r="440" spans="8:14" x14ac:dyDescent="0.25">
      <c r="H440" s="270">
        <v>437</v>
      </c>
      <c r="I440" s="270">
        <v>0</v>
      </c>
      <c r="J440" s="270">
        <v>1</v>
      </c>
      <c r="K440" s="270">
        <v>1</v>
      </c>
      <c r="L440" s="270">
        <v>0</v>
      </c>
      <c r="M440" s="270">
        <v>1</v>
      </c>
      <c r="N440" s="270">
        <v>2</v>
      </c>
    </row>
    <row r="441" spans="8:14" x14ac:dyDescent="0.25">
      <c r="H441" s="270">
        <v>438</v>
      </c>
      <c r="I441" s="270">
        <v>0</v>
      </c>
      <c r="J441" s="270">
        <v>2</v>
      </c>
      <c r="K441" s="270">
        <v>0</v>
      </c>
      <c r="L441" s="270">
        <v>0</v>
      </c>
      <c r="M441" s="270">
        <v>1</v>
      </c>
      <c r="N441" s="270">
        <v>0</v>
      </c>
    </row>
    <row r="442" spans="8:14" x14ac:dyDescent="0.25">
      <c r="H442" s="270">
        <v>440</v>
      </c>
      <c r="I442" s="270">
        <v>0</v>
      </c>
      <c r="J442" s="270">
        <v>3</v>
      </c>
      <c r="K442" s="270">
        <v>1</v>
      </c>
      <c r="L442" s="270">
        <v>0</v>
      </c>
      <c r="M442" s="270">
        <v>3</v>
      </c>
      <c r="N442" s="270">
        <v>1</v>
      </c>
    </row>
    <row r="443" spans="8:14" x14ac:dyDescent="0.25">
      <c r="H443" s="270">
        <v>441</v>
      </c>
      <c r="I443" s="270">
        <v>0</v>
      </c>
      <c r="J443" s="270">
        <v>0</v>
      </c>
      <c r="K443" s="270">
        <v>2</v>
      </c>
      <c r="L443" s="270">
        <v>1</v>
      </c>
      <c r="M443" s="270">
        <v>0</v>
      </c>
      <c r="N443" s="270">
        <v>2</v>
      </c>
    </row>
    <row r="444" spans="8:14" x14ac:dyDescent="0.25">
      <c r="H444" s="270">
        <v>443</v>
      </c>
      <c r="I444" s="270">
        <v>0</v>
      </c>
      <c r="J444" s="270">
        <v>1</v>
      </c>
      <c r="K444" s="270">
        <v>0</v>
      </c>
      <c r="L444" s="270">
        <v>0</v>
      </c>
      <c r="M444" s="270">
        <v>1</v>
      </c>
      <c r="N444" s="270">
        <v>1</v>
      </c>
    </row>
    <row r="445" spans="8:14" x14ac:dyDescent="0.25">
      <c r="H445" s="270">
        <v>444</v>
      </c>
      <c r="I445" s="270">
        <v>0</v>
      </c>
      <c r="J445" s="270">
        <v>1</v>
      </c>
      <c r="K445" s="270">
        <v>1</v>
      </c>
      <c r="L445" s="270">
        <v>0</v>
      </c>
      <c r="M445" s="270">
        <v>1</v>
      </c>
      <c r="N445" s="270">
        <v>1</v>
      </c>
    </row>
    <row r="446" spans="8:14" x14ac:dyDescent="0.25">
      <c r="H446" s="270">
        <v>445</v>
      </c>
      <c r="I446" s="270">
        <v>0</v>
      </c>
      <c r="J446" s="270">
        <v>1</v>
      </c>
      <c r="K446" s="270">
        <v>0</v>
      </c>
      <c r="L446" s="270">
        <v>0</v>
      </c>
      <c r="M446" s="270">
        <v>1</v>
      </c>
      <c r="N446" s="270">
        <v>0</v>
      </c>
    </row>
    <row r="447" spans="8:14" x14ac:dyDescent="0.25">
      <c r="H447" s="270">
        <v>446</v>
      </c>
      <c r="I447" s="270">
        <v>1</v>
      </c>
      <c r="J447" s="270">
        <v>0</v>
      </c>
      <c r="K447" s="270">
        <v>0</v>
      </c>
      <c r="L447" s="270">
        <v>1</v>
      </c>
      <c r="M447" s="270">
        <v>0</v>
      </c>
      <c r="N447" s="270">
        <v>0</v>
      </c>
    </row>
    <row r="448" spans="8:14" x14ac:dyDescent="0.25">
      <c r="H448" s="270">
        <v>447</v>
      </c>
      <c r="I448" s="270">
        <v>0</v>
      </c>
      <c r="J448" s="270">
        <v>1</v>
      </c>
      <c r="K448" s="270">
        <v>5</v>
      </c>
      <c r="L448" s="270">
        <v>0</v>
      </c>
      <c r="M448" s="270">
        <v>1</v>
      </c>
      <c r="N448" s="270">
        <v>4</v>
      </c>
    </row>
    <row r="449" spans="8:14" x14ac:dyDescent="0.25">
      <c r="H449" s="270">
        <v>448</v>
      </c>
      <c r="I449" s="270">
        <v>0</v>
      </c>
      <c r="J449" s="270">
        <v>0</v>
      </c>
      <c r="K449" s="270">
        <v>4</v>
      </c>
      <c r="L449" s="270">
        <v>0</v>
      </c>
      <c r="M449" s="270">
        <v>0</v>
      </c>
      <c r="N449" s="270">
        <v>4</v>
      </c>
    </row>
    <row r="450" spans="8:14" x14ac:dyDescent="0.25">
      <c r="H450" s="270">
        <v>449</v>
      </c>
      <c r="I450" s="270">
        <v>1</v>
      </c>
      <c r="J450" s="270">
        <v>2</v>
      </c>
      <c r="K450" s="270">
        <v>2</v>
      </c>
      <c r="L450" s="270">
        <v>1</v>
      </c>
      <c r="M450" s="270">
        <v>2</v>
      </c>
      <c r="N450" s="270">
        <v>2</v>
      </c>
    </row>
    <row r="451" spans="8:14" x14ac:dyDescent="0.25">
      <c r="H451" s="270">
        <v>450</v>
      </c>
      <c r="I451" s="270">
        <v>0</v>
      </c>
      <c r="J451" s="270">
        <v>0</v>
      </c>
      <c r="K451" s="270">
        <v>1</v>
      </c>
      <c r="L451" s="270">
        <v>0</v>
      </c>
      <c r="M451" s="270">
        <v>0</v>
      </c>
      <c r="N451" s="270">
        <v>1</v>
      </c>
    </row>
    <row r="452" spans="8:14" x14ac:dyDescent="0.25">
      <c r="H452" s="270">
        <v>451</v>
      </c>
      <c r="I452" s="270">
        <v>0</v>
      </c>
      <c r="J452" s="270">
        <v>0</v>
      </c>
      <c r="K452" s="270">
        <v>1</v>
      </c>
      <c r="L452" s="270">
        <v>1</v>
      </c>
      <c r="M452" s="270">
        <v>0</v>
      </c>
      <c r="N452" s="270">
        <v>1</v>
      </c>
    </row>
    <row r="453" spans="8:14" x14ac:dyDescent="0.25">
      <c r="H453" s="270">
        <v>452</v>
      </c>
      <c r="I453" s="270">
        <v>1</v>
      </c>
      <c r="J453" s="270">
        <v>0</v>
      </c>
      <c r="K453" s="270">
        <v>1</v>
      </c>
      <c r="L453" s="270">
        <v>1</v>
      </c>
      <c r="M453" s="270">
        <v>0</v>
      </c>
      <c r="N453" s="270">
        <v>0</v>
      </c>
    </row>
    <row r="454" spans="8:14" x14ac:dyDescent="0.25">
      <c r="H454" s="270">
        <v>454</v>
      </c>
      <c r="I454" s="270">
        <v>1</v>
      </c>
      <c r="J454" s="270">
        <v>0</v>
      </c>
      <c r="K454" s="270">
        <v>1</v>
      </c>
      <c r="L454" s="270">
        <v>1</v>
      </c>
      <c r="M454" s="270">
        <v>0</v>
      </c>
      <c r="N454" s="270">
        <v>1</v>
      </c>
    </row>
    <row r="455" spans="8:14" x14ac:dyDescent="0.25">
      <c r="H455" s="270">
        <v>455</v>
      </c>
      <c r="I455" s="270">
        <v>2</v>
      </c>
      <c r="J455" s="270">
        <v>0</v>
      </c>
      <c r="K455" s="270">
        <v>2</v>
      </c>
      <c r="L455" s="270">
        <v>2</v>
      </c>
      <c r="M455" s="270">
        <v>0</v>
      </c>
      <c r="N455" s="270">
        <v>2</v>
      </c>
    </row>
    <row r="456" spans="8:14" x14ac:dyDescent="0.25">
      <c r="H456" s="270">
        <v>456</v>
      </c>
      <c r="I456" s="270">
        <v>0</v>
      </c>
      <c r="J456" s="270">
        <v>1</v>
      </c>
      <c r="K456" s="270">
        <v>2</v>
      </c>
      <c r="L456" s="270">
        <v>0</v>
      </c>
      <c r="M456" s="270">
        <v>0</v>
      </c>
      <c r="N456" s="270">
        <v>1</v>
      </c>
    </row>
    <row r="457" spans="8:14" x14ac:dyDescent="0.25">
      <c r="H457" s="270">
        <v>457</v>
      </c>
      <c r="I457" s="270">
        <v>0</v>
      </c>
      <c r="J457" s="270">
        <v>0</v>
      </c>
      <c r="K457" s="270">
        <v>1</v>
      </c>
      <c r="L457" s="270">
        <v>0</v>
      </c>
      <c r="M457" s="270">
        <v>0</v>
      </c>
      <c r="N457" s="270">
        <v>1</v>
      </c>
    </row>
    <row r="458" spans="8:14" x14ac:dyDescent="0.25">
      <c r="H458" s="270">
        <v>458</v>
      </c>
      <c r="I458" s="270">
        <v>1</v>
      </c>
      <c r="J458" s="270">
        <v>0</v>
      </c>
      <c r="K458" s="270">
        <v>3</v>
      </c>
      <c r="L458" s="270">
        <v>1</v>
      </c>
      <c r="M458" s="270">
        <v>0</v>
      </c>
      <c r="N458" s="270">
        <v>3</v>
      </c>
    </row>
    <row r="459" spans="8:14" x14ac:dyDescent="0.25">
      <c r="H459" s="270">
        <v>459</v>
      </c>
      <c r="I459" s="270">
        <v>0</v>
      </c>
      <c r="J459" s="270">
        <v>0</v>
      </c>
      <c r="K459" s="270">
        <v>2</v>
      </c>
      <c r="L459" s="270">
        <v>0</v>
      </c>
      <c r="M459" s="270">
        <v>0</v>
      </c>
      <c r="N459" s="270">
        <v>0</v>
      </c>
    </row>
    <row r="460" spans="8:14" x14ac:dyDescent="0.25">
      <c r="H460" s="270">
        <v>460</v>
      </c>
      <c r="I460" s="270">
        <v>1</v>
      </c>
      <c r="J460" s="270">
        <v>0</v>
      </c>
      <c r="K460" s="270">
        <v>2</v>
      </c>
      <c r="L460" s="270">
        <v>0</v>
      </c>
      <c r="M460" s="270">
        <v>0</v>
      </c>
      <c r="N460" s="270">
        <v>2</v>
      </c>
    </row>
    <row r="461" spans="8:14" x14ac:dyDescent="0.25">
      <c r="H461" s="270">
        <v>461</v>
      </c>
      <c r="I461" s="270">
        <v>0</v>
      </c>
      <c r="J461" s="270">
        <v>0</v>
      </c>
      <c r="K461" s="270">
        <v>1</v>
      </c>
      <c r="L461" s="270">
        <v>0</v>
      </c>
      <c r="M461" s="270">
        <v>0</v>
      </c>
      <c r="N461" s="270">
        <v>1</v>
      </c>
    </row>
    <row r="462" spans="8:14" x14ac:dyDescent="0.25">
      <c r="H462" s="270">
        <v>462</v>
      </c>
      <c r="I462" s="270">
        <v>0</v>
      </c>
      <c r="J462" s="270">
        <v>0</v>
      </c>
      <c r="K462" s="270">
        <v>1</v>
      </c>
      <c r="L462" s="270">
        <v>0</v>
      </c>
      <c r="M462" s="270">
        <v>0</v>
      </c>
      <c r="N462" s="270">
        <v>1</v>
      </c>
    </row>
    <row r="463" spans="8:14" x14ac:dyDescent="0.25">
      <c r="H463" s="270">
        <v>463</v>
      </c>
      <c r="I463" s="270">
        <v>1</v>
      </c>
      <c r="J463" s="270">
        <v>1</v>
      </c>
      <c r="K463" s="270">
        <v>3</v>
      </c>
      <c r="L463" s="270">
        <v>1</v>
      </c>
      <c r="M463" s="270">
        <v>1</v>
      </c>
      <c r="N463" s="270">
        <v>3</v>
      </c>
    </row>
    <row r="464" spans="8:14" x14ac:dyDescent="0.25">
      <c r="H464" s="270">
        <v>465</v>
      </c>
      <c r="I464" s="270">
        <v>0</v>
      </c>
      <c r="J464" s="270">
        <v>0</v>
      </c>
      <c r="K464" s="270">
        <v>1</v>
      </c>
      <c r="L464" s="270">
        <v>0</v>
      </c>
      <c r="M464" s="270">
        <v>0</v>
      </c>
      <c r="N464" s="270">
        <v>1</v>
      </c>
    </row>
    <row r="465" spans="8:14" x14ac:dyDescent="0.25">
      <c r="H465" s="270">
        <v>466</v>
      </c>
      <c r="I465" s="270">
        <v>0</v>
      </c>
      <c r="J465" s="270">
        <v>2</v>
      </c>
      <c r="K465" s="270">
        <v>0</v>
      </c>
      <c r="L465" s="270">
        <v>0</v>
      </c>
      <c r="M465" s="270">
        <v>1</v>
      </c>
      <c r="N465" s="270">
        <v>0</v>
      </c>
    </row>
    <row r="466" spans="8:14" x14ac:dyDescent="0.25">
      <c r="H466" s="270">
        <v>468</v>
      </c>
      <c r="I466" s="270">
        <v>4</v>
      </c>
      <c r="J466" s="270">
        <v>1</v>
      </c>
      <c r="K466" s="270">
        <v>2</v>
      </c>
      <c r="L466" s="270">
        <v>2</v>
      </c>
      <c r="M466" s="270">
        <v>1</v>
      </c>
      <c r="N466" s="270">
        <v>2</v>
      </c>
    </row>
    <row r="467" spans="8:14" x14ac:dyDescent="0.25">
      <c r="H467" s="270">
        <v>469</v>
      </c>
      <c r="I467" s="270">
        <v>1</v>
      </c>
      <c r="J467" s="270">
        <v>0</v>
      </c>
      <c r="K467" s="270">
        <v>2</v>
      </c>
      <c r="L467" s="270">
        <v>1</v>
      </c>
      <c r="M467" s="270">
        <v>0</v>
      </c>
      <c r="N467" s="270">
        <v>2</v>
      </c>
    </row>
    <row r="468" spans="8:14" x14ac:dyDescent="0.25">
      <c r="H468" s="270">
        <v>471</v>
      </c>
      <c r="I468" s="270">
        <v>1</v>
      </c>
      <c r="J468" s="270">
        <v>1</v>
      </c>
      <c r="K468" s="270">
        <v>1</v>
      </c>
      <c r="L468" s="270">
        <v>1</v>
      </c>
      <c r="M468" s="270">
        <v>1</v>
      </c>
      <c r="N468" s="270">
        <v>1</v>
      </c>
    </row>
    <row r="469" spans="8:14" x14ac:dyDescent="0.25">
      <c r="H469" s="270">
        <v>472</v>
      </c>
      <c r="I469" s="270">
        <v>0</v>
      </c>
      <c r="J469" s="270">
        <v>1</v>
      </c>
      <c r="K469" s="270">
        <v>1</v>
      </c>
      <c r="L469" s="270">
        <v>0</v>
      </c>
      <c r="M469" s="270">
        <v>1</v>
      </c>
      <c r="N469" s="270">
        <v>1</v>
      </c>
    </row>
    <row r="470" spans="8:14" x14ac:dyDescent="0.25">
      <c r="H470" s="270">
        <v>473</v>
      </c>
      <c r="I470" s="270">
        <v>0</v>
      </c>
      <c r="J470" s="270">
        <v>1</v>
      </c>
      <c r="K470" s="270">
        <v>1</v>
      </c>
      <c r="L470" s="270">
        <v>0</v>
      </c>
      <c r="M470" s="270">
        <v>1</v>
      </c>
      <c r="N470" s="270">
        <v>1</v>
      </c>
    </row>
    <row r="471" spans="8:14" x14ac:dyDescent="0.25">
      <c r="H471" s="270">
        <v>474</v>
      </c>
      <c r="I471" s="270">
        <v>1</v>
      </c>
      <c r="J471" s="270">
        <v>0</v>
      </c>
      <c r="K471" s="270">
        <v>0</v>
      </c>
      <c r="L471" s="270">
        <v>1</v>
      </c>
      <c r="M471" s="270">
        <v>0</v>
      </c>
      <c r="N471" s="270">
        <v>0</v>
      </c>
    </row>
    <row r="472" spans="8:14" x14ac:dyDescent="0.25">
      <c r="H472" s="270">
        <v>475</v>
      </c>
      <c r="I472" s="270">
        <v>0</v>
      </c>
      <c r="J472" s="270">
        <v>0</v>
      </c>
      <c r="K472" s="270">
        <v>1</v>
      </c>
      <c r="L472" s="270">
        <v>0</v>
      </c>
      <c r="M472" s="270">
        <v>0</v>
      </c>
      <c r="N472" s="270">
        <v>1</v>
      </c>
    </row>
    <row r="473" spans="8:14" x14ac:dyDescent="0.25">
      <c r="H473" s="270">
        <v>476</v>
      </c>
      <c r="I473" s="270">
        <v>1</v>
      </c>
      <c r="J473" s="270">
        <v>0</v>
      </c>
      <c r="K473" s="270">
        <v>0</v>
      </c>
      <c r="L473" s="270">
        <v>0</v>
      </c>
      <c r="M473" s="270">
        <v>0</v>
      </c>
      <c r="N473" s="270">
        <v>0</v>
      </c>
    </row>
    <row r="474" spans="8:14" x14ac:dyDescent="0.25">
      <c r="H474" s="270">
        <v>477</v>
      </c>
      <c r="I474" s="270">
        <v>0</v>
      </c>
      <c r="J474" s="270">
        <v>0</v>
      </c>
      <c r="K474" s="270">
        <v>2</v>
      </c>
      <c r="L474" s="270">
        <v>0</v>
      </c>
      <c r="M474" s="270">
        <v>0</v>
      </c>
      <c r="N474" s="270">
        <v>2</v>
      </c>
    </row>
    <row r="475" spans="8:14" x14ac:dyDescent="0.25">
      <c r="H475" s="270">
        <v>478</v>
      </c>
      <c r="I475" s="270">
        <v>4</v>
      </c>
      <c r="J475" s="270">
        <v>0</v>
      </c>
      <c r="K475" s="270">
        <v>0</v>
      </c>
      <c r="L475" s="270">
        <v>3</v>
      </c>
      <c r="M475" s="270">
        <v>1</v>
      </c>
      <c r="N475" s="270">
        <v>0</v>
      </c>
    </row>
    <row r="476" spans="8:14" x14ac:dyDescent="0.25">
      <c r="H476" s="270">
        <v>479</v>
      </c>
      <c r="I476" s="270">
        <v>1</v>
      </c>
      <c r="J476" s="270">
        <v>1</v>
      </c>
      <c r="K476" s="270">
        <v>0</v>
      </c>
      <c r="L476" s="270">
        <v>0</v>
      </c>
      <c r="M476" s="270">
        <v>2</v>
      </c>
      <c r="N476" s="270">
        <v>0</v>
      </c>
    </row>
    <row r="477" spans="8:14" x14ac:dyDescent="0.25">
      <c r="H477" s="270">
        <v>480</v>
      </c>
      <c r="I477" s="270">
        <v>1</v>
      </c>
      <c r="J477" s="270">
        <v>0</v>
      </c>
      <c r="K477" s="270">
        <v>1</v>
      </c>
      <c r="L477" s="270">
        <v>2</v>
      </c>
      <c r="M477" s="270">
        <v>0</v>
      </c>
      <c r="N477" s="270">
        <v>1</v>
      </c>
    </row>
    <row r="478" spans="8:14" x14ac:dyDescent="0.25">
      <c r="H478" s="270">
        <v>481</v>
      </c>
      <c r="I478" s="270">
        <v>0</v>
      </c>
      <c r="J478" s="270">
        <v>0</v>
      </c>
      <c r="K478" s="270">
        <v>1</v>
      </c>
      <c r="L478" s="270">
        <v>0</v>
      </c>
      <c r="M478" s="270">
        <v>0</v>
      </c>
      <c r="N478" s="270">
        <v>1</v>
      </c>
    </row>
    <row r="479" spans="8:14" x14ac:dyDescent="0.25">
      <c r="H479" s="270">
        <v>482</v>
      </c>
      <c r="I479" s="270">
        <v>0</v>
      </c>
      <c r="J479" s="270">
        <v>1</v>
      </c>
      <c r="K479" s="270">
        <v>0</v>
      </c>
      <c r="L479" s="270">
        <v>0</v>
      </c>
      <c r="M479" s="270">
        <v>1</v>
      </c>
      <c r="N479" s="270">
        <v>1</v>
      </c>
    </row>
    <row r="480" spans="8:14" x14ac:dyDescent="0.25">
      <c r="H480" s="270">
        <v>484</v>
      </c>
      <c r="I480" s="270">
        <v>0</v>
      </c>
      <c r="J480" s="270">
        <v>1</v>
      </c>
      <c r="K480" s="270">
        <v>1</v>
      </c>
      <c r="L480" s="270">
        <v>0</v>
      </c>
      <c r="M480" s="270">
        <v>1</v>
      </c>
      <c r="N480" s="270">
        <v>1</v>
      </c>
    </row>
    <row r="481" spans="8:14" x14ac:dyDescent="0.25">
      <c r="H481" s="270">
        <v>486</v>
      </c>
      <c r="I481" s="270">
        <v>1</v>
      </c>
      <c r="J481" s="270">
        <v>1</v>
      </c>
      <c r="K481" s="270">
        <v>2</v>
      </c>
      <c r="L481" s="270">
        <v>1</v>
      </c>
      <c r="M481" s="270">
        <v>1</v>
      </c>
      <c r="N481" s="270">
        <v>2</v>
      </c>
    </row>
    <row r="482" spans="8:14" x14ac:dyDescent="0.25">
      <c r="H482" s="270">
        <v>487</v>
      </c>
      <c r="I482" s="270">
        <v>1</v>
      </c>
      <c r="J482" s="270">
        <v>1</v>
      </c>
      <c r="K482" s="270">
        <v>1</v>
      </c>
      <c r="L482" s="270">
        <v>1</v>
      </c>
      <c r="M482" s="270">
        <v>1</v>
      </c>
      <c r="N482" s="270">
        <v>1</v>
      </c>
    </row>
    <row r="483" spans="8:14" x14ac:dyDescent="0.25">
      <c r="H483" s="270">
        <v>488</v>
      </c>
      <c r="I483" s="270">
        <v>1</v>
      </c>
      <c r="J483" s="270">
        <v>1</v>
      </c>
      <c r="K483" s="270">
        <v>0</v>
      </c>
      <c r="L483" s="270">
        <v>1</v>
      </c>
      <c r="M483" s="270">
        <v>1</v>
      </c>
      <c r="N483" s="270">
        <v>0</v>
      </c>
    </row>
    <row r="484" spans="8:14" x14ac:dyDescent="0.25">
      <c r="H484" s="270">
        <v>489</v>
      </c>
      <c r="I484" s="270">
        <v>0</v>
      </c>
      <c r="J484" s="270">
        <v>1</v>
      </c>
      <c r="K484" s="270">
        <v>0</v>
      </c>
      <c r="L484" s="270">
        <v>0</v>
      </c>
      <c r="M484" s="270">
        <v>1</v>
      </c>
      <c r="N484" s="270">
        <v>0</v>
      </c>
    </row>
    <row r="485" spans="8:14" x14ac:dyDescent="0.25">
      <c r="H485" s="270">
        <v>490</v>
      </c>
      <c r="I485" s="270">
        <v>1</v>
      </c>
      <c r="J485" s="270">
        <v>0</v>
      </c>
      <c r="K485" s="270">
        <v>0</v>
      </c>
      <c r="L485" s="270">
        <v>0</v>
      </c>
      <c r="M485" s="270">
        <v>0</v>
      </c>
      <c r="N485" s="270">
        <v>0</v>
      </c>
    </row>
    <row r="486" spans="8:14" x14ac:dyDescent="0.25">
      <c r="H486" s="270">
        <v>491</v>
      </c>
      <c r="I486" s="270">
        <v>0</v>
      </c>
      <c r="J486" s="270">
        <v>0</v>
      </c>
      <c r="K486" s="270">
        <v>2</v>
      </c>
      <c r="L486" s="270">
        <v>0</v>
      </c>
      <c r="M486" s="270">
        <v>0</v>
      </c>
      <c r="N486" s="270">
        <v>1</v>
      </c>
    </row>
    <row r="487" spans="8:14" x14ac:dyDescent="0.25">
      <c r="H487" s="270">
        <v>492</v>
      </c>
      <c r="I487" s="270">
        <v>0</v>
      </c>
      <c r="J487" s="270">
        <v>0</v>
      </c>
      <c r="K487" s="270">
        <v>1</v>
      </c>
      <c r="L487" s="270">
        <v>0</v>
      </c>
      <c r="M487" s="270">
        <v>0</v>
      </c>
      <c r="N487" s="270">
        <v>1</v>
      </c>
    </row>
    <row r="488" spans="8:14" x14ac:dyDescent="0.25">
      <c r="H488" s="270">
        <v>493</v>
      </c>
      <c r="I488" s="270">
        <v>0</v>
      </c>
      <c r="J488" s="270">
        <v>0</v>
      </c>
      <c r="K488" s="270">
        <v>0</v>
      </c>
      <c r="L488" s="270">
        <v>0</v>
      </c>
      <c r="M488" s="270">
        <v>1</v>
      </c>
      <c r="N488" s="270">
        <v>0</v>
      </c>
    </row>
    <row r="489" spans="8:14" x14ac:dyDescent="0.25">
      <c r="H489" s="270">
        <v>494</v>
      </c>
      <c r="I489" s="270">
        <v>0</v>
      </c>
      <c r="J489" s="270">
        <v>2</v>
      </c>
      <c r="K489" s="270">
        <v>0</v>
      </c>
      <c r="L489" s="270">
        <v>0</v>
      </c>
      <c r="M489" s="270">
        <v>2</v>
      </c>
      <c r="N489" s="270">
        <v>0</v>
      </c>
    </row>
    <row r="490" spans="8:14" x14ac:dyDescent="0.25">
      <c r="H490" s="270">
        <v>495</v>
      </c>
      <c r="I490" s="270">
        <v>0</v>
      </c>
      <c r="J490" s="270">
        <v>0</v>
      </c>
      <c r="K490" s="270">
        <v>1</v>
      </c>
      <c r="L490" s="270">
        <v>0</v>
      </c>
      <c r="M490" s="270">
        <v>0</v>
      </c>
      <c r="N490" s="270">
        <v>2</v>
      </c>
    </row>
    <row r="491" spans="8:14" x14ac:dyDescent="0.25">
      <c r="H491" s="270">
        <v>496</v>
      </c>
      <c r="I491" s="270">
        <v>1</v>
      </c>
      <c r="J491" s="270">
        <v>0</v>
      </c>
      <c r="K491" s="270">
        <v>0</v>
      </c>
      <c r="L491" s="270">
        <v>1</v>
      </c>
      <c r="M491" s="270">
        <v>0</v>
      </c>
      <c r="N491" s="270">
        <v>0</v>
      </c>
    </row>
    <row r="492" spans="8:14" x14ac:dyDescent="0.25">
      <c r="H492" s="270">
        <v>497</v>
      </c>
      <c r="I492" s="270">
        <v>0</v>
      </c>
      <c r="J492" s="270">
        <v>1</v>
      </c>
      <c r="K492" s="270">
        <v>0</v>
      </c>
      <c r="L492" s="270">
        <v>0</v>
      </c>
      <c r="M492" s="270">
        <v>1</v>
      </c>
      <c r="N492" s="270">
        <v>0</v>
      </c>
    </row>
    <row r="493" spans="8:14" x14ac:dyDescent="0.25">
      <c r="H493" s="270">
        <v>498</v>
      </c>
      <c r="I493" s="270">
        <v>1</v>
      </c>
      <c r="J493" s="270">
        <v>2</v>
      </c>
      <c r="K493" s="270">
        <v>2</v>
      </c>
      <c r="L493" s="270">
        <v>1</v>
      </c>
      <c r="M493" s="270">
        <v>2</v>
      </c>
      <c r="N493" s="270">
        <v>2</v>
      </c>
    </row>
    <row r="494" spans="8:14" x14ac:dyDescent="0.25">
      <c r="H494" s="270">
        <v>499</v>
      </c>
      <c r="I494" s="270">
        <v>0</v>
      </c>
      <c r="J494" s="270">
        <v>1</v>
      </c>
      <c r="K494" s="270">
        <v>0</v>
      </c>
      <c r="L494" s="270">
        <v>0</v>
      </c>
      <c r="M494" s="270">
        <v>0</v>
      </c>
      <c r="N494" s="270">
        <v>0</v>
      </c>
    </row>
    <row r="495" spans="8:14" x14ac:dyDescent="0.25">
      <c r="H495" s="270">
        <v>500</v>
      </c>
      <c r="I495" s="270">
        <v>1</v>
      </c>
      <c r="J495" s="270">
        <v>0</v>
      </c>
      <c r="K495" s="270">
        <v>1</v>
      </c>
      <c r="L495" s="270">
        <v>1</v>
      </c>
      <c r="M495" s="270">
        <v>0</v>
      </c>
      <c r="N495" s="270">
        <v>1</v>
      </c>
    </row>
    <row r="496" spans="8:14" x14ac:dyDescent="0.25">
      <c r="H496" s="270">
        <v>501</v>
      </c>
      <c r="I496" s="270">
        <v>0</v>
      </c>
      <c r="J496" s="270">
        <v>0</v>
      </c>
      <c r="K496" s="270">
        <v>2</v>
      </c>
      <c r="L496" s="270">
        <v>0</v>
      </c>
      <c r="M496" s="270">
        <v>0</v>
      </c>
      <c r="N496" s="270">
        <v>2</v>
      </c>
    </row>
    <row r="497" spans="8:14" x14ac:dyDescent="0.25">
      <c r="H497" s="270">
        <v>502</v>
      </c>
      <c r="I497" s="270">
        <v>1</v>
      </c>
      <c r="J497" s="270">
        <v>0</v>
      </c>
      <c r="K497" s="270">
        <v>0</v>
      </c>
      <c r="L497" s="270">
        <v>1</v>
      </c>
      <c r="M497" s="270">
        <v>0</v>
      </c>
      <c r="N497" s="270">
        <v>0</v>
      </c>
    </row>
    <row r="498" spans="8:14" x14ac:dyDescent="0.25">
      <c r="H498" s="270">
        <v>503</v>
      </c>
      <c r="I498" s="270">
        <v>0</v>
      </c>
      <c r="J498" s="270">
        <v>1</v>
      </c>
      <c r="K498" s="270">
        <v>0</v>
      </c>
      <c r="L498" s="270">
        <v>0</v>
      </c>
      <c r="M498" s="270">
        <v>1</v>
      </c>
      <c r="N498" s="270">
        <v>1</v>
      </c>
    </row>
    <row r="499" spans="8:14" x14ac:dyDescent="0.25">
      <c r="H499" s="270">
        <v>504</v>
      </c>
      <c r="I499" s="270">
        <v>1</v>
      </c>
      <c r="J499" s="270">
        <v>0</v>
      </c>
      <c r="K499" s="270">
        <v>0</v>
      </c>
      <c r="L499" s="270">
        <v>1</v>
      </c>
      <c r="M499" s="270">
        <v>0</v>
      </c>
      <c r="N499" s="270">
        <v>0</v>
      </c>
    </row>
    <row r="500" spans="8:14" x14ac:dyDescent="0.25">
      <c r="H500" s="270">
        <v>506</v>
      </c>
      <c r="I500" s="270">
        <v>1</v>
      </c>
      <c r="J500" s="270">
        <v>0</v>
      </c>
      <c r="K500" s="270">
        <v>2</v>
      </c>
      <c r="L500" s="270">
        <v>1</v>
      </c>
      <c r="M500" s="270">
        <v>0</v>
      </c>
      <c r="N500" s="270">
        <v>2</v>
      </c>
    </row>
    <row r="501" spans="8:14" x14ac:dyDescent="0.25">
      <c r="H501" s="270">
        <v>507</v>
      </c>
      <c r="I501" s="270">
        <v>0</v>
      </c>
      <c r="J501" s="270">
        <v>2</v>
      </c>
      <c r="K501" s="270">
        <v>1</v>
      </c>
      <c r="L501" s="270">
        <v>0</v>
      </c>
      <c r="M501" s="270">
        <v>2</v>
      </c>
      <c r="N501" s="270">
        <v>1</v>
      </c>
    </row>
    <row r="502" spans="8:14" x14ac:dyDescent="0.25">
      <c r="H502" s="270">
        <v>509</v>
      </c>
      <c r="I502" s="270">
        <v>0</v>
      </c>
      <c r="J502" s="270">
        <v>0</v>
      </c>
      <c r="K502" s="270">
        <v>0</v>
      </c>
      <c r="L502" s="270">
        <v>0</v>
      </c>
      <c r="M502" s="270">
        <v>0</v>
      </c>
      <c r="N502" s="270">
        <v>1</v>
      </c>
    </row>
    <row r="503" spans="8:14" x14ac:dyDescent="0.25">
      <c r="H503" s="270">
        <v>510</v>
      </c>
      <c r="I503" s="270">
        <v>1</v>
      </c>
      <c r="J503" s="270">
        <v>2</v>
      </c>
      <c r="K503" s="270">
        <v>0</v>
      </c>
      <c r="L503" s="270">
        <v>0</v>
      </c>
      <c r="M503" s="270">
        <v>2</v>
      </c>
      <c r="N503" s="270">
        <v>0</v>
      </c>
    </row>
    <row r="504" spans="8:14" x14ac:dyDescent="0.25">
      <c r="H504" s="270">
        <v>514</v>
      </c>
      <c r="I504" s="270">
        <v>0</v>
      </c>
      <c r="J504" s="270">
        <v>0</v>
      </c>
      <c r="K504" s="270">
        <v>1</v>
      </c>
      <c r="L504" s="270">
        <v>0</v>
      </c>
      <c r="M504" s="270">
        <v>0</v>
      </c>
      <c r="N504" s="270">
        <v>1</v>
      </c>
    </row>
    <row r="505" spans="8:14" x14ac:dyDescent="0.25">
      <c r="H505" s="270">
        <v>515</v>
      </c>
      <c r="I505" s="270">
        <v>1</v>
      </c>
      <c r="J505" s="270">
        <v>2</v>
      </c>
      <c r="K505" s="270">
        <v>0</v>
      </c>
      <c r="L505" s="270">
        <v>1</v>
      </c>
      <c r="M505" s="270">
        <v>2</v>
      </c>
      <c r="N505" s="270">
        <v>0</v>
      </c>
    </row>
    <row r="506" spans="8:14" x14ac:dyDescent="0.25">
      <c r="H506" s="270">
        <v>516</v>
      </c>
      <c r="I506" s="270">
        <v>2</v>
      </c>
      <c r="J506" s="270">
        <v>0</v>
      </c>
      <c r="K506" s="270">
        <v>0</v>
      </c>
      <c r="L506" s="270">
        <v>1</v>
      </c>
      <c r="M506" s="270">
        <v>0</v>
      </c>
      <c r="N506" s="270">
        <v>0</v>
      </c>
    </row>
    <row r="507" spans="8:14" x14ac:dyDescent="0.25">
      <c r="H507" s="270">
        <v>517</v>
      </c>
      <c r="I507" s="270">
        <v>0</v>
      </c>
      <c r="J507" s="270">
        <v>0</v>
      </c>
      <c r="K507" s="270">
        <v>2</v>
      </c>
      <c r="L507" s="270">
        <v>0</v>
      </c>
      <c r="M507" s="270">
        <v>0</v>
      </c>
      <c r="N507" s="270">
        <v>1</v>
      </c>
    </row>
    <row r="508" spans="8:14" x14ac:dyDescent="0.25">
      <c r="H508" s="270">
        <v>518</v>
      </c>
      <c r="I508" s="270">
        <v>1</v>
      </c>
      <c r="J508" s="270">
        <v>0</v>
      </c>
      <c r="K508" s="270">
        <v>0</v>
      </c>
      <c r="L508" s="270">
        <v>1</v>
      </c>
      <c r="M508" s="270">
        <v>0</v>
      </c>
      <c r="N508" s="270">
        <v>0</v>
      </c>
    </row>
    <row r="509" spans="8:14" x14ac:dyDescent="0.25">
      <c r="H509" s="270">
        <v>519</v>
      </c>
      <c r="I509" s="270">
        <v>0</v>
      </c>
      <c r="J509" s="270">
        <v>1</v>
      </c>
      <c r="K509" s="270">
        <v>0</v>
      </c>
      <c r="L509" s="270">
        <v>1</v>
      </c>
      <c r="M509" s="270">
        <v>0</v>
      </c>
      <c r="N509" s="270">
        <v>0</v>
      </c>
    </row>
    <row r="510" spans="8:14" x14ac:dyDescent="0.25">
      <c r="H510" s="270">
        <v>520</v>
      </c>
      <c r="I510" s="270">
        <v>0</v>
      </c>
      <c r="J510" s="270">
        <v>0</v>
      </c>
      <c r="K510" s="270">
        <v>2</v>
      </c>
      <c r="L510" s="270">
        <v>0</v>
      </c>
      <c r="M510" s="270">
        <v>0</v>
      </c>
      <c r="N510" s="270">
        <v>2</v>
      </c>
    </row>
    <row r="511" spans="8:14" x14ac:dyDescent="0.25">
      <c r="H511" s="270">
        <v>521</v>
      </c>
      <c r="I511" s="270">
        <v>1</v>
      </c>
      <c r="J511" s="270">
        <v>1</v>
      </c>
      <c r="K511" s="270">
        <v>1</v>
      </c>
      <c r="L511" s="270">
        <v>1</v>
      </c>
      <c r="M511" s="270">
        <v>1</v>
      </c>
      <c r="N511" s="270">
        <v>0</v>
      </c>
    </row>
    <row r="512" spans="8:14" x14ac:dyDescent="0.25">
      <c r="H512" s="270">
        <v>522</v>
      </c>
      <c r="I512" s="270">
        <v>1</v>
      </c>
      <c r="J512" s="270">
        <v>0</v>
      </c>
      <c r="K512" s="270">
        <v>2</v>
      </c>
      <c r="L512" s="270">
        <v>0</v>
      </c>
      <c r="M512" s="270">
        <v>0</v>
      </c>
      <c r="N512" s="270">
        <v>2</v>
      </c>
    </row>
    <row r="513" spans="8:14" x14ac:dyDescent="0.25">
      <c r="H513" s="270">
        <v>523</v>
      </c>
      <c r="I513" s="270">
        <v>1</v>
      </c>
      <c r="J513" s="270">
        <v>1</v>
      </c>
      <c r="K513" s="270">
        <v>0</v>
      </c>
      <c r="L513" s="270">
        <v>0</v>
      </c>
      <c r="M513" s="270">
        <v>1</v>
      </c>
      <c r="N513" s="270">
        <v>0</v>
      </c>
    </row>
    <row r="514" spans="8:14" x14ac:dyDescent="0.25">
      <c r="H514" s="270">
        <v>524</v>
      </c>
      <c r="I514" s="270">
        <v>0</v>
      </c>
      <c r="J514" s="270">
        <v>1</v>
      </c>
      <c r="K514" s="270">
        <v>0</v>
      </c>
      <c r="L514" s="270">
        <v>0</v>
      </c>
      <c r="M514" s="270">
        <v>1</v>
      </c>
      <c r="N514" s="270">
        <v>0</v>
      </c>
    </row>
    <row r="515" spans="8:14" x14ac:dyDescent="0.25">
      <c r="H515" s="270">
        <v>525</v>
      </c>
      <c r="I515" s="270">
        <v>1</v>
      </c>
      <c r="J515" s="270">
        <v>0</v>
      </c>
      <c r="K515" s="270">
        <v>0</v>
      </c>
      <c r="L515" s="270">
        <v>1</v>
      </c>
      <c r="M515" s="270">
        <v>1</v>
      </c>
      <c r="N515" s="270">
        <v>0</v>
      </c>
    </row>
    <row r="516" spans="8:14" x14ac:dyDescent="0.25">
      <c r="H516" s="270">
        <v>526</v>
      </c>
      <c r="I516" s="270">
        <v>0</v>
      </c>
      <c r="J516" s="270">
        <v>0</v>
      </c>
      <c r="K516" s="270">
        <v>1</v>
      </c>
      <c r="L516" s="270">
        <v>0</v>
      </c>
      <c r="M516" s="270">
        <v>0</v>
      </c>
      <c r="N516" s="270">
        <v>1</v>
      </c>
    </row>
    <row r="517" spans="8:14" x14ac:dyDescent="0.25">
      <c r="H517" s="270">
        <v>527</v>
      </c>
      <c r="I517" s="270">
        <v>0</v>
      </c>
      <c r="J517" s="270">
        <v>3</v>
      </c>
      <c r="K517" s="270">
        <v>0</v>
      </c>
      <c r="L517" s="270">
        <v>0</v>
      </c>
      <c r="M517" s="270">
        <v>2</v>
      </c>
      <c r="N517" s="270">
        <v>0</v>
      </c>
    </row>
    <row r="518" spans="8:14" x14ac:dyDescent="0.25">
      <c r="H518" s="270">
        <v>528</v>
      </c>
      <c r="I518" s="270">
        <v>0</v>
      </c>
      <c r="J518" s="270">
        <v>1</v>
      </c>
      <c r="K518" s="270">
        <v>1</v>
      </c>
      <c r="L518" s="270">
        <v>0</v>
      </c>
      <c r="M518" s="270">
        <v>1</v>
      </c>
      <c r="N518" s="270">
        <v>1</v>
      </c>
    </row>
    <row r="519" spans="8:14" x14ac:dyDescent="0.25">
      <c r="H519" s="270">
        <v>529</v>
      </c>
      <c r="I519" s="270">
        <v>1</v>
      </c>
      <c r="J519" s="270">
        <v>0</v>
      </c>
      <c r="K519" s="270">
        <v>1</v>
      </c>
      <c r="L519" s="270">
        <v>1</v>
      </c>
      <c r="M519" s="270">
        <v>0</v>
      </c>
      <c r="N519" s="270">
        <v>1</v>
      </c>
    </row>
    <row r="520" spans="8:14" x14ac:dyDescent="0.25">
      <c r="H520" s="270">
        <v>530</v>
      </c>
      <c r="I520" s="270">
        <v>2</v>
      </c>
      <c r="J520" s="270">
        <v>1</v>
      </c>
      <c r="K520" s="270">
        <v>2</v>
      </c>
      <c r="L520" s="270">
        <v>1</v>
      </c>
      <c r="M520" s="270">
        <v>1</v>
      </c>
      <c r="N520" s="270">
        <v>2</v>
      </c>
    </row>
    <row r="521" spans="8:14" x14ac:dyDescent="0.25">
      <c r="H521" s="270">
        <v>531</v>
      </c>
      <c r="I521" s="270">
        <v>0</v>
      </c>
      <c r="J521" s="270">
        <v>1</v>
      </c>
      <c r="K521" s="270">
        <v>0</v>
      </c>
      <c r="L521" s="270">
        <v>0</v>
      </c>
      <c r="M521" s="270">
        <v>0</v>
      </c>
      <c r="N521" s="270">
        <v>0</v>
      </c>
    </row>
    <row r="522" spans="8:14" x14ac:dyDescent="0.25">
      <c r="H522" s="270">
        <v>533</v>
      </c>
      <c r="I522" s="270">
        <v>0</v>
      </c>
      <c r="J522" s="270">
        <v>1</v>
      </c>
      <c r="K522" s="270">
        <v>0</v>
      </c>
      <c r="L522" s="270">
        <v>0</v>
      </c>
      <c r="M522" s="270">
        <v>1</v>
      </c>
      <c r="N522" s="270">
        <v>0</v>
      </c>
    </row>
    <row r="523" spans="8:14" x14ac:dyDescent="0.25">
      <c r="H523" s="270">
        <v>534</v>
      </c>
      <c r="I523" s="270">
        <v>0</v>
      </c>
      <c r="J523" s="270">
        <v>1</v>
      </c>
      <c r="K523" s="270">
        <v>0</v>
      </c>
      <c r="L523" s="270">
        <v>0</v>
      </c>
      <c r="M523" s="270">
        <v>0</v>
      </c>
      <c r="N523" s="270">
        <v>0</v>
      </c>
    </row>
    <row r="524" spans="8:14" x14ac:dyDescent="0.25">
      <c r="H524" s="270">
        <v>538</v>
      </c>
      <c r="I524" s="270">
        <v>1</v>
      </c>
      <c r="J524" s="270">
        <v>1</v>
      </c>
      <c r="K524" s="270">
        <v>0</v>
      </c>
      <c r="L524" s="270">
        <v>0</v>
      </c>
      <c r="M524" s="270">
        <v>1</v>
      </c>
      <c r="N524" s="270">
        <v>0</v>
      </c>
    </row>
    <row r="525" spans="8:14" x14ac:dyDescent="0.25">
      <c r="H525" s="270">
        <v>539</v>
      </c>
      <c r="I525" s="270">
        <v>0</v>
      </c>
      <c r="J525" s="270">
        <v>1</v>
      </c>
      <c r="K525" s="270">
        <v>1</v>
      </c>
      <c r="L525" s="270">
        <v>0</v>
      </c>
      <c r="M525" s="270">
        <v>1</v>
      </c>
      <c r="N525" s="270">
        <v>1</v>
      </c>
    </row>
    <row r="526" spans="8:14" x14ac:dyDescent="0.25">
      <c r="H526" s="270">
        <v>540</v>
      </c>
      <c r="I526" s="270">
        <v>0</v>
      </c>
      <c r="J526" s="270">
        <v>0</v>
      </c>
      <c r="K526" s="270">
        <v>1</v>
      </c>
      <c r="L526" s="270">
        <v>0</v>
      </c>
      <c r="M526" s="270">
        <v>0</v>
      </c>
      <c r="N526" s="270">
        <v>1</v>
      </c>
    </row>
    <row r="527" spans="8:14" x14ac:dyDescent="0.25">
      <c r="H527" s="270">
        <v>541</v>
      </c>
      <c r="I527" s="270">
        <v>1</v>
      </c>
      <c r="J527" s="270">
        <v>0</v>
      </c>
      <c r="K527" s="270">
        <v>0</v>
      </c>
      <c r="L527" s="270">
        <v>0</v>
      </c>
      <c r="M527" s="270">
        <v>0</v>
      </c>
      <c r="N527" s="270">
        <v>0</v>
      </c>
    </row>
    <row r="528" spans="8:14" x14ac:dyDescent="0.25">
      <c r="H528" s="270">
        <v>542</v>
      </c>
      <c r="I528" s="270">
        <v>0</v>
      </c>
      <c r="J528" s="270">
        <v>0</v>
      </c>
      <c r="K528" s="270">
        <v>1</v>
      </c>
      <c r="L528" s="270">
        <v>0</v>
      </c>
      <c r="M528" s="270">
        <v>0</v>
      </c>
      <c r="N528" s="270">
        <v>1</v>
      </c>
    </row>
    <row r="529" spans="8:14" x14ac:dyDescent="0.25">
      <c r="H529" s="270">
        <v>544</v>
      </c>
      <c r="I529" s="270">
        <v>0</v>
      </c>
      <c r="J529" s="270">
        <v>1</v>
      </c>
      <c r="K529" s="270">
        <v>0</v>
      </c>
      <c r="L529" s="270">
        <v>0</v>
      </c>
      <c r="M529" s="270">
        <v>1</v>
      </c>
      <c r="N529" s="270">
        <v>0</v>
      </c>
    </row>
    <row r="530" spans="8:14" x14ac:dyDescent="0.25">
      <c r="H530" s="270">
        <v>545</v>
      </c>
      <c r="I530" s="270">
        <v>1</v>
      </c>
      <c r="J530" s="270">
        <v>0</v>
      </c>
      <c r="K530" s="270">
        <v>0</v>
      </c>
      <c r="L530" s="270">
        <v>1</v>
      </c>
      <c r="M530" s="270">
        <v>0</v>
      </c>
      <c r="N530" s="270">
        <v>0</v>
      </c>
    </row>
    <row r="531" spans="8:14" x14ac:dyDescent="0.25">
      <c r="H531" s="270">
        <v>547</v>
      </c>
      <c r="I531" s="270">
        <v>0</v>
      </c>
      <c r="J531" s="270">
        <v>1</v>
      </c>
      <c r="K531" s="270">
        <v>0</v>
      </c>
      <c r="L531" s="270">
        <v>0</v>
      </c>
      <c r="M531" s="270">
        <v>1</v>
      </c>
      <c r="N531" s="270">
        <v>0</v>
      </c>
    </row>
    <row r="532" spans="8:14" x14ac:dyDescent="0.25">
      <c r="H532" s="270">
        <v>549</v>
      </c>
      <c r="I532" s="270">
        <v>0</v>
      </c>
      <c r="J532" s="270">
        <v>1</v>
      </c>
      <c r="K532" s="270">
        <v>0</v>
      </c>
      <c r="L532" s="270">
        <v>0</v>
      </c>
      <c r="M532" s="270">
        <v>1</v>
      </c>
      <c r="N532" s="270">
        <v>0</v>
      </c>
    </row>
    <row r="533" spans="8:14" x14ac:dyDescent="0.25">
      <c r="H533" s="270">
        <v>550</v>
      </c>
      <c r="I533" s="270">
        <v>1</v>
      </c>
      <c r="J533" s="270">
        <v>1</v>
      </c>
      <c r="K533" s="270">
        <v>1</v>
      </c>
      <c r="L533" s="270">
        <v>1</v>
      </c>
      <c r="M533" s="270">
        <v>1</v>
      </c>
      <c r="N533" s="270">
        <v>1</v>
      </c>
    </row>
    <row r="534" spans="8:14" x14ac:dyDescent="0.25">
      <c r="H534" s="270">
        <v>551</v>
      </c>
      <c r="I534" s="270">
        <v>2</v>
      </c>
      <c r="J534" s="270">
        <v>0</v>
      </c>
      <c r="K534" s="270">
        <v>2</v>
      </c>
      <c r="L534" s="270">
        <v>0</v>
      </c>
      <c r="M534" s="270">
        <v>0</v>
      </c>
      <c r="N534" s="270">
        <v>2</v>
      </c>
    </row>
    <row r="535" spans="8:14" x14ac:dyDescent="0.25">
      <c r="H535" s="270">
        <v>554</v>
      </c>
      <c r="I535" s="270">
        <v>0</v>
      </c>
      <c r="J535" s="270">
        <v>0</v>
      </c>
      <c r="K535" s="270">
        <v>1</v>
      </c>
      <c r="L535" s="270">
        <v>0</v>
      </c>
      <c r="M535" s="270">
        <v>0</v>
      </c>
      <c r="N535" s="270">
        <v>1</v>
      </c>
    </row>
    <row r="536" spans="8:14" x14ac:dyDescent="0.25">
      <c r="H536" s="270">
        <v>555</v>
      </c>
      <c r="I536" s="270">
        <v>0</v>
      </c>
      <c r="J536" s="270">
        <v>1</v>
      </c>
      <c r="K536" s="270">
        <v>1</v>
      </c>
      <c r="L536" s="270">
        <v>0</v>
      </c>
      <c r="M536" s="270">
        <v>0</v>
      </c>
      <c r="N536" s="270">
        <v>1</v>
      </c>
    </row>
    <row r="537" spans="8:14" x14ac:dyDescent="0.25">
      <c r="H537" s="270">
        <v>556</v>
      </c>
      <c r="I537" s="270">
        <v>0</v>
      </c>
      <c r="J537" s="270">
        <v>2</v>
      </c>
      <c r="K537" s="270">
        <v>1</v>
      </c>
      <c r="L537" s="270">
        <v>0</v>
      </c>
      <c r="M537" s="270">
        <v>2</v>
      </c>
      <c r="N537" s="270">
        <v>1</v>
      </c>
    </row>
    <row r="538" spans="8:14" x14ac:dyDescent="0.25">
      <c r="H538" s="270">
        <v>558</v>
      </c>
      <c r="I538" s="270">
        <v>1</v>
      </c>
      <c r="J538" s="270">
        <v>1</v>
      </c>
      <c r="K538" s="270">
        <v>0</v>
      </c>
      <c r="L538" s="270">
        <v>1</v>
      </c>
      <c r="M538" s="270">
        <v>1</v>
      </c>
      <c r="N538" s="270">
        <v>0</v>
      </c>
    </row>
    <row r="539" spans="8:14" x14ac:dyDescent="0.25">
      <c r="H539" s="270">
        <v>559</v>
      </c>
      <c r="I539" s="270">
        <v>1</v>
      </c>
      <c r="J539" s="270">
        <v>0</v>
      </c>
      <c r="K539" s="270">
        <v>1</v>
      </c>
      <c r="L539" s="270">
        <v>0</v>
      </c>
      <c r="M539" s="270">
        <v>0</v>
      </c>
      <c r="N539" s="270">
        <v>1</v>
      </c>
    </row>
    <row r="540" spans="8:14" x14ac:dyDescent="0.25">
      <c r="H540" s="270">
        <v>560</v>
      </c>
      <c r="I540" s="270">
        <v>0</v>
      </c>
      <c r="J540" s="270">
        <v>0</v>
      </c>
      <c r="K540" s="270">
        <v>1</v>
      </c>
      <c r="L540" s="270">
        <v>0</v>
      </c>
      <c r="M540" s="270">
        <v>0</v>
      </c>
      <c r="N540" s="270">
        <v>1</v>
      </c>
    </row>
    <row r="541" spans="8:14" x14ac:dyDescent="0.25">
      <c r="H541" s="270">
        <v>561</v>
      </c>
      <c r="I541" s="270">
        <v>1</v>
      </c>
      <c r="J541" s="270">
        <v>1</v>
      </c>
      <c r="K541" s="270">
        <v>0</v>
      </c>
      <c r="L541" s="270">
        <v>1</v>
      </c>
      <c r="M541" s="270">
        <v>1</v>
      </c>
      <c r="N541" s="270">
        <v>0</v>
      </c>
    </row>
    <row r="542" spans="8:14" x14ac:dyDescent="0.25">
      <c r="H542" s="270">
        <v>562</v>
      </c>
      <c r="I542" s="270">
        <v>0</v>
      </c>
      <c r="J542" s="270">
        <v>0</v>
      </c>
      <c r="K542" s="270">
        <v>1</v>
      </c>
      <c r="L542" s="270">
        <v>0</v>
      </c>
      <c r="M542" s="270">
        <v>0</v>
      </c>
      <c r="N542" s="270">
        <v>1</v>
      </c>
    </row>
    <row r="543" spans="8:14" x14ac:dyDescent="0.25">
      <c r="H543" s="270">
        <v>564</v>
      </c>
      <c r="I543" s="270">
        <v>1</v>
      </c>
      <c r="J543" s="270">
        <v>0</v>
      </c>
      <c r="K543" s="270">
        <v>1</v>
      </c>
      <c r="L543" s="270">
        <v>1</v>
      </c>
      <c r="M543" s="270">
        <v>0</v>
      </c>
      <c r="N543" s="270">
        <v>1</v>
      </c>
    </row>
    <row r="544" spans="8:14" x14ac:dyDescent="0.25">
      <c r="H544" s="270">
        <v>565</v>
      </c>
      <c r="I544" s="270">
        <v>2</v>
      </c>
      <c r="J544" s="270">
        <v>1</v>
      </c>
      <c r="K544" s="270">
        <v>0</v>
      </c>
      <c r="L544" s="270">
        <v>1</v>
      </c>
      <c r="M544" s="270">
        <v>0</v>
      </c>
      <c r="N544" s="270">
        <v>0</v>
      </c>
    </row>
    <row r="545" spans="8:14" x14ac:dyDescent="0.25">
      <c r="H545" s="270">
        <v>566</v>
      </c>
      <c r="I545" s="270">
        <v>0</v>
      </c>
      <c r="J545" s="270">
        <v>1</v>
      </c>
      <c r="K545" s="270">
        <v>0</v>
      </c>
      <c r="L545" s="270">
        <v>0</v>
      </c>
      <c r="M545" s="270">
        <v>1</v>
      </c>
      <c r="N545" s="270">
        <v>0</v>
      </c>
    </row>
    <row r="546" spans="8:14" x14ac:dyDescent="0.25">
      <c r="H546" s="270">
        <v>567</v>
      </c>
      <c r="I546" s="270">
        <v>1</v>
      </c>
      <c r="J546" s="270">
        <v>0</v>
      </c>
      <c r="K546" s="270">
        <v>0</v>
      </c>
      <c r="L546" s="270">
        <v>1</v>
      </c>
      <c r="M546" s="270">
        <v>0</v>
      </c>
      <c r="N546" s="270">
        <v>0</v>
      </c>
    </row>
    <row r="547" spans="8:14" x14ac:dyDescent="0.25">
      <c r="H547" s="270">
        <v>568</v>
      </c>
      <c r="I547" s="270">
        <v>1</v>
      </c>
      <c r="J547" s="270">
        <v>1</v>
      </c>
      <c r="K547" s="270">
        <v>3</v>
      </c>
      <c r="L547" s="270">
        <v>1</v>
      </c>
      <c r="M547" s="270">
        <v>1</v>
      </c>
      <c r="N547" s="270">
        <v>2</v>
      </c>
    </row>
    <row r="548" spans="8:14" x14ac:dyDescent="0.25">
      <c r="H548" s="270">
        <v>569</v>
      </c>
      <c r="I548" s="270">
        <v>0</v>
      </c>
      <c r="J548" s="270">
        <v>0</v>
      </c>
      <c r="K548" s="270">
        <v>1</v>
      </c>
      <c r="L548" s="270">
        <v>0</v>
      </c>
      <c r="M548" s="270">
        <v>0</v>
      </c>
      <c r="N548" s="270">
        <v>1</v>
      </c>
    </row>
    <row r="549" spans="8:14" x14ac:dyDescent="0.25">
      <c r="H549" s="270">
        <v>571</v>
      </c>
      <c r="I549" s="270">
        <v>2</v>
      </c>
      <c r="J549" s="270">
        <v>0</v>
      </c>
      <c r="K549" s="270">
        <v>0</v>
      </c>
      <c r="L549" s="270">
        <v>2</v>
      </c>
      <c r="M549" s="270">
        <v>0</v>
      </c>
      <c r="N549" s="270">
        <v>0</v>
      </c>
    </row>
    <row r="550" spans="8:14" x14ac:dyDescent="0.25">
      <c r="H550" s="270">
        <v>572</v>
      </c>
      <c r="I550" s="270">
        <v>0</v>
      </c>
      <c r="J550" s="270">
        <v>0</v>
      </c>
      <c r="K550" s="270">
        <v>2</v>
      </c>
      <c r="L550" s="270">
        <v>0</v>
      </c>
      <c r="M550" s="270">
        <v>0</v>
      </c>
      <c r="N550" s="270">
        <v>2</v>
      </c>
    </row>
    <row r="551" spans="8:14" x14ac:dyDescent="0.25">
      <c r="H551" s="270">
        <v>574</v>
      </c>
      <c r="I551" s="270">
        <v>0</v>
      </c>
      <c r="J551" s="270">
        <v>0</v>
      </c>
      <c r="K551" s="270">
        <v>2</v>
      </c>
      <c r="L551" s="270">
        <v>0</v>
      </c>
      <c r="M551" s="270">
        <v>1</v>
      </c>
      <c r="N551" s="270">
        <v>2</v>
      </c>
    </row>
    <row r="552" spans="8:14" x14ac:dyDescent="0.25">
      <c r="H552" s="270">
        <v>575</v>
      </c>
      <c r="I552" s="270">
        <v>0</v>
      </c>
      <c r="J552" s="270">
        <v>1</v>
      </c>
      <c r="K552" s="270">
        <v>0</v>
      </c>
      <c r="L552" s="270">
        <v>0</v>
      </c>
      <c r="M552" s="270">
        <v>1</v>
      </c>
      <c r="N552" s="270">
        <v>0</v>
      </c>
    </row>
    <row r="553" spans="8:14" x14ac:dyDescent="0.25">
      <c r="H553" s="270">
        <v>576</v>
      </c>
      <c r="I553" s="270">
        <v>1</v>
      </c>
      <c r="J553" s="270">
        <v>0</v>
      </c>
      <c r="K553" s="270">
        <v>0</v>
      </c>
      <c r="L553" s="270">
        <v>1</v>
      </c>
      <c r="M553" s="270">
        <v>0</v>
      </c>
      <c r="N553" s="270">
        <v>0</v>
      </c>
    </row>
    <row r="554" spans="8:14" x14ac:dyDescent="0.25">
      <c r="H554" s="270">
        <v>577</v>
      </c>
      <c r="I554" s="270">
        <v>0</v>
      </c>
      <c r="J554" s="270">
        <v>1</v>
      </c>
      <c r="K554" s="270">
        <v>1</v>
      </c>
      <c r="L554" s="270">
        <v>0</v>
      </c>
      <c r="M554" s="270">
        <v>1</v>
      </c>
      <c r="N554" s="270">
        <v>0</v>
      </c>
    </row>
    <row r="555" spans="8:14" x14ac:dyDescent="0.25">
      <c r="H555" s="270">
        <v>578</v>
      </c>
      <c r="I555" s="270">
        <v>0</v>
      </c>
      <c r="J555" s="270">
        <v>1</v>
      </c>
      <c r="K555" s="270">
        <v>0</v>
      </c>
      <c r="L555" s="270">
        <v>0</v>
      </c>
      <c r="M555" s="270">
        <v>1</v>
      </c>
      <c r="N555" s="270">
        <v>0</v>
      </c>
    </row>
    <row r="556" spans="8:14" x14ac:dyDescent="0.25">
      <c r="H556" s="270">
        <v>579</v>
      </c>
      <c r="I556" s="270">
        <v>2</v>
      </c>
      <c r="J556" s="270">
        <v>0</v>
      </c>
      <c r="K556" s="270">
        <v>0</v>
      </c>
      <c r="L556" s="270">
        <v>1</v>
      </c>
      <c r="M556" s="270">
        <v>0</v>
      </c>
      <c r="N556" s="270">
        <v>0</v>
      </c>
    </row>
    <row r="557" spans="8:14" x14ac:dyDescent="0.25">
      <c r="H557" s="270">
        <v>580</v>
      </c>
      <c r="I557" s="270">
        <v>0</v>
      </c>
      <c r="J557" s="270">
        <v>0</v>
      </c>
      <c r="K557" s="270">
        <v>2</v>
      </c>
      <c r="L557" s="270">
        <v>0</v>
      </c>
      <c r="M557" s="270">
        <v>0</v>
      </c>
      <c r="N557" s="270">
        <v>2</v>
      </c>
    </row>
    <row r="558" spans="8:14" x14ac:dyDescent="0.25">
      <c r="H558" s="270">
        <v>581</v>
      </c>
      <c r="I558" s="270">
        <v>2</v>
      </c>
      <c r="J558" s="270">
        <v>0</v>
      </c>
      <c r="K558" s="270">
        <v>1</v>
      </c>
      <c r="L558" s="270">
        <v>2</v>
      </c>
      <c r="M558" s="270">
        <v>0</v>
      </c>
      <c r="N558" s="270">
        <v>1</v>
      </c>
    </row>
    <row r="559" spans="8:14" x14ac:dyDescent="0.25">
      <c r="H559" s="270">
        <v>582</v>
      </c>
      <c r="I559" s="270">
        <v>0</v>
      </c>
      <c r="J559" s="270">
        <v>0</v>
      </c>
      <c r="K559" s="270">
        <v>1</v>
      </c>
      <c r="L559" s="270">
        <v>0</v>
      </c>
      <c r="M559" s="270">
        <v>0</v>
      </c>
      <c r="N559" s="270">
        <v>1</v>
      </c>
    </row>
    <row r="560" spans="8:14" x14ac:dyDescent="0.25">
      <c r="H560" s="270">
        <v>584</v>
      </c>
      <c r="I560" s="270">
        <v>0</v>
      </c>
      <c r="J560" s="270">
        <v>0</v>
      </c>
      <c r="K560" s="270">
        <v>1</v>
      </c>
      <c r="L560" s="270">
        <v>0</v>
      </c>
      <c r="M560" s="270">
        <v>0</v>
      </c>
      <c r="N560" s="270">
        <v>1</v>
      </c>
    </row>
    <row r="561" spans="8:14" x14ac:dyDescent="0.25">
      <c r="H561" s="270">
        <v>587</v>
      </c>
      <c r="I561" s="270">
        <v>0</v>
      </c>
      <c r="J561" s="270">
        <v>1</v>
      </c>
      <c r="K561" s="270">
        <v>1</v>
      </c>
      <c r="L561" s="270">
        <v>0</v>
      </c>
      <c r="M561" s="270">
        <v>1</v>
      </c>
      <c r="N561" s="270">
        <v>1</v>
      </c>
    </row>
    <row r="562" spans="8:14" x14ac:dyDescent="0.25">
      <c r="H562" s="270">
        <v>588</v>
      </c>
      <c r="I562" s="270">
        <v>0</v>
      </c>
      <c r="J562" s="270">
        <v>1</v>
      </c>
      <c r="K562" s="270">
        <v>1</v>
      </c>
      <c r="L562" s="270">
        <v>0</v>
      </c>
      <c r="M562" s="270">
        <v>1</v>
      </c>
      <c r="N562" s="270">
        <v>1</v>
      </c>
    </row>
    <row r="563" spans="8:14" x14ac:dyDescent="0.25">
      <c r="H563" s="270">
        <v>592</v>
      </c>
      <c r="I563" s="270">
        <v>1</v>
      </c>
      <c r="J563" s="270">
        <v>0</v>
      </c>
      <c r="K563" s="270">
        <v>0</v>
      </c>
      <c r="L563" s="270">
        <v>1</v>
      </c>
      <c r="M563" s="270">
        <v>0</v>
      </c>
      <c r="N563" s="270">
        <v>0</v>
      </c>
    </row>
    <row r="564" spans="8:14" x14ac:dyDescent="0.25">
      <c r="H564" s="270">
        <v>593</v>
      </c>
      <c r="I564" s="270">
        <v>0</v>
      </c>
      <c r="J564" s="270">
        <v>1</v>
      </c>
      <c r="K564" s="270">
        <v>0</v>
      </c>
      <c r="L564" s="270">
        <v>0</v>
      </c>
      <c r="M564" s="270">
        <v>1</v>
      </c>
      <c r="N564" s="270">
        <v>0</v>
      </c>
    </row>
    <row r="565" spans="8:14" x14ac:dyDescent="0.25">
      <c r="H565" s="270">
        <v>594</v>
      </c>
      <c r="I565" s="270">
        <v>2</v>
      </c>
      <c r="J565" s="270">
        <v>2</v>
      </c>
      <c r="K565" s="270">
        <v>0</v>
      </c>
      <c r="L565" s="270">
        <v>2</v>
      </c>
      <c r="M565" s="270">
        <v>1</v>
      </c>
      <c r="N565" s="270">
        <v>0</v>
      </c>
    </row>
    <row r="566" spans="8:14" x14ac:dyDescent="0.25">
      <c r="H566" s="270">
        <v>596</v>
      </c>
      <c r="I566" s="270">
        <v>1</v>
      </c>
      <c r="J566" s="270">
        <v>0</v>
      </c>
      <c r="K566" s="270">
        <v>0</v>
      </c>
      <c r="L566" s="270">
        <v>1</v>
      </c>
      <c r="M566" s="270">
        <v>0</v>
      </c>
      <c r="N566" s="270">
        <v>1</v>
      </c>
    </row>
    <row r="567" spans="8:14" x14ac:dyDescent="0.25">
      <c r="H567" s="270">
        <v>597</v>
      </c>
      <c r="I567" s="270">
        <v>1</v>
      </c>
      <c r="J567" s="270">
        <v>0</v>
      </c>
      <c r="K567" s="270">
        <v>0</v>
      </c>
      <c r="L567" s="270">
        <v>1</v>
      </c>
      <c r="M567" s="270">
        <v>0</v>
      </c>
      <c r="N567" s="270">
        <v>0</v>
      </c>
    </row>
    <row r="568" spans="8:14" x14ac:dyDescent="0.25">
      <c r="H568" s="270">
        <v>598</v>
      </c>
      <c r="I568" s="270">
        <v>0</v>
      </c>
      <c r="J568" s="270">
        <v>0</v>
      </c>
      <c r="K568" s="270">
        <v>0</v>
      </c>
      <c r="L568" s="270">
        <v>0</v>
      </c>
      <c r="M568" s="270">
        <v>0</v>
      </c>
      <c r="N568" s="270">
        <v>1</v>
      </c>
    </row>
    <row r="569" spans="8:14" x14ac:dyDescent="0.25">
      <c r="H569" s="270">
        <v>599</v>
      </c>
      <c r="I569" s="270">
        <v>0</v>
      </c>
      <c r="J569" s="270">
        <v>1</v>
      </c>
      <c r="K569" s="270">
        <v>1</v>
      </c>
      <c r="L569" s="270">
        <v>0</v>
      </c>
      <c r="M569" s="270">
        <v>1</v>
      </c>
      <c r="N569" s="270">
        <v>1</v>
      </c>
    </row>
    <row r="570" spans="8:14" x14ac:dyDescent="0.25">
      <c r="H570" s="270">
        <v>600</v>
      </c>
      <c r="I570" s="270">
        <v>0</v>
      </c>
      <c r="J570" s="270">
        <v>1</v>
      </c>
      <c r="K570" s="270">
        <v>1</v>
      </c>
      <c r="L570" s="270">
        <v>0</v>
      </c>
      <c r="M570" s="270">
        <v>1</v>
      </c>
      <c r="N570" s="270">
        <v>0</v>
      </c>
    </row>
    <row r="571" spans="8:14" x14ac:dyDescent="0.25">
      <c r="H571" s="270">
        <v>601</v>
      </c>
      <c r="I571" s="270">
        <v>0</v>
      </c>
      <c r="J571" s="270">
        <v>0</v>
      </c>
      <c r="K571" s="270">
        <v>1</v>
      </c>
      <c r="L571" s="270">
        <v>0</v>
      </c>
      <c r="M571" s="270">
        <v>0</v>
      </c>
      <c r="N571" s="270">
        <v>1</v>
      </c>
    </row>
    <row r="572" spans="8:14" x14ac:dyDescent="0.25">
      <c r="H572" s="270">
        <v>602</v>
      </c>
      <c r="I572" s="270">
        <v>0</v>
      </c>
      <c r="J572" s="270">
        <v>2</v>
      </c>
      <c r="K572" s="270">
        <v>0</v>
      </c>
      <c r="L572" s="270">
        <v>0</v>
      </c>
      <c r="M572" s="270">
        <v>2</v>
      </c>
      <c r="N572" s="270">
        <v>0</v>
      </c>
    </row>
    <row r="573" spans="8:14" x14ac:dyDescent="0.25">
      <c r="H573" s="270">
        <v>603</v>
      </c>
      <c r="I573" s="270">
        <v>0</v>
      </c>
      <c r="J573" s="270">
        <v>1</v>
      </c>
      <c r="K573" s="270">
        <v>1</v>
      </c>
      <c r="L573" s="270">
        <v>0</v>
      </c>
      <c r="M573" s="270">
        <v>1</v>
      </c>
      <c r="N573" s="270">
        <v>0</v>
      </c>
    </row>
    <row r="574" spans="8:14" x14ac:dyDescent="0.25">
      <c r="H574" s="270">
        <v>605</v>
      </c>
      <c r="I574" s="270">
        <v>0</v>
      </c>
      <c r="J574" s="270">
        <v>2</v>
      </c>
      <c r="K574" s="270">
        <v>0</v>
      </c>
      <c r="L574" s="270">
        <v>0</v>
      </c>
      <c r="M574" s="270">
        <v>2</v>
      </c>
      <c r="N574" s="270">
        <v>0</v>
      </c>
    </row>
    <row r="575" spans="8:14" x14ac:dyDescent="0.25">
      <c r="H575" s="270">
        <v>607</v>
      </c>
      <c r="I575" s="270">
        <v>0</v>
      </c>
      <c r="J575" s="270">
        <v>0</v>
      </c>
      <c r="K575" s="270">
        <v>1</v>
      </c>
      <c r="L575" s="270">
        <v>0</v>
      </c>
      <c r="M575" s="270">
        <v>0</v>
      </c>
      <c r="N575" s="270">
        <v>1</v>
      </c>
    </row>
    <row r="576" spans="8:14" x14ac:dyDescent="0.25">
      <c r="H576" s="270">
        <v>608</v>
      </c>
      <c r="I576" s="270">
        <v>0</v>
      </c>
      <c r="J576" s="270">
        <v>1</v>
      </c>
      <c r="K576" s="270">
        <v>1</v>
      </c>
      <c r="L576" s="270">
        <v>0</v>
      </c>
      <c r="M576" s="270">
        <v>1</v>
      </c>
      <c r="N576" s="270">
        <v>1</v>
      </c>
    </row>
    <row r="577" spans="8:14" x14ac:dyDescent="0.25">
      <c r="H577" s="270">
        <v>610</v>
      </c>
      <c r="I577" s="270">
        <v>0</v>
      </c>
      <c r="J577" s="270">
        <v>2</v>
      </c>
      <c r="K577" s="270">
        <v>0</v>
      </c>
      <c r="L577" s="270">
        <v>0</v>
      </c>
      <c r="M577" s="270">
        <v>2</v>
      </c>
      <c r="N577" s="270">
        <v>0</v>
      </c>
    </row>
    <row r="578" spans="8:14" x14ac:dyDescent="0.25">
      <c r="H578" s="270">
        <v>611</v>
      </c>
      <c r="I578" s="270">
        <v>1</v>
      </c>
      <c r="J578" s="270">
        <v>0</v>
      </c>
      <c r="K578" s="270">
        <v>0</v>
      </c>
      <c r="L578" s="270">
        <v>1</v>
      </c>
      <c r="M578" s="270">
        <v>0</v>
      </c>
      <c r="N578" s="270">
        <v>0</v>
      </c>
    </row>
    <row r="579" spans="8:14" x14ac:dyDescent="0.25">
      <c r="H579" s="270">
        <v>612</v>
      </c>
      <c r="I579" s="270">
        <v>0</v>
      </c>
      <c r="J579" s="270">
        <v>0</v>
      </c>
      <c r="K579" s="270">
        <v>1</v>
      </c>
      <c r="L579" s="270">
        <v>0</v>
      </c>
      <c r="M579" s="270">
        <v>0</v>
      </c>
      <c r="N579" s="270">
        <v>1</v>
      </c>
    </row>
    <row r="580" spans="8:14" x14ac:dyDescent="0.25">
      <c r="H580" s="270">
        <v>613</v>
      </c>
      <c r="I580" s="270">
        <v>0</v>
      </c>
      <c r="J580" s="270">
        <v>1</v>
      </c>
      <c r="K580" s="270">
        <v>0</v>
      </c>
      <c r="L580" s="270">
        <v>0</v>
      </c>
      <c r="M580" s="270">
        <v>1</v>
      </c>
      <c r="N580" s="270">
        <v>0</v>
      </c>
    </row>
    <row r="581" spans="8:14" x14ac:dyDescent="0.25">
      <c r="H581" s="270">
        <v>616</v>
      </c>
      <c r="I581" s="270">
        <v>1</v>
      </c>
      <c r="J581" s="270">
        <v>1</v>
      </c>
      <c r="K581" s="270">
        <v>0</v>
      </c>
      <c r="L581" s="270">
        <v>1</v>
      </c>
      <c r="M581" s="270">
        <v>1</v>
      </c>
      <c r="N581" s="270">
        <v>0</v>
      </c>
    </row>
    <row r="582" spans="8:14" x14ac:dyDescent="0.25">
      <c r="H582" s="270">
        <v>617</v>
      </c>
      <c r="I582" s="270">
        <v>0</v>
      </c>
      <c r="J582" s="270">
        <v>0</v>
      </c>
      <c r="K582" s="270">
        <v>1</v>
      </c>
      <c r="L582" s="270">
        <v>0</v>
      </c>
      <c r="M582" s="270">
        <v>0</v>
      </c>
      <c r="N582" s="270">
        <v>1</v>
      </c>
    </row>
    <row r="583" spans="8:14" x14ac:dyDescent="0.25">
      <c r="H583" s="270">
        <v>618</v>
      </c>
      <c r="I583" s="270">
        <v>0</v>
      </c>
      <c r="J583" s="270">
        <v>0</v>
      </c>
      <c r="K583" s="270">
        <v>2</v>
      </c>
      <c r="L583" s="270">
        <v>0</v>
      </c>
      <c r="M583" s="270">
        <v>0</v>
      </c>
      <c r="N583" s="270">
        <v>2</v>
      </c>
    </row>
    <row r="584" spans="8:14" x14ac:dyDescent="0.25">
      <c r="H584" s="270">
        <v>622</v>
      </c>
      <c r="I584" s="270">
        <v>1</v>
      </c>
      <c r="J584" s="270">
        <v>0</v>
      </c>
      <c r="K584" s="270">
        <v>0</v>
      </c>
      <c r="L584" s="270">
        <v>1</v>
      </c>
      <c r="M584" s="270">
        <v>0</v>
      </c>
      <c r="N584" s="270">
        <v>0</v>
      </c>
    </row>
    <row r="585" spans="8:14" x14ac:dyDescent="0.25">
      <c r="H585" s="270">
        <v>623</v>
      </c>
      <c r="I585" s="270">
        <v>0</v>
      </c>
      <c r="J585" s="270">
        <v>0</v>
      </c>
      <c r="K585" s="270">
        <v>1</v>
      </c>
      <c r="L585" s="270">
        <v>0</v>
      </c>
      <c r="M585" s="270">
        <v>0</v>
      </c>
      <c r="N585" s="270">
        <v>1</v>
      </c>
    </row>
    <row r="586" spans="8:14" x14ac:dyDescent="0.25">
      <c r="H586" s="270">
        <v>624</v>
      </c>
      <c r="I586" s="270">
        <v>0</v>
      </c>
      <c r="J586" s="270">
        <v>1</v>
      </c>
      <c r="K586" s="270">
        <v>0</v>
      </c>
      <c r="L586" s="270">
        <v>0</v>
      </c>
      <c r="M586" s="270">
        <v>1</v>
      </c>
      <c r="N586" s="270">
        <v>0</v>
      </c>
    </row>
    <row r="587" spans="8:14" x14ac:dyDescent="0.25">
      <c r="H587" s="270">
        <v>625</v>
      </c>
      <c r="I587" s="270">
        <v>0</v>
      </c>
      <c r="J587" s="270">
        <v>1</v>
      </c>
      <c r="K587" s="270">
        <v>0</v>
      </c>
      <c r="L587" s="270">
        <v>0</v>
      </c>
      <c r="M587" s="270">
        <v>1</v>
      </c>
      <c r="N587" s="270">
        <v>0</v>
      </c>
    </row>
    <row r="588" spans="8:14" x14ac:dyDescent="0.25">
      <c r="H588" s="270">
        <v>626</v>
      </c>
      <c r="I588" s="270">
        <v>1</v>
      </c>
      <c r="J588" s="270">
        <v>0</v>
      </c>
      <c r="K588" s="270">
        <v>0</v>
      </c>
      <c r="L588" s="270">
        <v>0</v>
      </c>
      <c r="M588" s="270">
        <v>1</v>
      </c>
      <c r="N588" s="270">
        <v>0</v>
      </c>
    </row>
    <row r="589" spans="8:14" x14ac:dyDescent="0.25">
      <c r="H589" s="270">
        <v>627</v>
      </c>
      <c r="I589" s="270">
        <v>0</v>
      </c>
      <c r="J589" s="270">
        <v>0</v>
      </c>
      <c r="K589" s="270">
        <v>1</v>
      </c>
      <c r="L589" s="270">
        <v>0</v>
      </c>
      <c r="M589" s="270">
        <v>0</v>
      </c>
      <c r="N589" s="270">
        <v>1</v>
      </c>
    </row>
    <row r="590" spans="8:14" x14ac:dyDescent="0.25">
      <c r="H590" s="270">
        <v>628</v>
      </c>
      <c r="I590" s="270">
        <v>0</v>
      </c>
      <c r="J590" s="270">
        <v>0</v>
      </c>
      <c r="K590" s="270">
        <v>1</v>
      </c>
      <c r="L590" s="270">
        <v>0</v>
      </c>
      <c r="M590" s="270">
        <v>0</v>
      </c>
      <c r="N590" s="270">
        <v>0</v>
      </c>
    </row>
    <row r="591" spans="8:14" x14ac:dyDescent="0.25">
      <c r="H591" s="270">
        <v>631</v>
      </c>
      <c r="I591" s="270">
        <v>1</v>
      </c>
      <c r="J591" s="270">
        <v>0</v>
      </c>
      <c r="K591" s="270">
        <v>0</v>
      </c>
      <c r="L591" s="270">
        <v>1</v>
      </c>
      <c r="M591" s="270">
        <v>0</v>
      </c>
      <c r="N591" s="270">
        <v>0</v>
      </c>
    </row>
    <row r="592" spans="8:14" x14ac:dyDescent="0.25">
      <c r="H592" s="270">
        <v>633</v>
      </c>
      <c r="I592" s="270">
        <v>0</v>
      </c>
      <c r="J592" s="270">
        <v>0</v>
      </c>
      <c r="K592" s="270">
        <v>1</v>
      </c>
      <c r="L592" s="270">
        <v>0</v>
      </c>
      <c r="M592" s="270">
        <v>0</v>
      </c>
      <c r="N592" s="270">
        <v>2</v>
      </c>
    </row>
    <row r="593" spans="8:14" x14ac:dyDescent="0.25">
      <c r="H593" s="270">
        <v>635</v>
      </c>
      <c r="I593" s="270">
        <v>0</v>
      </c>
      <c r="J593" s="270">
        <v>1</v>
      </c>
      <c r="K593" s="270">
        <v>1</v>
      </c>
      <c r="L593" s="270">
        <v>0</v>
      </c>
      <c r="M593" s="270">
        <v>1</v>
      </c>
      <c r="N593" s="270">
        <v>1</v>
      </c>
    </row>
    <row r="594" spans="8:14" x14ac:dyDescent="0.25">
      <c r="H594" s="270">
        <v>636</v>
      </c>
      <c r="I594" s="270">
        <v>0</v>
      </c>
      <c r="J594" s="270">
        <v>1</v>
      </c>
      <c r="K594" s="270">
        <v>1</v>
      </c>
      <c r="L594" s="270">
        <v>0</v>
      </c>
      <c r="M594" s="270">
        <v>0</v>
      </c>
      <c r="N594" s="270">
        <v>1</v>
      </c>
    </row>
    <row r="595" spans="8:14" x14ac:dyDescent="0.25">
      <c r="H595" s="270">
        <v>638</v>
      </c>
      <c r="I595" s="270">
        <v>2</v>
      </c>
      <c r="J595" s="270">
        <v>0</v>
      </c>
      <c r="K595" s="270">
        <v>1</v>
      </c>
      <c r="L595" s="270">
        <v>1</v>
      </c>
      <c r="M595" s="270">
        <v>0</v>
      </c>
      <c r="N595" s="270">
        <v>1</v>
      </c>
    </row>
    <row r="596" spans="8:14" x14ac:dyDescent="0.25">
      <c r="H596" s="270">
        <v>641</v>
      </c>
      <c r="I596" s="270">
        <v>0</v>
      </c>
      <c r="J596" s="270">
        <v>0</v>
      </c>
      <c r="K596" s="270">
        <v>2</v>
      </c>
      <c r="L596" s="270">
        <v>0</v>
      </c>
      <c r="M596" s="270">
        <v>0</v>
      </c>
      <c r="N596" s="270">
        <v>1</v>
      </c>
    </row>
    <row r="597" spans="8:14" x14ac:dyDescent="0.25">
      <c r="H597" s="270">
        <v>642</v>
      </c>
      <c r="I597" s="270">
        <v>1</v>
      </c>
      <c r="J597" s="270">
        <v>0</v>
      </c>
      <c r="K597" s="270">
        <v>0</v>
      </c>
      <c r="L597" s="270">
        <v>1</v>
      </c>
      <c r="M597" s="270">
        <v>0</v>
      </c>
      <c r="N597" s="270">
        <v>0</v>
      </c>
    </row>
    <row r="598" spans="8:14" x14ac:dyDescent="0.25">
      <c r="H598" s="270">
        <v>643</v>
      </c>
      <c r="I598" s="270">
        <v>0</v>
      </c>
      <c r="J598" s="270">
        <v>0</v>
      </c>
      <c r="K598" s="270">
        <v>2</v>
      </c>
      <c r="L598" s="270">
        <v>0</v>
      </c>
      <c r="M598" s="270">
        <v>0</v>
      </c>
      <c r="N598" s="270">
        <v>2</v>
      </c>
    </row>
    <row r="599" spans="8:14" x14ac:dyDescent="0.25">
      <c r="H599" s="270">
        <v>644</v>
      </c>
      <c r="I599" s="270">
        <v>0</v>
      </c>
      <c r="J599" s="270">
        <v>0</v>
      </c>
      <c r="K599" s="270">
        <v>1</v>
      </c>
      <c r="L599" s="270">
        <v>0</v>
      </c>
      <c r="M599" s="270">
        <v>0</v>
      </c>
      <c r="N599" s="270">
        <v>1</v>
      </c>
    </row>
    <row r="600" spans="8:14" x14ac:dyDescent="0.25">
      <c r="H600" s="270">
        <v>645</v>
      </c>
      <c r="I600" s="270">
        <v>0</v>
      </c>
      <c r="J600" s="270">
        <v>0</v>
      </c>
      <c r="K600" s="270">
        <v>1</v>
      </c>
      <c r="L600" s="270">
        <v>0</v>
      </c>
      <c r="M600" s="270">
        <v>0</v>
      </c>
      <c r="N600" s="270">
        <v>0</v>
      </c>
    </row>
    <row r="601" spans="8:14" x14ac:dyDescent="0.25">
      <c r="H601" s="270">
        <v>646</v>
      </c>
      <c r="I601" s="270">
        <v>0</v>
      </c>
      <c r="J601" s="270">
        <v>0</v>
      </c>
      <c r="K601" s="270">
        <v>1</v>
      </c>
      <c r="L601" s="270">
        <v>0</v>
      </c>
      <c r="M601" s="270">
        <v>0</v>
      </c>
      <c r="N601" s="270">
        <v>1</v>
      </c>
    </row>
    <row r="602" spans="8:14" x14ac:dyDescent="0.25">
      <c r="H602" s="270">
        <v>647</v>
      </c>
      <c r="I602" s="270">
        <v>0</v>
      </c>
      <c r="J602" s="270">
        <v>1</v>
      </c>
      <c r="K602" s="270">
        <v>1</v>
      </c>
      <c r="L602" s="270">
        <v>0</v>
      </c>
      <c r="M602" s="270">
        <v>1</v>
      </c>
      <c r="N602" s="270">
        <v>1</v>
      </c>
    </row>
    <row r="603" spans="8:14" x14ac:dyDescent="0.25">
      <c r="H603" s="270">
        <v>652</v>
      </c>
      <c r="I603" s="270">
        <v>0</v>
      </c>
      <c r="J603" s="270">
        <v>1</v>
      </c>
      <c r="K603" s="270">
        <v>1</v>
      </c>
      <c r="L603" s="270">
        <v>0</v>
      </c>
      <c r="M603" s="270">
        <v>0</v>
      </c>
      <c r="N603" s="270">
        <v>0</v>
      </c>
    </row>
    <row r="604" spans="8:14" x14ac:dyDescent="0.25">
      <c r="H604" s="270">
        <v>653</v>
      </c>
      <c r="I604" s="270">
        <v>0</v>
      </c>
      <c r="J604" s="270">
        <v>1</v>
      </c>
      <c r="K604" s="270">
        <v>0</v>
      </c>
      <c r="L604" s="270">
        <v>0</v>
      </c>
      <c r="M604" s="270">
        <v>1</v>
      </c>
      <c r="N604" s="270">
        <v>0</v>
      </c>
    </row>
    <row r="605" spans="8:14" x14ac:dyDescent="0.25">
      <c r="H605" s="270">
        <v>654</v>
      </c>
      <c r="I605" s="270">
        <v>0</v>
      </c>
      <c r="J605" s="270">
        <v>0</v>
      </c>
      <c r="K605" s="270">
        <v>1</v>
      </c>
      <c r="L605" s="270">
        <v>0</v>
      </c>
      <c r="M605" s="270">
        <v>0</v>
      </c>
      <c r="N605" s="270">
        <v>1</v>
      </c>
    </row>
    <row r="606" spans="8:14" x14ac:dyDescent="0.25">
      <c r="H606" s="270">
        <v>656</v>
      </c>
      <c r="I606" s="270">
        <v>1</v>
      </c>
      <c r="J606" s="270">
        <v>0</v>
      </c>
      <c r="K606" s="270">
        <v>0</v>
      </c>
      <c r="L606" s="270">
        <v>1</v>
      </c>
      <c r="M606" s="270">
        <v>0</v>
      </c>
      <c r="N606" s="270">
        <v>0</v>
      </c>
    </row>
    <row r="607" spans="8:14" x14ac:dyDescent="0.25">
      <c r="H607" s="270">
        <v>659</v>
      </c>
      <c r="I607" s="270">
        <v>0</v>
      </c>
      <c r="J607" s="270">
        <v>0</v>
      </c>
      <c r="K607" s="270">
        <v>1</v>
      </c>
      <c r="L607" s="270">
        <v>0</v>
      </c>
      <c r="M607" s="270">
        <v>0</v>
      </c>
      <c r="N607" s="270">
        <v>1</v>
      </c>
    </row>
    <row r="608" spans="8:14" x14ac:dyDescent="0.25">
      <c r="H608" s="270">
        <v>660</v>
      </c>
      <c r="I608" s="270">
        <v>2</v>
      </c>
      <c r="J608" s="270">
        <v>1</v>
      </c>
      <c r="K608" s="270">
        <v>0</v>
      </c>
      <c r="L608" s="270">
        <v>2</v>
      </c>
      <c r="M608" s="270">
        <v>0</v>
      </c>
      <c r="N608" s="270">
        <v>0</v>
      </c>
    </row>
    <row r="609" spans="8:14" x14ac:dyDescent="0.25">
      <c r="H609" s="270">
        <v>662</v>
      </c>
      <c r="I609" s="270">
        <v>1</v>
      </c>
      <c r="J609" s="270">
        <v>0</v>
      </c>
      <c r="K609" s="270">
        <v>0</v>
      </c>
      <c r="L609" s="270">
        <v>1</v>
      </c>
      <c r="M609" s="270">
        <v>0</v>
      </c>
      <c r="N609" s="270">
        <v>0</v>
      </c>
    </row>
    <row r="610" spans="8:14" x14ac:dyDescent="0.25">
      <c r="H610" s="270">
        <v>664</v>
      </c>
      <c r="I610" s="270">
        <v>0</v>
      </c>
      <c r="J610" s="270">
        <v>3</v>
      </c>
      <c r="K610" s="270">
        <v>0</v>
      </c>
      <c r="L610" s="270">
        <v>0</v>
      </c>
      <c r="M610" s="270">
        <v>3</v>
      </c>
      <c r="N610" s="270">
        <v>0</v>
      </c>
    </row>
    <row r="611" spans="8:14" x14ac:dyDescent="0.25">
      <c r="H611" s="270">
        <v>665</v>
      </c>
      <c r="I611" s="270">
        <v>0</v>
      </c>
      <c r="J611" s="270">
        <v>1</v>
      </c>
      <c r="K611" s="270">
        <v>0</v>
      </c>
      <c r="L611" s="270">
        <v>0</v>
      </c>
      <c r="M611" s="270">
        <v>1</v>
      </c>
      <c r="N611" s="270">
        <v>0</v>
      </c>
    </row>
    <row r="612" spans="8:14" x14ac:dyDescent="0.25">
      <c r="H612" s="270">
        <v>667</v>
      </c>
      <c r="I612" s="270">
        <v>1</v>
      </c>
      <c r="J612" s="270">
        <v>0</v>
      </c>
      <c r="K612" s="270">
        <v>0</v>
      </c>
      <c r="L612" s="270">
        <v>0</v>
      </c>
      <c r="M612" s="270">
        <v>0</v>
      </c>
      <c r="N612" s="270">
        <v>0</v>
      </c>
    </row>
    <row r="613" spans="8:14" x14ac:dyDescent="0.25">
      <c r="H613" s="270">
        <v>669</v>
      </c>
      <c r="I613" s="270">
        <v>0</v>
      </c>
      <c r="J613" s="270">
        <v>1</v>
      </c>
      <c r="K613" s="270">
        <v>0</v>
      </c>
      <c r="L613" s="270">
        <v>0</v>
      </c>
      <c r="M613" s="270">
        <v>1</v>
      </c>
      <c r="N613" s="270">
        <v>0</v>
      </c>
    </row>
    <row r="614" spans="8:14" x14ac:dyDescent="0.25">
      <c r="H614" s="270">
        <v>671</v>
      </c>
      <c r="I614" s="270">
        <v>1</v>
      </c>
      <c r="J614" s="270">
        <v>0</v>
      </c>
      <c r="K614" s="270">
        <v>0</v>
      </c>
      <c r="L614" s="270">
        <v>1</v>
      </c>
      <c r="M614" s="270">
        <v>0</v>
      </c>
      <c r="N614" s="270">
        <v>0</v>
      </c>
    </row>
    <row r="615" spans="8:14" x14ac:dyDescent="0.25">
      <c r="H615" s="270">
        <v>672</v>
      </c>
      <c r="I615" s="270">
        <v>0</v>
      </c>
      <c r="J615" s="270">
        <v>1</v>
      </c>
      <c r="K615" s="270">
        <v>0</v>
      </c>
      <c r="L615" s="270">
        <v>0</v>
      </c>
      <c r="M615" s="270">
        <v>1</v>
      </c>
      <c r="N615" s="270">
        <v>0</v>
      </c>
    </row>
    <row r="616" spans="8:14" x14ac:dyDescent="0.25">
      <c r="H616" s="270">
        <v>673</v>
      </c>
      <c r="I616" s="270">
        <v>1</v>
      </c>
      <c r="J616" s="270">
        <v>0</v>
      </c>
      <c r="K616" s="270">
        <v>0</v>
      </c>
      <c r="L616" s="270">
        <v>0</v>
      </c>
      <c r="M616" s="270">
        <v>0</v>
      </c>
      <c r="N616" s="270">
        <v>0</v>
      </c>
    </row>
    <row r="617" spans="8:14" x14ac:dyDescent="0.25">
      <c r="H617" s="270">
        <v>674</v>
      </c>
      <c r="I617" s="270">
        <v>1</v>
      </c>
      <c r="J617" s="270">
        <v>1</v>
      </c>
      <c r="K617" s="270">
        <v>0</v>
      </c>
      <c r="L617" s="270">
        <v>0</v>
      </c>
      <c r="M617" s="270">
        <v>1</v>
      </c>
      <c r="N617" s="270">
        <v>0</v>
      </c>
    </row>
    <row r="618" spans="8:14" x14ac:dyDescent="0.25">
      <c r="H618" s="270">
        <v>676</v>
      </c>
      <c r="I618" s="270">
        <v>0</v>
      </c>
      <c r="J618" s="270">
        <v>1</v>
      </c>
      <c r="K618" s="270">
        <v>0</v>
      </c>
      <c r="L618" s="270">
        <v>0</v>
      </c>
      <c r="M618" s="270">
        <v>1</v>
      </c>
      <c r="N618" s="270">
        <v>0</v>
      </c>
    </row>
    <row r="619" spans="8:14" x14ac:dyDescent="0.25">
      <c r="H619" s="270">
        <v>677</v>
      </c>
      <c r="I619" s="270">
        <v>1</v>
      </c>
      <c r="J619" s="270">
        <v>0</v>
      </c>
      <c r="K619" s="270">
        <v>0</v>
      </c>
      <c r="L619" s="270">
        <v>1</v>
      </c>
      <c r="M619" s="270">
        <v>0</v>
      </c>
      <c r="N619" s="270">
        <v>0</v>
      </c>
    </row>
    <row r="620" spans="8:14" x14ac:dyDescent="0.25">
      <c r="H620" s="270">
        <v>679</v>
      </c>
      <c r="I620" s="270">
        <v>0</v>
      </c>
      <c r="J620" s="270">
        <v>1</v>
      </c>
      <c r="K620" s="270">
        <v>0</v>
      </c>
      <c r="L620" s="270">
        <v>0</v>
      </c>
      <c r="M620" s="270">
        <v>1</v>
      </c>
      <c r="N620" s="270">
        <v>0</v>
      </c>
    </row>
    <row r="621" spans="8:14" x14ac:dyDescent="0.25">
      <c r="H621" s="270">
        <v>681</v>
      </c>
      <c r="I621" s="270">
        <v>0</v>
      </c>
      <c r="J621" s="270">
        <v>1</v>
      </c>
      <c r="K621" s="270">
        <v>0</v>
      </c>
      <c r="L621" s="270">
        <v>0</v>
      </c>
      <c r="M621" s="270">
        <v>1</v>
      </c>
      <c r="N621" s="270">
        <v>0</v>
      </c>
    </row>
    <row r="622" spans="8:14" x14ac:dyDescent="0.25">
      <c r="H622" s="270">
        <v>682</v>
      </c>
      <c r="I622" s="270">
        <v>0</v>
      </c>
      <c r="J622" s="270">
        <v>0</v>
      </c>
      <c r="K622" s="270">
        <v>1</v>
      </c>
      <c r="L622" s="270">
        <v>0</v>
      </c>
      <c r="M622" s="270">
        <v>0</v>
      </c>
      <c r="N622" s="270">
        <v>1</v>
      </c>
    </row>
    <row r="623" spans="8:14" x14ac:dyDescent="0.25">
      <c r="H623" s="270">
        <v>684</v>
      </c>
      <c r="I623" s="270">
        <v>0</v>
      </c>
      <c r="J623" s="270">
        <v>1</v>
      </c>
      <c r="K623" s="270">
        <v>0</v>
      </c>
      <c r="L623" s="270">
        <v>0</v>
      </c>
      <c r="M623" s="270">
        <v>1</v>
      </c>
      <c r="N623" s="270">
        <v>0</v>
      </c>
    </row>
    <row r="624" spans="8:14" x14ac:dyDescent="0.25">
      <c r="H624" s="270">
        <v>686</v>
      </c>
      <c r="I624" s="270">
        <v>0</v>
      </c>
      <c r="J624" s="270">
        <v>0</v>
      </c>
      <c r="K624" s="270">
        <v>1</v>
      </c>
      <c r="L624" s="270">
        <v>0</v>
      </c>
      <c r="M624" s="270">
        <v>0</v>
      </c>
      <c r="N624" s="270">
        <v>1</v>
      </c>
    </row>
    <row r="625" spans="8:14" x14ac:dyDescent="0.25">
      <c r="H625" s="270">
        <v>687</v>
      </c>
      <c r="I625" s="270">
        <v>1</v>
      </c>
      <c r="J625" s="270">
        <v>1</v>
      </c>
      <c r="K625" s="270">
        <v>1</v>
      </c>
      <c r="L625" s="270">
        <v>0</v>
      </c>
      <c r="M625" s="270">
        <v>1</v>
      </c>
      <c r="N625" s="270">
        <v>1</v>
      </c>
    </row>
    <row r="626" spans="8:14" x14ac:dyDescent="0.25">
      <c r="H626" s="270">
        <v>688</v>
      </c>
      <c r="I626" s="270">
        <v>0</v>
      </c>
      <c r="J626" s="270">
        <v>0</v>
      </c>
      <c r="K626" s="270">
        <v>1</v>
      </c>
      <c r="L626" s="270">
        <v>0</v>
      </c>
      <c r="M626" s="270">
        <v>0</v>
      </c>
      <c r="N626" s="270">
        <v>1</v>
      </c>
    </row>
    <row r="627" spans="8:14" x14ac:dyDescent="0.25">
      <c r="H627" s="270">
        <v>689</v>
      </c>
      <c r="I627" s="270">
        <v>0</v>
      </c>
      <c r="J627" s="270">
        <v>0</v>
      </c>
      <c r="K627" s="270">
        <v>1</v>
      </c>
      <c r="L627" s="270">
        <v>0</v>
      </c>
      <c r="M627" s="270">
        <v>0</v>
      </c>
      <c r="N627" s="270">
        <v>1</v>
      </c>
    </row>
    <row r="628" spans="8:14" x14ac:dyDescent="0.25">
      <c r="H628" s="270">
        <v>691</v>
      </c>
      <c r="I628" s="270">
        <v>0</v>
      </c>
      <c r="J628" s="270">
        <v>1</v>
      </c>
      <c r="K628" s="270">
        <v>0</v>
      </c>
      <c r="L628" s="270">
        <v>0</v>
      </c>
      <c r="M628" s="270">
        <v>1</v>
      </c>
      <c r="N628" s="270">
        <v>0</v>
      </c>
    </row>
    <row r="629" spans="8:14" x14ac:dyDescent="0.25">
      <c r="H629" s="270">
        <v>692</v>
      </c>
      <c r="I629" s="270">
        <v>0</v>
      </c>
      <c r="J629" s="270">
        <v>0</v>
      </c>
      <c r="K629" s="270">
        <v>0</v>
      </c>
      <c r="L629" s="270">
        <v>0</v>
      </c>
      <c r="M629" s="270">
        <v>0</v>
      </c>
      <c r="N629" s="270">
        <v>1</v>
      </c>
    </row>
    <row r="630" spans="8:14" x14ac:dyDescent="0.25">
      <c r="H630" s="270">
        <v>693</v>
      </c>
      <c r="I630" s="270">
        <v>0</v>
      </c>
      <c r="J630" s="270">
        <v>1</v>
      </c>
      <c r="K630" s="270">
        <v>0</v>
      </c>
      <c r="L630" s="270">
        <v>0</v>
      </c>
      <c r="M630" s="270">
        <v>0</v>
      </c>
      <c r="N630" s="270">
        <v>0</v>
      </c>
    </row>
    <row r="631" spans="8:14" x14ac:dyDescent="0.25">
      <c r="H631" s="270">
        <v>696</v>
      </c>
      <c r="I631" s="270">
        <v>0</v>
      </c>
      <c r="J631" s="270">
        <v>0</v>
      </c>
      <c r="K631" s="270">
        <v>1</v>
      </c>
      <c r="L631" s="270">
        <v>0</v>
      </c>
      <c r="M631" s="270">
        <v>0</v>
      </c>
      <c r="N631" s="270">
        <v>1</v>
      </c>
    </row>
    <row r="632" spans="8:14" x14ac:dyDescent="0.25">
      <c r="H632" s="270">
        <v>697</v>
      </c>
      <c r="I632" s="270">
        <v>0</v>
      </c>
      <c r="J632" s="270">
        <v>0</v>
      </c>
      <c r="K632" s="270">
        <v>1</v>
      </c>
      <c r="L632" s="270">
        <v>0</v>
      </c>
      <c r="M632" s="270">
        <v>0</v>
      </c>
      <c r="N632" s="270">
        <v>1</v>
      </c>
    </row>
    <row r="633" spans="8:14" x14ac:dyDescent="0.25">
      <c r="H633" s="270">
        <v>698</v>
      </c>
      <c r="I633" s="270">
        <v>2</v>
      </c>
      <c r="J633" s="270">
        <v>1</v>
      </c>
      <c r="K633" s="270">
        <v>0</v>
      </c>
      <c r="L633" s="270">
        <v>2</v>
      </c>
      <c r="M633" s="270">
        <v>1</v>
      </c>
      <c r="N633" s="270">
        <v>0</v>
      </c>
    </row>
    <row r="634" spans="8:14" x14ac:dyDescent="0.25">
      <c r="H634" s="270">
        <v>700</v>
      </c>
      <c r="I634" s="270">
        <v>0</v>
      </c>
      <c r="J634" s="270">
        <v>1</v>
      </c>
      <c r="K634" s="270">
        <v>0</v>
      </c>
      <c r="L634" s="270">
        <v>0</v>
      </c>
      <c r="M634" s="270">
        <v>1</v>
      </c>
      <c r="N634" s="270">
        <v>0</v>
      </c>
    </row>
    <row r="635" spans="8:14" x14ac:dyDescent="0.25">
      <c r="H635" s="270">
        <v>701</v>
      </c>
      <c r="I635" s="270">
        <v>0</v>
      </c>
      <c r="J635" s="270">
        <v>0</v>
      </c>
      <c r="K635" s="270">
        <v>1</v>
      </c>
      <c r="L635" s="270">
        <v>0</v>
      </c>
      <c r="M635" s="270">
        <v>0</v>
      </c>
      <c r="N635" s="270">
        <v>0</v>
      </c>
    </row>
    <row r="636" spans="8:14" x14ac:dyDescent="0.25">
      <c r="H636" s="270">
        <v>702</v>
      </c>
      <c r="I636" s="270">
        <v>0</v>
      </c>
      <c r="J636" s="270">
        <v>0</v>
      </c>
      <c r="K636" s="270">
        <v>1</v>
      </c>
      <c r="L636" s="270">
        <v>0</v>
      </c>
      <c r="M636" s="270">
        <v>0</v>
      </c>
      <c r="N636" s="270">
        <v>1</v>
      </c>
    </row>
    <row r="637" spans="8:14" x14ac:dyDescent="0.25">
      <c r="H637" s="270">
        <v>707</v>
      </c>
      <c r="I637" s="270">
        <v>0</v>
      </c>
      <c r="J637" s="270">
        <v>0</v>
      </c>
      <c r="K637" s="270">
        <v>1</v>
      </c>
      <c r="L637" s="270">
        <v>0</v>
      </c>
      <c r="M637" s="270">
        <v>0</v>
      </c>
      <c r="N637" s="270">
        <v>1</v>
      </c>
    </row>
    <row r="638" spans="8:14" x14ac:dyDescent="0.25">
      <c r="H638" s="270">
        <v>713</v>
      </c>
      <c r="I638" s="270">
        <v>0</v>
      </c>
      <c r="J638" s="270">
        <v>0</v>
      </c>
      <c r="K638" s="270">
        <v>1</v>
      </c>
      <c r="L638" s="270">
        <v>0</v>
      </c>
      <c r="M638" s="270">
        <v>0</v>
      </c>
      <c r="N638" s="270">
        <v>1</v>
      </c>
    </row>
    <row r="639" spans="8:14" x14ac:dyDescent="0.25">
      <c r="H639" s="270">
        <v>715</v>
      </c>
      <c r="I639" s="270">
        <v>0</v>
      </c>
      <c r="J639" s="270">
        <v>0</v>
      </c>
      <c r="K639" s="270">
        <v>1</v>
      </c>
      <c r="L639" s="270">
        <v>0</v>
      </c>
      <c r="M639" s="270">
        <v>0</v>
      </c>
      <c r="N639" s="270">
        <v>1</v>
      </c>
    </row>
    <row r="640" spans="8:14" x14ac:dyDescent="0.25">
      <c r="H640" s="270">
        <v>716</v>
      </c>
      <c r="I640" s="270">
        <v>0</v>
      </c>
      <c r="J640" s="270">
        <v>1</v>
      </c>
      <c r="K640" s="270">
        <v>0</v>
      </c>
      <c r="L640" s="270">
        <v>0</v>
      </c>
      <c r="M640" s="270">
        <v>1</v>
      </c>
      <c r="N640" s="270">
        <v>0</v>
      </c>
    </row>
    <row r="641" spans="8:14" x14ac:dyDescent="0.25">
      <c r="H641" s="270">
        <v>717</v>
      </c>
      <c r="I641" s="270">
        <v>0</v>
      </c>
      <c r="J641" s="270">
        <v>0</v>
      </c>
      <c r="K641" s="270">
        <v>1</v>
      </c>
      <c r="L641" s="270">
        <v>0</v>
      </c>
      <c r="M641" s="270">
        <v>0</v>
      </c>
      <c r="N641" s="270">
        <v>1</v>
      </c>
    </row>
    <row r="642" spans="8:14" x14ac:dyDescent="0.25">
      <c r="H642" s="270">
        <v>719</v>
      </c>
      <c r="I642" s="270">
        <v>0</v>
      </c>
      <c r="J642" s="270">
        <v>0</v>
      </c>
      <c r="K642" s="270">
        <v>1</v>
      </c>
      <c r="L642" s="270">
        <v>0</v>
      </c>
      <c r="M642" s="270">
        <v>0</v>
      </c>
      <c r="N642" s="270">
        <v>1</v>
      </c>
    </row>
    <row r="643" spans="8:14" x14ac:dyDescent="0.25">
      <c r="H643" s="270">
        <v>721</v>
      </c>
      <c r="I643" s="270">
        <v>0</v>
      </c>
      <c r="J643" s="270">
        <v>1</v>
      </c>
      <c r="K643" s="270">
        <v>0</v>
      </c>
      <c r="L643" s="270">
        <v>0</v>
      </c>
      <c r="M643" s="270">
        <v>1</v>
      </c>
      <c r="N643" s="270">
        <v>0</v>
      </c>
    </row>
    <row r="644" spans="8:14" x14ac:dyDescent="0.25">
      <c r="H644" s="270">
        <v>722</v>
      </c>
      <c r="I644" s="270">
        <v>0</v>
      </c>
      <c r="J644" s="270">
        <v>1</v>
      </c>
      <c r="K644" s="270">
        <v>0</v>
      </c>
      <c r="L644" s="270">
        <v>0</v>
      </c>
      <c r="M644" s="270">
        <v>1</v>
      </c>
      <c r="N644" s="270">
        <v>0</v>
      </c>
    </row>
    <row r="645" spans="8:14" x14ac:dyDescent="0.25">
      <c r="H645" s="270">
        <v>723</v>
      </c>
      <c r="I645" s="270">
        <v>0</v>
      </c>
      <c r="J645" s="270">
        <v>1</v>
      </c>
      <c r="K645" s="270">
        <v>1</v>
      </c>
      <c r="L645" s="270">
        <v>0</v>
      </c>
      <c r="M645" s="270">
        <v>1</v>
      </c>
      <c r="N645" s="270">
        <v>1</v>
      </c>
    </row>
    <row r="646" spans="8:14" x14ac:dyDescent="0.25">
      <c r="H646" s="270">
        <v>725</v>
      </c>
      <c r="I646" s="270">
        <v>0</v>
      </c>
      <c r="J646" s="270">
        <v>0</v>
      </c>
      <c r="K646" s="270">
        <v>1</v>
      </c>
      <c r="L646" s="270">
        <v>0</v>
      </c>
      <c r="M646" s="270">
        <v>0</v>
      </c>
      <c r="N646" s="270">
        <v>1</v>
      </c>
    </row>
    <row r="647" spans="8:14" x14ac:dyDescent="0.25">
      <c r="H647" s="270">
        <v>730</v>
      </c>
      <c r="I647" s="270">
        <v>0</v>
      </c>
      <c r="J647" s="270">
        <v>1</v>
      </c>
      <c r="K647" s="270">
        <v>0</v>
      </c>
      <c r="L647" s="270">
        <v>0</v>
      </c>
      <c r="M647" s="270">
        <v>1</v>
      </c>
      <c r="N647" s="270">
        <v>0</v>
      </c>
    </row>
    <row r="648" spans="8:14" x14ac:dyDescent="0.25">
      <c r="H648" s="270">
        <v>732</v>
      </c>
      <c r="I648" s="270">
        <v>0</v>
      </c>
      <c r="J648" s="270">
        <v>0</v>
      </c>
      <c r="K648" s="270">
        <v>1</v>
      </c>
      <c r="L648" s="270">
        <v>0</v>
      </c>
      <c r="M648" s="270">
        <v>0</v>
      </c>
      <c r="N648" s="270">
        <v>0</v>
      </c>
    </row>
    <row r="649" spans="8:14" x14ac:dyDescent="0.25">
      <c r="H649" s="270">
        <v>735</v>
      </c>
      <c r="I649" s="270">
        <v>0</v>
      </c>
      <c r="J649" s="270">
        <v>0</v>
      </c>
      <c r="K649" s="270">
        <v>1</v>
      </c>
      <c r="L649" s="270">
        <v>0</v>
      </c>
      <c r="M649" s="270">
        <v>0</v>
      </c>
      <c r="N649" s="270">
        <v>1</v>
      </c>
    </row>
    <row r="650" spans="8:14" x14ac:dyDescent="0.25">
      <c r="H650" s="270">
        <v>741</v>
      </c>
      <c r="I650" s="270">
        <v>0</v>
      </c>
      <c r="J650" s="270">
        <v>1</v>
      </c>
      <c r="K650" s="270">
        <v>0</v>
      </c>
      <c r="L650" s="270">
        <v>0</v>
      </c>
      <c r="M650" s="270">
        <v>1</v>
      </c>
      <c r="N650" s="270">
        <v>0</v>
      </c>
    </row>
    <row r="651" spans="8:14" x14ac:dyDescent="0.25">
      <c r="H651" s="270">
        <v>742</v>
      </c>
      <c r="I651" s="270">
        <v>1</v>
      </c>
      <c r="J651" s="270">
        <v>0</v>
      </c>
      <c r="K651" s="270">
        <v>0</v>
      </c>
      <c r="L651" s="270">
        <v>1</v>
      </c>
      <c r="M651" s="270">
        <v>0</v>
      </c>
      <c r="N651" s="270">
        <v>0</v>
      </c>
    </row>
    <row r="652" spans="8:14" x14ac:dyDescent="0.25">
      <c r="H652" s="270">
        <v>750</v>
      </c>
      <c r="I652" s="270">
        <v>0</v>
      </c>
      <c r="J652" s="270">
        <v>0</v>
      </c>
      <c r="K652" s="270">
        <v>1</v>
      </c>
      <c r="L652" s="270">
        <v>0</v>
      </c>
      <c r="M652" s="270">
        <v>0</v>
      </c>
      <c r="N652" s="270">
        <v>1</v>
      </c>
    </row>
    <row r="653" spans="8:14" x14ac:dyDescent="0.25">
      <c r="H653" s="270">
        <v>754</v>
      </c>
      <c r="I653" s="270">
        <v>0</v>
      </c>
      <c r="J653" s="270">
        <v>0</v>
      </c>
      <c r="K653" s="270">
        <v>1</v>
      </c>
      <c r="L653" s="270">
        <v>0</v>
      </c>
      <c r="M653" s="270">
        <v>0</v>
      </c>
      <c r="N653" s="270">
        <v>1</v>
      </c>
    </row>
    <row r="654" spans="8:14" x14ac:dyDescent="0.25">
      <c r="H654" s="270">
        <v>755</v>
      </c>
      <c r="I654" s="270">
        <v>0</v>
      </c>
      <c r="J654" s="270">
        <v>0</v>
      </c>
      <c r="K654" s="270">
        <v>1</v>
      </c>
      <c r="L654" s="270">
        <v>0</v>
      </c>
      <c r="M654" s="270">
        <v>0</v>
      </c>
      <c r="N654" s="270">
        <v>1</v>
      </c>
    </row>
    <row r="655" spans="8:14" x14ac:dyDescent="0.25">
      <c r="H655" s="270">
        <v>757</v>
      </c>
      <c r="I655" s="270">
        <v>1</v>
      </c>
      <c r="J655" s="270">
        <v>0</v>
      </c>
      <c r="K655" s="270">
        <v>2</v>
      </c>
      <c r="L655" s="270">
        <v>1</v>
      </c>
      <c r="M655" s="270">
        <v>0</v>
      </c>
      <c r="N655" s="270">
        <v>2</v>
      </c>
    </row>
    <row r="656" spans="8:14" x14ac:dyDescent="0.25">
      <c r="H656" s="270">
        <v>763</v>
      </c>
      <c r="I656" s="270">
        <v>0</v>
      </c>
      <c r="J656" s="270">
        <v>1</v>
      </c>
      <c r="K656" s="270">
        <v>1</v>
      </c>
      <c r="L656" s="270">
        <v>0</v>
      </c>
      <c r="M656" s="270">
        <v>0</v>
      </c>
      <c r="N656" s="270">
        <v>1</v>
      </c>
    </row>
    <row r="657" spans="8:14" x14ac:dyDescent="0.25">
      <c r="H657" s="270">
        <v>764</v>
      </c>
      <c r="I657" s="270">
        <v>0</v>
      </c>
      <c r="J657" s="270">
        <v>1</v>
      </c>
      <c r="K657" s="270">
        <v>0</v>
      </c>
      <c r="L657" s="270">
        <v>0</v>
      </c>
      <c r="M657" s="270">
        <v>1</v>
      </c>
      <c r="N657" s="270">
        <v>0</v>
      </c>
    </row>
    <row r="658" spans="8:14" x14ac:dyDescent="0.25">
      <c r="H658" s="270">
        <v>766</v>
      </c>
      <c r="I658" s="270">
        <v>0</v>
      </c>
      <c r="J658" s="270">
        <v>0</v>
      </c>
      <c r="K658" s="270">
        <v>1</v>
      </c>
      <c r="L658" s="270">
        <v>0</v>
      </c>
      <c r="M658" s="270">
        <v>0</v>
      </c>
      <c r="N658" s="270">
        <v>1</v>
      </c>
    </row>
    <row r="659" spans="8:14" x14ac:dyDescent="0.25">
      <c r="H659" s="270">
        <v>767</v>
      </c>
      <c r="I659" s="270">
        <v>0</v>
      </c>
      <c r="J659" s="270">
        <v>0</v>
      </c>
      <c r="K659" s="270">
        <v>1</v>
      </c>
      <c r="L659" s="270">
        <v>0</v>
      </c>
      <c r="M659" s="270">
        <v>0</v>
      </c>
      <c r="N659" s="270">
        <v>1</v>
      </c>
    </row>
    <row r="660" spans="8:14" x14ac:dyDescent="0.25">
      <c r="H660" s="270">
        <v>768</v>
      </c>
      <c r="I660" s="270">
        <v>0</v>
      </c>
      <c r="J660" s="270">
        <v>0</v>
      </c>
      <c r="K660" s="270">
        <v>1</v>
      </c>
      <c r="L660" s="270">
        <v>0</v>
      </c>
      <c r="M660" s="270">
        <v>0</v>
      </c>
      <c r="N660" s="270">
        <v>1</v>
      </c>
    </row>
    <row r="661" spans="8:14" x14ac:dyDescent="0.25">
      <c r="H661" s="270">
        <v>775</v>
      </c>
      <c r="I661" s="270">
        <v>0</v>
      </c>
      <c r="J661" s="270">
        <v>0</v>
      </c>
      <c r="K661" s="270">
        <v>1</v>
      </c>
      <c r="L661" s="270">
        <v>0</v>
      </c>
      <c r="M661" s="270">
        <v>0</v>
      </c>
      <c r="N661" s="270">
        <v>1</v>
      </c>
    </row>
    <row r="662" spans="8:14" x14ac:dyDescent="0.25">
      <c r="H662" s="270">
        <v>778</v>
      </c>
      <c r="I662" s="270">
        <v>0</v>
      </c>
      <c r="J662" s="270">
        <v>0</v>
      </c>
      <c r="K662" s="270">
        <v>1</v>
      </c>
      <c r="L662" s="270">
        <v>0</v>
      </c>
      <c r="M662" s="270">
        <v>0</v>
      </c>
      <c r="N662" s="270">
        <v>1</v>
      </c>
    </row>
    <row r="663" spans="8:14" x14ac:dyDescent="0.25">
      <c r="H663" s="270">
        <v>780</v>
      </c>
      <c r="I663" s="270">
        <v>0</v>
      </c>
      <c r="J663" s="270">
        <v>1</v>
      </c>
      <c r="K663" s="270">
        <v>0</v>
      </c>
      <c r="L663" s="270">
        <v>0</v>
      </c>
      <c r="M663" s="270">
        <v>1</v>
      </c>
      <c r="N663" s="270">
        <v>0</v>
      </c>
    </row>
    <row r="664" spans="8:14" x14ac:dyDescent="0.25">
      <c r="H664" s="270">
        <v>786</v>
      </c>
      <c r="I664" s="270">
        <v>0</v>
      </c>
      <c r="J664" s="270">
        <v>1</v>
      </c>
      <c r="K664" s="270">
        <v>0</v>
      </c>
      <c r="L664" s="270">
        <v>0</v>
      </c>
      <c r="M664" s="270">
        <v>1</v>
      </c>
      <c r="N664" s="270">
        <v>0</v>
      </c>
    </row>
    <row r="665" spans="8:14" x14ac:dyDescent="0.25">
      <c r="H665" s="270">
        <v>787</v>
      </c>
      <c r="I665" s="270">
        <v>0</v>
      </c>
      <c r="J665" s="270">
        <v>1</v>
      </c>
      <c r="K665" s="270">
        <v>1</v>
      </c>
      <c r="L665" s="270">
        <v>0</v>
      </c>
      <c r="M665" s="270">
        <v>1</v>
      </c>
      <c r="N665" s="270">
        <v>0</v>
      </c>
    </row>
    <row r="666" spans="8:14" x14ac:dyDescent="0.25">
      <c r="H666" s="270">
        <v>790</v>
      </c>
      <c r="I666" s="270">
        <v>0</v>
      </c>
      <c r="J666" s="270">
        <v>0</v>
      </c>
      <c r="K666" s="270">
        <v>2</v>
      </c>
      <c r="L666" s="270">
        <v>0</v>
      </c>
      <c r="M666" s="270">
        <v>0</v>
      </c>
      <c r="N666" s="270">
        <v>2</v>
      </c>
    </row>
    <row r="667" spans="8:14" x14ac:dyDescent="0.25">
      <c r="H667" s="270">
        <v>802</v>
      </c>
      <c r="I667" s="270">
        <v>1</v>
      </c>
      <c r="J667" s="270">
        <v>0</v>
      </c>
      <c r="K667" s="270">
        <v>0</v>
      </c>
      <c r="L667" s="270">
        <v>1</v>
      </c>
      <c r="M667" s="270">
        <v>0</v>
      </c>
      <c r="N667" s="270">
        <v>0</v>
      </c>
    </row>
    <row r="668" spans="8:14" x14ac:dyDescent="0.25">
      <c r="H668" s="270">
        <v>804</v>
      </c>
      <c r="I668" s="270">
        <v>0</v>
      </c>
      <c r="J668" s="270">
        <v>0</v>
      </c>
      <c r="K668" s="270">
        <v>1</v>
      </c>
      <c r="L668" s="270">
        <v>0</v>
      </c>
      <c r="M668" s="270">
        <v>0</v>
      </c>
      <c r="N668" s="270">
        <v>1</v>
      </c>
    </row>
    <row r="669" spans="8:14" x14ac:dyDescent="0.25">
      <c r="H669" s="270">
        <v>808</v>
      </c>
      <c r="I669" s="270">
        <v>0</v>
      </c>
      <c r="J669" s="270">
        <v>0</v>
      </c>
      <c r="K669" s="270">
        <v>1</v>
      </c>
      <c r="L669" s="270">
        <v>0</v>
      </c>
      <c r="M669" s="270">
        <v>0</v>
      </c>
      <c r="N669" s="270">
        <v>0</v>
      </c>
    </row>
    <row r="670" spans="8:14" x14ac:dyDescent="0.25">
      <c r="H670" s="270">
        <v>809</v>
      </c>
      <c r="I670" s="270">
        <v>0</v>
      </c>
      <c r="J670" s="270">
        <v>1</v>
      </c>
      <c r="K670" s="270">
        <v>0</v>
      </c>
      <c r="L670" s="270">
        <v>0</v>
      </c>
      <c r="M670" s="270">
        <v>1</v>
      </c>
      <c r="N670" s="270">
        <v>0</v>
      </c>
    </row>
    <row r="671" spans="8:14" x14ac:dyDescent="0.25">
      <c r="H671" s="270">
        <v>814</v>
      </c>
      <c r="I671" s="270">
        <v>1</v>
      </c>
      <c r="J671" s="270">
        <v>0</v>
      </c>
      <c r="K671" s="270">
        <v>0</v>
      </c>
      <c r="L671" s="270">
        <v>1</v>
      </c>
      <c r="M671" s="270">
        <v>0</v>
      </c>
      <c r="N671" s="270">
        <v>0</v>
      </c>
    </row>
    <row r="672" spans="8:14" x14ac:dyDescent="0.25">
      <c r="H672" s="270">
        <v>815</v>
      </c>
      <c r="I672" s="270">
        <v>1</v>
      </c>
      <c r="J672" s="270">
        <v>0</v>
      </c>
      <c r="K672" s="270">
        <v>0</v>
      </c>
      <c r="L672" s="270">
        <v>1</v>
      </c>
      <c r="M672" s="270">
        <v>0</v>
      </c>
      <c r="N672" s="270">
        <v>0</v>
      </c>
    </row>
    <row r="673" spans="8:14" x14ac:dyDescent="0.25">
      <c r="H673" s="270">
        <v>817</v>
      </c>
      <c r="I673" s="270">
        <v>0</v>
      </c>
      <c r="J673" s="270">
        <v>1</v>
      </c>
      <c r="K673" s="270">
        <v>0</v>
      </c>
      <c r="L673" s="270">
        <v>0</v>
      </c>
      <c r="M673" s="270">
        <v>1</v>
      </c>
      <c r="N673" s="270">
        <v>0</v>
      </c>
    </row>
    <row r="674" spans="8:14" x14ac:dyDescent="0.25">
      <c r="H674" s="270">
        <v>819</v>
      </c>
      <c r="I674" s="270">
        <v>1</v>
      </c>
      <c r="J674" s="270">
        <v>0</v>
      </c>
      <c r="K674" s="270">
        <v>0</v>
      </c>
      <c r="L674" s="270">
        <v>1</v>
      </c>
      <c r="M674" s="270">
        <v>0</v>
      </c>
      <c r="N674" s="270">
        <v>0</v>
      </c>
    </row>
    <row r="675" spans="8:14" x14ac:dyDescent="0.25">
      <c r="H675" s="270">
        <v>826</v>
      </c>
      <c r="I675" s="270">
        <v>0</v>
      </c>
      <c r="J675" s="270">
        <v>1</v>
      </c>
      <c r="K675" s="270">
        <v>0</v>
      </c>
      <c r="L675" s="270">
        <v>0</v>
      </c>
      <c r="M675" s="270">
        <v>1</v>
      </c>
      <c r="N675" s="270">
        <v>0</v>
      </c>
    </row>
    <row r="676" spans="8:14" x14ac:dyDescent="0.25">
      <c r="H676" s="270">
        <v>830</v>
      </c>
      <c r="I676" s="270">
        <v>0</v>
      </c>
      <c r="J676" s="270">
        <v>1</v>
      </c>
      <c r="K676" s="270">
        <v>1</v>
      </c>
      <c r="L676" s="270">
        <v>0</v>
      </c>
      <c r="M676" s="270">
        <v>0</v>
      </c>
      <c r="N676" s="270">
        <v>1</v>
      </c>
    </row>
    <row r="677" spans="8:14" x14ac:dyDescent="0.25">
      <c r="H677" s="270">
        <v>831</v>
      </c>
      <c r="I677" s="270">
        <v>0</v>
      </c>
      <c r="J677" s="270">
        <v>1</v>
      </c>
      <c r="K677" s="270">
        <v>0</v>
      </c>
      <c r="L677" s="270">
        <v>0</v>
      </c>
      <c r="M677" s="270">
        <v>1</v>
      </c>
      <c r="N677" s="270">
        <v>0</v>
      </c>
    </row>
    <row r="678" spans="8:14" x14ac:dyDescent="0.25">
      <c r="H678" s="270">
        <v>832</v>
      </c>
      <c r="I678" s="270">
        <v>0</v>
      </c>
      <c r="J678" s="270">
        <v>0</v>
      </c>
      <c r="K678" s="270">
        <v>1</v>
      </c>
      <c r="L678" s="270">
        <v>0</v>
      </c>
      <c r="M678" s="270">
        <v>0</v>
      </c>
      <c r="N678" s="270">
        <v>1</v>
      </c>
    </row>
    <row r="679" spans="8:14" x14ac:dyDescent="0.25">
      <c r="H679" s="270">
        <v>834</v>
      </c>
      <c r="I679" s="270">
        <v>0</v>
      </c>
      <c r="J679" s="270">
        <v>1</v>
      </c>
      <c r="K679" s="270">
        <v>0</v>
      </c>
      <c r="L679" s="270">
        <v>0</v>
      </c>
      <c r="M679" s="270">
        <v>1</v>
      </c>
      <c r="N679" s="270">
        <v>0</v>
      </c>
    </row>
    <row r="680" spans="8:14" x14ac:dyDescent="0.25">
      <c r="H680" s="270">
        <v>836</v>
      </c>
      <c r="I680" s="270">
        <v>0</v>
      </c>
      <c r="J680" s="270">
        <v>1</v>
      </c>
      <c r="K680" s="270">
        <v>0</v>
      </c>
      <c r="L680" s="270">
        <v>0</v>
      </c>
      <c r="M680" s="270">
        <v>1</v>
      </c>
      <c r="N680" s="270">
        <v>0</v>
      </c>
    </row>
    <row r="681" spans="8:14" x14ac:dyDescent="0.25">
      <c r="H681" s="270">
        <v>838</v>
      </c>
      <c r="I681" s="270">
        <v>0</v>
      </c>
      <c r="J681" s="270">
        <v>0</v>
      </c>
      <c r="K681" s="270">
        <v>0</v>
      </c>
      <c r="L681" s="270">
        <v>0</v>
      </c>
      <c r="M681" s="270">
        <v>0</v>
      </c>
      <c r="N681" s="270">
        <v>1</v>
      </c>
    </row>
    <row r="682" spans="8:14" x14ac:dyDescent="0.25">
      <c r="H682" s="270">
        <v>840</v>
      </c>
      <c r="I682" s="270">
        <v>1</v>
      </c>
      <c r="J682" s="270">
        <v>0</v>
      </c>
      <c r="K682" s="270">
        <v>0</v>
      </c>
      <c r="L682" s="270">
        <v>1</v>
      </c>
      <c r="M682" s="270">
        <v>0</v>
      </c>
      <c r="N682" s="270">
        <v>0</v>
      </c>
    </row>
    <row r="683" spans="8:14" x14ac:dyDescent="0.25">
      <c r="H683" s="270">
        <v>844</v>
      </c>
      <c r="I683" s="270">
        <v>0</v>
      </c>
      <c r="J683" s="270">
        <v>0</v>
      </c>
      <c r="K683" s="270">
        <v>1</v>
      </c>
      <c r="L683" s="270">
        <v>0</v>
      </c>
      <c r="M683" s="270">
        <v>0</v>
      </c>
      <c r="N683" s="270">
        <v>1</v>
      </c>
    </row>
    <row r="684" spans="8:14" x14ac:dyDescent="0.25">
      <c r="H684" s="270">
        <v>847</v>
      </c>
      <c r="I684" s="270">
        <v>1</v>
      </c>
      <c r="J684" s="270">
        <v>0</v>
      </c>
      <c r="K684" s="270">
        <v>0</v>
      </c>
      <c r="L684" s="270">
        <v>1</v>
      </c>
      <c r="M684" s="270">
        <v>0</v>
      </c>
      <c r="N684" s="270">
        <v>0</v>
      </c>
    </row>
    <row r="685" spans="8:14" x14ac:dyDescent="0.25">
      <c r="H685" s="270">
        <v>849</v>
      </c>
      <c r="I685" s="270">
        <v>0</v>
      </c>
      <c r="J685" s="270">
        <v>0</v>
      </c>
      <c r="K685" s="270">
        <v>1</v>
      </c>
      <c r="L685" s="270">
        <v>0</v>
      </c>
      <c r="M685" s="270">
        <v>0</v>
      </c>
      <c r="N685" s="270">
        <v>1</v>
      </c>
    </row>
    <row r="686" spans="8:14" x14ac:dyDescent="0.25">
      <c r="H686" s="270">
        <v>861</v>
      </c>
      <c r="I686" s="270">
        <v>0</v>
      </c>
      <c r="J686" s="270">
        <v>1</v>
      </c>
      <c r="K686" s="270">
        <v>0</v>
      </c>
      <c r="L686" s="270">
        <v>0</v>
      </c>
      <c r="M686" s="270">
        <v>1</v>
      </c>
      <c r="N686" s="270">
        <v>0</v>
      </c>
    </row>
    <row r="687" spans="8:14" x14ac:dyDescent="0.25">
      <c r="H687" s="270">
        <v>863</v>
      </c>
      <c r="I687" s="270">
        <v>1</v>
      </c>
      <c r="J687" s="270">
        <v>0</v>
      </c>
      <c r="K687" s="270">
        <v>0</v>
      </c>
      <c r="L687" s="270">
        <v>1</v>
      </c>
      <c r="M687" s="270">
        <v>0</v>
      </c>
      <c r="N687" s="270">
        <v>0</v>
      </c>
    </row>
    <row r="688" spans="8:14" x14ac:dyDescent="0.25">
      <c r="H688" s="270">
        <v>869</v>
      </c>
      <c r="I688" s="270">
        <v>0</v>
      </c>
      <c r="J688" s="270">
        <v>0</v>
      </c>
      <c r="K688" s="270">
        <v>2</v>
      </c>
      <c r="L688" s="270">
        <v>0</v>
      </c>
      <c r="M688" s="270">
        <v>0</v>
      </c>
      <c r="N688" s="270">
        <v>2</v>
      </c>
    </row>
    <row r="689" spans="8:14" x14ac:dyDescent="0.25">
      <c r="H689" s="270">
        <v>870</v>
      </c>
      <c r="I689" s="270">
        <v>0</v>
      </c>
      <c r="J689" s="270">
        <v>1</v>
      </c>
      <c r="K689" s="270">
        <v>0</v>
      </c>
      <c r="L689" s="270">
        <v>0</v>
      </c>
      <c r="M689" s="270">
        <v>1</v>
      </c>
      <c r="N689" s="270">
        <v>0</v>
      </c>
    </row>
    <row r="690" spans="8:14" x14ac:dyDescent="0.25">
      <c r="H690" s="270">
        <v>873</v>
      </c>
      <c r="I690" s="270">
        <v>0</v>
      </c>
      <c r="J690" s="270">
        <v>0</v>
      </c>
      <c r="K690" s="270">
        <v>1</v>
      </c>
      <c r="L690" s="270">
        <v>0</v>
      </c>
      <c r="M690" s="270">
        <v>0</v>
      </c>
      <c r="N690" s="270">
        <v>1</v>
      </c>
    </row>
    <row r="691" spans="8:14" x14ac:dyDescent="0.25">
      <c r="H691" s="270">
        <v>884</v>
      </c>
      <c r="I691" s="270">
        <v>0</v>
      </c>
      <c r="J691" s="270">
        <v>1</v>
      </c>
      <c r="K691" s="270">
        <v>0</v>
      </c>
      <c r="L691" s="270">
        <v>0</v>
      </c>
      <c r="M691" s="270">
        <v>0</v>
      </c>
      <c r="N691" s="270">
        <v>0</v>
      </c>
    </row>
    <row r="692" spans="8:14" x14ac:dyDescent="0.25">
      <c r="H692" s="270">
        <v>888</v>
      </c>
      <c r="I692" s="270">
        <v>0</v>
      </c>
      <c r="J692" s="270">
        <v>1</v>
      </c>
      <c r="K692" s="270">
        <v>0</v>
      </c>
      <c r="L692" s="270">
        <v>0</v>
      </c>
      <c r="M692" s="270">
        <v>1</v>
      </c>
      <c r="N692" s="270">
        <v>0</v>
      </c>
    </row>
    <row r="693" spans="8:14" x14ac:dyDescent="0.25">
      <c r="H693" s="270">
        <v>891</v>
      </c>
      <c r="I693" s="270">
        <v>1</v>
      </c>
      <c r="J693" s="270">
        <v>0</v>
      </c>
      <c r="K693" s="270">
        <v>0</v>
      </c>
      <c r="L693" s="270">
        <v>1</v>
      </c>
      <c r="M693" s="270">
        <v>0</v>
      </c>
      <c r="N693" s="270">
        <v>0</v>
      </c>
    </row>
    <row r="694" spans="8:14" x14ac:dyDescent="0.25">
      <c r="H694" s="270">
        <v>894</v>
      </c>
      <c r="I694" s="270">
        <v>1</v>
      </c>
      <c r="J694" s="270">
        <v>2</v>
      </c>
      <c r="K694" s="270">
        <v>0</v>
      </c>
      <c r="L694" s="270">
        <v>0</v>
      </c>
      <c r="M694" s="270">
        <v>2</v>
      </c>
      <c r="N694" s="270">
        <v>0</v>
      </c>
    </row>
    <row r="695" spans="8:14" x14ac:dyDescent="0.25">
      <c r="H695" s="270">
        <v>895</v>
      </c>
      <c r="I695" s="270">
        <v>0</v>
      </c>
      <c r="J695" s="270">
        <v>1</v>
      </c>
      <c r="K695" s="270">
        <v>1</v>
      </c>
      <c r="L695" s="270">
        <v>0</v>
      </c>
      <c r="M695" s="270">
        <v>0</v>
      </c>
      <c r="N695" s="270">
        <v>1</v>
      </c>
    </row>
    <row r="696" spans="8:14" x14ac:dyDescent="0.25">
      <c r="H696" s="270">
        <v>906</v>
      </c>
      <c r="I696" s="270">
        <v>0</v>
      </c>
      <c r="J696" s="270">
        <v>0</v>
      </c>
      <c r="K696" s="270">
        <v>0</v>
      </c>
      <c r="L696" s="270">
        <v>0</v>
      </c>
      <c r="M696" s="270">
        <v>0</v>
      </c>
      <c r="N696" s="270">
        <v>1</v>
      </c>
    </row>
    <row r="697" spans="8:14" x14ac:dyDescent="0.25">
      <c r="H697" s="270">
        <v>910</v>
      </c>
      <c r="I697" s="270">
        <v>0</v>
      </c>
      <c r="J697" s="270">
        <v>1</v>
      </c>
      <c r="K697" s="270">
        <v>1</v>
      </c>
      <c r="L697" s="270">
        <v>0</v>
      </c>
      <c r="M697" s="270">
        <v>1</v>
      </c>
      <c r="N697" s="270">
        <v>1</v>
      </c>
    </row>
    <row r="698" spans="8:14" x14ac:dyDescent="0.25">
      <c r="H698" s="270">
        <v>911</v>
      </c>
      <c r="I698" s="270">
        <v>0</v>
      </c>
      <c r="J698" s="270">
        <v>0</v>
      </c>
      <c r="K698" s="270">
        <v>1</v>
      </c>
      <c r="L698" s="270">
        <v>0</v>
      </c>
      <c r="M698" s="270">
        <v>0</v>
      </c>
      <c r="N698" s="270">
        <v>1</v>
      </c>
    </row>
    <row r="699" spans="8:14" x14ac:dyDescent="0.25">
      <c r="H699" s="270">
        <v>923</v>
      </c>
      <c r="I699" s="270">
        <v>0</v>
      </c>
      <c r="J699" s="270">
        <v>0</v>
      </c>
      <c r="K699" s="270">
        <v>0</v>
      </c>
      <c r="L699" s="270">
        <v>0</v>
      </c>
      <c r="M699" s="270">
        <v>0</v>
      </c>
      <c r="N699" s="270">
        <v>1</v>
      </c>
    </row>
    <row r="700" spans="8:14" x14ac:dyDescent="0.25">
      <c r="H700" s="270">
        <v>928</v>
      </c>
      <c r="I700" s="270">
        <v>1</v>
      </c>
      <c r="J700" s="270">
        <v>0</v>
      </c>
      <c r="K700" s="270">
        <v>0</v>
      </c>
      <c r="L700" s="270">
        <v>0</v>
      </c>
      <c r="M700" s="270">
        <v>0</v>
      </c>
      <c r="N700" s="270">
        <v>0</v>
      </c>
    </row>
    <row r="701" spans="8:14" x14ac:dyDescent="0.25">
      <c r="H701" s="270">
        <v>930</v>
      </c>
      <c r="I701" s="270">
        <v>1</v>
      </c>
      <c r="J701" s="270">
        <v>0</v>
      </c>
      <c r="K701" s="270">
        <v>0</v>
      </c>
      <c r="L701" s="270">
        <v>0</v>
      </c>
      <c r="M701" s="270">
        <v>0</v>
      </c>
      <c r="N701" s="270">
        <v>0</v>
      </c>
    </row>
    <row r="702" spans="8:14" x14ac:dyDescent="0.25">
      <c r="H702" s="270">
        <v>932</v>
      </c>
      <c r="I702" s="270">
        <v>0</v>
      </c>
      <c r="J702" s="270">
        <v>0</v>
      </c>
      <c r="K702" s="270">
        <v>1</v>
      </c>
      <c r="L702" s="270">
        <v>0</v>
      </c>
      <c r="M702" s="270">
        <v>0</v>
      </c>
      <c r="N702" s="270">
        <v>1</v>
      </c>
    </row>
    <row r="703" spans="8:14" x14ac:dyDescent="0.25">
      <c r="H703" s="270">
        <v>933</v>
      </c>
      <c r="I703" s="270">
        <v>0</v>
      </c>
      <c r="J703" s="270">
        <v>1</v>
      </c>
      <c r="K703" s="270">
        <v>0</v>
      </c>
      <c r="L703" s="270">
        <v>0</v>
      </c>
      <c r="M703" s="270">
        <v>1</v>
      </c>
      <c r="N703" s="270">
        <v>0</v>
      </c>
    </row>
    <row r="704" spans="8:14" x14ac:dyDescent="0.25">
      <c r="H704" s="270">
        <v>943</v>
      </c>
      <c r="I704" s="270">
        <v>0</v>
      </c>
      <c r="J704" s="270">
        <v>0</v>
      </c>
      <c r="K704" s="270">
        <v>1</v>
      </c>
      <c r="L704" s="270">
        <v>0</v>
      </c>
      <c r="M704" s="270">
        <v>0</v>
      </c>
      <c r="N704" s="270">
        <v>1</v>
      </c>
    </row>
    <row r="705" spans="8:14" x14ac:dyDescent="0.25">
      <c r="H705" s="270">
        <v>944</v>
      </c>
      <c r="I705" s="270">
        <v>0</v>
      </c>
      <c r="J705" s="270">
        <v>0</v>
      </c>
      <c r="K705" s="270">
        <v>1</v>
      </c>
      <c r="L705" s="270">
        <v>0</v>
      </c>
      <c r="M705" s="270">
        <v>0</v>
      </c>
      <c r="N705" s="270">
        <v>1</v>
      </c>
    </row>
    <row r="706" spans="8:14" x14ac:dyDescent="0.25">
      <c r="H706" s="270">
        <v>945</v>
      </c>
      <c r="I706" s="270">
        <v>0</v>
      </c>
      <c r="J706" s="270">
        <v>1</v>
      </c>
      <c r="K706" s="270">
        <v>0</v>
      </c>
      <c r="L706" s="270">
        <v>0</v>
      </c>
      <c r="M706" s="270">
        <v>1</v>
      </c>
      <c r="N706" s="270">
        <v>0</v>
      </c>
    </row>
    <row r="707" spans="8:14" x14ac:dyDescent="0.25">
      <c r="H707" s="270">
        <v>950</v>
      </c>
      <c r="I707" s="270">
        <v>0</v>
      </c>
      <c r="J707" s="270">
        <v>1</v>
      </c>
      <c r="K707" s="270">
        <v>0</v>
      </c>
      <c r="L707" s="270">
        <v>0</v>
      </c>
      <c r="M707" s="270">
        <v>1</v>
      </c>
      <c r="N707" s="270">
        <v>0</v>
      </c>
    </row>
    <row r="708" spans="8:14" x14ac:dyDescent="0.25">
      <c r="H708" s="270">
        <v>953</v>
      </c>
      <c r="I708" s="270">
        <v>0</v>
      </c>
      <c r="J708" s="270">
        <v>1</v>
      </c>
      <c r="K708" s="270">
        <v>0</v>
      </c>
      <c r="L708" s="270">
        <v>0</v>
      </c>
      <c r="M708" s="270">
        <v>1</v>
      </c>
      <c r="N708" s="270">
        <v>0</v>
      </c>
    </row>
    <row r="709" spans="8:14" x14ac:dyDescent="0.25">
      <c r="H709" s="270">
        <v>965</v>
      </c>
      <c r="I709" s="270">
        <v>0</v>
      </c>
      <c r="J709" s="270">
        <v>0</v>
      </c>
      <c r="K709" s="270">
        <v>1</v>
      </c>
      <c r="L709" s="270">
        <v>0</v>
      </c>
      <c r="M709" s="270">
        <v>0</v>
      </c>
      <c r="N709" s="270">
        <v>1</v>
      </c>
    </row>
    <row r="710" spans="8:14" x14ac:dyDescent="0.25">
      <c r="H710" s="270">
        <v>973</v>
      </c>
      <c r="I710" s="270">
        <v>1</v>
      </c>
      <c r="J710" s="270">
        <v>0</v>
      </c>
      <c r="K710" s="270">
        <v>0</v>
      </c>
      <c r="L710" s="270">
        <v>1</v>
      </c>
      <c r="M710" s="270">
        <v>0</v>
      </c>
      <c r="N710" s="270">
        <v>0</v>
      </c>
    </row>
    <row r="711" spans="8:14" x14ac:dyDescent="0.25">
      <c r="H711" s="270">
        <v>974</v>
      </c>
      <c r="I711" s="270">
        <v>1</v>
      </c>
      <c r="J711" s="270">
        <v>0</v>
      </c>
      <c r="K711" s="270">
        <v>0</v>
      </c>
      <c r="L711" s="270">
        <v>1</v>
      </c>
      <c r="M711" s="270">
        <v>0</v>
      </c>
      <c r="N711" s="270">
        <v>0</v>
      </c>
    </row>
    <row r="712" spans="8:14" x14ac:dyDescent="0.25">
      <c r="H712" s="270">
        <v>978</v>
      </c>
      <c r="I712" s="270">
        <v>0</v>
      </c>
      <c r="J712" s="270">
        <v>0</v>
      </c>
      <c r="K712" s="270">
        <v>1</v>
      </c>
      <c r="L712" s="270">
        <v>0</v>
      </c>
      <c r="M712" s="270">
        <v>0</v>
      </c>
      <c r="N712" s="270">
        <v>1</v>
      </c>
    </row>
    <row r="713" spans="8:14" x14ac:dyDescent="0.25">
      <c r="H713" s="270">
        <v>979</v>
      </c>
      <c r="I713" s="270">
        <v>1</v>
      </c>
      <c r="J713" s="270">
        <v>0</v>
      </c>
      <c r="K713" s="270">
        <v>0</v>
      </c>
      <c r="L713" s="270">
        <v>1</v>
      </c>
      <c r="M713" s="270">
        <v>0</v>
      </c>
      <c r="N713" s="270">
        <v>0</v>
      </c>
    </row>
    <row r="714" spans="8:14" x14ac:dyDescent="0.25">
      <c r="H714" s="270">
        <v>989</v>
      </c>
      <c r="I714" s="270">
        <v>0</v>
      </c>
      <c r="J714" s="270">
        <v>0</v>
      </c>
      <c r="K714" s="270">
        <v>0</v>
      </c>
      <c r="L714" s="270">
        <v>0</v>
      </c>
      <c r="M714" s="270">
        <v>1</v>
      </c>
      <c r="N714" s="270">
        <v>0</v>
      </c>
    </row>
    <row r="715" spans="8:14" x14ac:dyDescent="0.25">
      <c r="H715" s="270">
        <v>992</v>
      </c>
      <c r="I715" s="270">
        <v>0</v>
      </c>
      <c r="J715" s="270">
        <v>0</v>
      </c>
      <c r="K715" s="270">
        <v>0</v>
      </c>
      <c r="L715" s="270">
        <v>1</v>
      </c>
      <c r="M715" s="270">
        <v>0</v>
      </c>
      <c r="N715" s="270">
        <v>0</v>
      </c>
    </row>
    <row r="716" spans="8:14" x14ac:dyDescent="0.25">
      <c r="H716" s="270">
        <v>996</v>
      </c>
      <c r="I716" s="270">
        <v>0</v>
      </c>
      <c r="J716" s="270">
        <v>1</v>
      </c>
      <c r="K716" s="270">
        <v>0</v>
      </c>
      <c r="L716" s="270">
        <v>0</v>
      </c>
      <c r="M716" s="270">
        <v>1</v>
      </c>
      <c r="N716" s="270">
        <v>0</v>
      </c>
    </row>
    <row r="717" spans="8:14" x14ac:dyDescent="0.25">
      <c r="H717" s="270">
        <v>1021</v>
      </c>
      <c r="I717" s="270">
        <v>0</v>
      </c>
      <c r="J717" s="270">
        <v>1</v>
      </c>
      <c r="K717" s="270">
        <v>0</v>
      </c>
      <c r="L717" s="270">
        <v>0</v>
      </c>
      <c r="M717" s="270">
        <v>1</v>
      </c>
      <c r="N717" s="270">
        <v>0</v>
      </c>
    </row>
    <row r="718" spans="8:14" x14ac:dyDescent="0.25">
      <c r="H718" s="270">
        <v>1023</v>
      </c>
      <c r="I718" s="270">
        <v>1</v>
      </c>
      <c r="J718" s="270">
        <v>0</v>
      </c>
      <c r="K718" s="270">
        <v>0</v>
      </c>
      <c r="L718" s="270">
        <v>0</v>
      </c>
      <c r="M718" s="270">
        <v>0</v>
      </c>
      <c r="N718" s="270">
        <v>0</v>
      </c>
    </row>
    <row r="719" spans="8:14" x14ac:dyDescent="0.25">
      <c r="H719" s="270">
        <v>1039</v>
      </c>
      <c r="I719" s="270">
        <v>0</v>
      </c>
      <c r="J719" s="270">
        <v>1</v>
      </c>
      <c r="K719" s="270">
        <v>0</v>
      </c>
      <c r="L719" s="270">
        <v>0</v>
      </c>
      <c r="M719" s="270">
        <v>1</v>
      </c>
      <c r="N719" s="270">
        <v>0</v>
      </c>
    </row>
    <row r="720" spans="8:14" x14ac:dyDescent="0.25">
      <c r="H720" s="270">
        <v>1043</v>
      </c>
      <c r="I720" s="270">
        <v>0</v>
      </c>
      <c r="J720" s="270">
        <v>0</v>
      </c>
      <c r="K720" s="270">
        <v>1</v>
      </c>
      <c r="L720" s="270">
        <v>0</v>
      </c>
      <c r="M720" s="270">
        <v>0</v>
      </c>
      <c r="N720" s="270">
        <v>1</v>
      </c>
    </row>
    <row r="721" spans="8:14" x14ac:dyDescent="0.25">
      <c r="H721" s="270">
        <v>1048</v>
      </c>
      <c r="I721" s="270">
        <v>0</v>
      </c>
      <c r="J721" s="270">
        <v>0</v>
      </c>
      <c r="K721" s="270">
        <v>1</v>
      </c>
      <c r="L721" s="270">
        <v>0</v>
      </c>
      <c r="M721" s="270">
        <v>0</v>
      </c>
      <c r="N721" s="270">
        <v>1</v>
      </c>
    </row>
    <row r="722" spans="8:14" x14ac:dyDescent="0.25">
      <c r="H722" s="270">
        <v>1052</v>
      </c>
      <c r="I722" s="270">
        <v>0</v>
      </c>
      <c r="J722" s="270">
        <v>0</v>
      </c>
      <c r="K722" s="270">
        <v>1</v>
      </c>
      <c r="L722" s="270">
        <v>0</v>
      </c>
      <c r="M722" s="270">
        <v>0</v>
      </c>
      <c r="N722" s="270">
        <v>1</v>
      </c>
    </row>
    <row r="723" spans="8:14" x14ac:dyDescent="0.25">
      <c r="H723" s="270">
        <v>1062</v>
      </c>
      <c r="I723" s="270">
        <v>1</v>
      </c>
      <c r="J723" s="270">
        <v>0</v>
      </c>
      <c r="K723" s="270">
        <v>0</v>
      </c>
      <c r="L723" s="270">
        <v>1</v>
      </c>
      <c r="M723" s="270">
        <v>0</v>
      </c>
      <c r="N723" s="270">
        <v>0</v>
      </c>
    </row>
    <row r="724" spans="8:14" x14ac:dyDescent="0.25">
      <c r="H724" s="270">
        <v>1069</v>
      </c>
      <c r="I724" s="270">
        <v>1</v>
      </c>
      <c r="J724" s="270">
        <v>0</v>
      </c>
      <c r="K724" s="270">
        <v>0</v>
      </c>
      <c r="L724" s="270">
        <v>1</v>
      </c>
      <c r="M724" s="270">
        <v>0</v>
      </c>
      <c r="N724" s="270">
        <v>0</v>
      </c>
    </row>
    <row r="725" spans="8:14" x14ac:dyDescent="0.25">
      <c r="H725" s="270">
        <v>1095</v>
      </c>
      <c r="I725" s="270">
        <v>0</v>
      </c>
      <c r="J725" s="270">
        <v>0</v>
      </c>
      <c r="K725" s="270">
        <v>1</v>
      </c>
      <c r="L725" s="270">
        <v>0</v>
      </c>
      <c r="M725" s="270">
        <v>0</v>
      </c>
      <c r="N725" s="270">
        <v>1</v>
      </c>
    </row>
    <row r="726" spans="8:14" x14ac:dyDescent="0.25">
      <c r="H726" s="270">
        <v>1109</v>
      </c>
      <c r="I726" s="270">
        <v>1</v>
      </c>
      <c r="J726" s="270">
        <v>0</v>
      </c>
      <c r="K726" s="270">
        <v>0</v>
      </c>
      <c r="L726" s="270">
        <v>1</v>
      </c>
      <c r="M726" s="270">
        <v>0</v>
      </c>
      <c r="N726" s="270">
        <v>0</v>
      </c>
    </row>
    <row r="727" spans="8:14" x14ac:dyDescent="0.25">
      <c r="H727" s="270">
        <v>1134</v>
      </c>
      <c r="I727" s="270">
        <v>0</v>
      </c>
      <c r="J727" s="270">
        <v>1</v>
      </c>
      <c r="K727" s="270">
        <v>0</v>
      </c>
      <c r="L727" s="270">
        <v>0</v>
      </c>
      <c r="M727" s="270">
        <v>1</v>
      </c>
      <c r="N727" s="270">
        <v>0</v>
      </c>
    </row>
    <row r="728" spans="8:14" x14ac:dyDescent="0.25">
      <c r="H728" s="270">
        <v>1139</v>
      </c>
      <c r="I728" s="270">
        <v>1</v>
      </c>
      <c r="J728" s="270">
        <v>0</v>
      </c>
      <c r="K728" s="270">
        <v>0</v>
      </c>
      <c r="L728" s="270">
        <v>1</v>
      </c>
      <c r="M728" s="270">
        <v>0</v>
      </c>
      <c r="N728" s="270">
        <v>0</v>
      </c>
    </row>
    <row r="729" spans="8:14" x14ac:dyDescent="0.25">
      <c r="H729" s="270">
        <v>1146</v>
      </c>
      <c r="I729" s="270">
        <v>0</v>
      </c>
      <c r="J729" s="270">
        <v>1</v>
      </c>
      <c r="K729" s="270">
        <v>0</v>
      </c>
      <c r="L729" s="270">
        <v>0</v>
      </c>
      <c r="M729" s="270">
        <v>1</v>
      </c>
      <c r="N729" s="270">
        <v>0</v>
      </c>
    </row>
    <row r="730" spans="8:14" x14ac:dyDescent="0.25">
      <c r="H730" s="270">
        <v>1160</v>
      </c>
      <c r="I730" s="270">
        <v>0</v>
      </c>
      <c r="J730" s="270">
        <v>0</v>
      </c>
      <c r="K730" s="270">
        <v>1</v>
      </c>
      <c r="L730" s="270">
        <v>0</v>
      </c>
      <c r="M730" s="270">
        <v>0</v>
      </c>
      <c r="N730" s="270">
        <v>1</v>
      </c>
    </row>
    <row r="731" spans="8:14" x14ac:dyDescent="0.25">
      <c r="H731" s="270">
        <v>1166</v>
      </c>
      <c r="I731" s="270">
        <v>0</v>
      </c>
      <c r="J731" s="270">
        <v>1</v>
      </c>
      <c r="K731" s="270">
        <v>0</v>
      </c>
      <c r="L731" s="270">
        <v>0</v>
      </c>
      <c r="M731" s="270">
        <v>1</v>
      </c>
      <c r="N731" s="270">
        <v>0</v>
      </c>
    </row>
    <row r="732" spans="8:14" x14ac:dyDescent="0.25">
      <c r="H732" s="270">
        <v>1170</v>
      </c>
      <c r="I732" s="270">
        <v>1</v>
      </c>
      <c r="J732" s="270">
        <v>0</v>
      </c>
      <c r="K732" s="270">
        <v>0</v>
      </c>
      <c r="L732" s="270">
        <v>1</v>
      </c>
      <c r="M732" s="270">
        <v>0</v>
      </c>
      <c r="N732" s="270">
        <v>0</v>
      </c>
    </row>
    <row r="733" spans="8:14" x14ac:dyDescent="0.25">
      <c r="H733" s="270">
        <v>1186</v>
      </c>
      <c r="I733" s="270">
        <v>0</v>
      </c>
      <c r="J733" s="270">
        <v>1</v>
      </c>
      <c r="K733" s="270">
        <v>0</v>
      </c>
      <c r="L733" s="270">
        <v>0</v>
      </c>
      <c r="M733" s="270">
        <v>1</v>
      </c>
      <c r="N733" s="270">
        <v>0</v>
      </c>
    </row>
    <row r="734" spans="8:14" x14ac:dyDescent="0.25">
      <c r="H734" s="270">
        <v>1194</v>
      </c>
      <c r="I734" s="270">
        <v>0</v>
      </c>
      <c r="J734" s="270">
        <v>0</v>
      </c>
      <c r="K734" s="270">
        <v>1</v>
      </c>
      <c r="L734" s="270">
        <v>0</v>
      </c>
      <c r="M734" s="270">
        <v>0</v>
      </c>
      <c r="N734" s="270">
        <v>1</v>
      </c>
    </row>
    <row r="735" spans="8:14" x14ac:dyDescent="0.25">
      <c r="H735" s="270">
        <v>1201</v>
      </c>
      <c r="I735" s="270">
        <v>0</v>
      </c>
      <c r="J735" s="270">
        <v>0</v>
      </c>
      <c r="K735" s="270">
        <v>1</v>
      </c>
      <c r="L735" s="270">
        <v>0</v>
      </c>
      <c r="M735" s="270">
        <v>0</v>
      </c>
      <c r="N735" s="270">
        <v>1</v>
      </c>
    </row>
    <row r="736" spans="8:14" x14ac:dyDescent="0.25">
      <c r="H736" s="270">
        <v>1225</v>
      </c>
      <c r="I736" s="270">
        <v>0</v>
      </c>
      <c r="J736" s="270">
        <v>1</v>
      </c>
      <c r="K736" s="270">
        <v>0</v>
      </c>
      <c r="L736" s="270">
        <v>0</v>
      </c>
      <c r="M736" s="270">
        <v>1</v>
      </c>
      <c r="N736" s="270">
        <v>0</v>
      </c>
    </row>
    <row r="737" spans="8:14" x14ac:dyDescent="0.25">
      <c r="H737" s="270">
        <v>1242</v>
      </c>
      <c r="I737" s="270">
        <v>0</v>
      </c>
      <c r="J737" s="270">
        <v>0</v>
      </c>
      <c r="K737" s="270">
        <v>1</v>
      </c>
      <c r="L737" s="270">
        <v>0</v>
      </c>
      <c r="M737" s="270">
        <v>0</v>
      </c>
      <c r="N737" s="270">
        <v>1</v>
      </c>
    </row>
    <row r="738" spans="8:14" x14ac:dyDescent="0.25">
      <c r="H738" s="270">
        <v>1245</v>
      </c>
      <c r="I738" s="270">
        <v>1</v>
      </c>
      <c r="J738" s="270">
        <v>0</v>
      </c>
      <c r="K738" s="270">
        <v>0</v>
      </c>
      <c r="L738" s="270">
        <v>0</v>
      </c>
      <c r="M738" s="270">
        <v>0</v>
      </c>
      <c r="N738" s="270">
        <v>0</v>
      </c>
    </row>
    <row r="739" spans="8:14" x14ac:dyDescent="0.25">
      <c r="H739" s="270">
        <v>1251</v>
      </c>
      <c r="I739" s="270">
        <v>0</v>
      </c>
      <c r="J739" s="270">
        <v>1</v>
      </c>
      <c r="K739" s="270">
        <v>0</v>
      </c>
      <c r="L739" s="270">
        <v>0</v>
      </c>
      <c r="M739" s="270">
        <v>1</v>
      </c>
      <c r="N739" s="270">
        <v>0</v>
      </c>
    </row>
    <row r="740" spans="8:14" x14ac:dyDescent="0.25">
      <c r="H740" s="270">
        <v>1253</v>
      </c>
      <c r="I740" s="270">
        <v>0</v>
      </c>
      <c r="J740" s="270">
        <v>1</v>
      </c>
      <c r="K740" s="270">
        <v>0</v>
      </c>
      <c r="L740" s="270">
        <v>0</v>
      </c>
      <c r="M740" s="270">
        <v>1</v>
      </c>
      <c r="N740" s="270">
        <v>0</v>
      </c>
    </row>
    <row r="741" spans="8:14" x14ac:dyDescent="0.25">
      <c r="H741" s="270">
        <v>1272</v>
      </c>
      <c r="I741" s="270">
        <v>0</v>
      </c>
      <c r="J741" s="270">
        <v>0</v>
      </c>
      <c r="K741" s="270">
        <v>1</v>
      </c>
      <c r="L741" s="270">
        <v>0</v>
      </c>
      <c r="M741" s="270">
        <v>0</v>
      </c>
      <c r="N741" s="270">
        <v>1</v>
      </c>
    </row>
    <row r="742" spans="8:14" x14ac:dyDescent="0.25">
      <c r="H742" s="270">
        <v>1275</v>
      </c>
      <c r="I742" s="270">
        <v>0</v>
      </c>
      <c r="J742" s="270">
        <v>0</v>
      </c>
      <c r="K742" s="270">
        <v>1</v>
      </c>
      <c r="L742" s="270">
        <v>0</v>
      </c>
      <c r="M742" s="270">
        <v>0</v>
      </c>
      <c r="N742" s="270">
        <v>1</v>
      </c>
    </row>
    <row r="743" spans="8:14" x14ac:dyDescent="0.25">
      <c r="H743" s="270">
        <v>1279</v>
      </c>
      <c r="I743" s="270">
        <v>1</v>
      </c>
      <c r="J743" s="270">
        <v>0</v>
      </c>
      <c r="K743" s="270">
        <v>0</v>
      </c>
      <c r="L743" s="270">
        <v>1</v>
      </c>
      <c r="M743" s="270">
        <v>0</v>
      </c>
      <c r="N743" s="270">
        <v>0</v>
      </c>
    </row>
    <row r="744" spans="8:14" x14ac:dyDescent="0.25">
      <c r="H744" s="270">
        <v>1300</v>
      </c>
      <c r="I744" s="270">
        <v>1</v>
      </c>
      <c r="J744" s="270">
        <v>0</v>
      </c>
      <c r="K744" s="270">
        <v>0</v>
      </c>
      <c r="L744" s="270">
        <v>1</v>
      </c>
      <c r="M744" s="270">
        <v>0</v>
      </c>
      <c r="N744" s="270">
        <v>0</v>
      </c>
    </row>
    <row r="745" spans="8:14" x14ac:dyDescent="0.25">
      <c r="H745" s="270">
        <v>1314</v>
      </c>
      <c r="I745" s="270">
        <v>0</v>
      </c>
      <c r="J745" s="270">
        <v>1</v>
      </c>
      <c r="K745" s="270">
        <v>0</v>
      </c>
      <c r="L745" s="270">
        <v>0</v>
      </c>
      <c r="M745" s="270">
        <v>1</v>
      </c>
      <c r="N745" s="270">
        <v>0</v>
      </c>
    </row>
    <row r="746" spans="8:14" x14ac:dyDescent="0.25">
      <c r="H746" s="270">
        <v>1346</v>
      </c>
      <c r="I746" s="270">
        <v>1</v>
      </c>
      <c r="J746" s="270">
        <v>0</v>
      </c>
      <c r="K746" s="270">
        <v>0</v>
      </c>
      <c r="L746" s="270">
        <v>1</v>
      </c>
      <c r="M746" s="270">
        <v>0</v>
      </c>
      <c r="N746" s="270">
        <v>0</v>
      </c>
    </row>
    <row r="747" spans="8:14" x14ac:dyDescent="0.25">
      <c r="H747" s="270">
        <v>1352</v>
      </c>
      <c r="I747" s="270">
        <v>1</v>
      </c>
      <c r="J747" s="270">
        <v>0</v>
      </c>
      <c r="K747" s="270">
        <v>0</v>
      </c>
      <c r="L747" s="270">
        <v>1</v>
      </c>
      <c r="M747" s="270">
        <v>0</v>
      </c>
      <c r="N747" s="270">
        <v>0</v>
      </c>
    </row>
    <row r="748" spans="8:14" x14ac:dyDescent="0.25">
      <c r="H748" s="270">
        <v>1354</v>
      </c>
      <c r="I748" s="270">
        <v>0</v>
      </c>
      <c r="J748" s="270">
        <v>0</v>
      </c>
      <c r="K748" s="270">
        <v>1</v>
      </c>
      <c r="L748" s="270">
        <v>0</v>
      </c>
      <c r="M748" s="270">
        <v>0</v>
      </c>
      <c r="N748" s="270">
        <v>1</v>
      </c>
    </row>
    <row r="749" spans="8:14" x14ac:dyDescent="0.25">
      <c r="H749" s="270">
        <v>1390</v>
      </c>
      <c r="I749" s="270">
        <v>1</v>
      </c>
      <c r="J749" s="270">
        <v>0</v>
      </c>
      <c r="K749" s="270">
        <v>0</v>
      </c>
      <c r="L749" s="270">
        <v>1</v>
      </c>
      <c r="M749" s="270">
        <v>0</v>
      </c>
      <c r="N749" s="270">
        <v>0</v>
      </c>
    </row>
    <row r="750" spans="8:14" x14ac:dyDescent="0.25">
      <c r="H750" s="270">
        <v>1408</v>
      </c>
      <c r="I750" s="270">
        <v>0</v>
      </c>
      <c r="J750" s="270">
        <v>1</v>
      </c>
      <c r="K750" s="270">
        <v>0</v>
      </c>
      <c r="L750" s="270">
        <v>0</v>
      </c>
      <c r="M750" s="270">
        <v>1</v>
      </c>
      <c r="N750" s="270">
        <v>0</v>
      </c>
    </row>
    <row r="751" spans="8:14" x14ac:dyDescent="0.25">
      <c r="H751" s="270">
        <v>1411</v>
      </c>
      <c r="I751" s="270">
        <v>1</v>
      </c>
      <c r="J751" s="270">
        <v>0</v>
      </c>
      <c r="K751" s="270">
        <v>0</v>
      </c>
      <c r="L751" s="270">
        <v>1</v>
      </c>
      <c r="M751" s="270">
        <v>0</v>
      </c>
      <c r="N751" s="270">
        <v>0</v>
      </c>
    </row>
    <row r="752" spans="8:14" x14ac:dyDescent="0.25">
      <c r="H752" s="270">
        <v>1422</v>
      </c>
      <c r="I752" s="270">
        <v>0</v>
      </c>
      <c r="J752" s="270">
        <v>1</v>
      </c>
      <c r="K752" s="270">
        <v>0</v>
      </c>
      <c r="L752" s="270">
        <v>0</v>
      </c>
      <c r="M752" s="270">
        <v>1</v>
      </c>
      <c r="N752" s="270">
        <v>0</v>
      </c>
    </row>
    <row r="753" spans="8:14" x14ac:dyDescent="0.25">
      <c r="H753" s="270">
        <v>1438</v>
      </c>
      <c r="I753" s="270">
        <v>0</v>
      </c>
      <c r="J753" s="270">
        <v>0</v>
      </c>
      <c r="K753" s="270">
        <v>2</v>
      </c>
      <c r="L753" s="270">
        <v>0</v>
      </c>
      <c r="M753" s="270">
        <v>0</v>
      </c>
      <c r="N753" s="270">
        <v>2</v>
      </c>
    </row>
    <row r="754" spans="8:14" x14ac:dyDescent="0.25">
      <c r="H754" s="270">
        <v>1446</v>
      </c>
      <c r="I754" s="270">
        <v>0</v>
      </c>
      <c r="J754" s="270">
        <v>1</v>
      </c>
      <c r="K754" s="270">
        <v>0</v>
      </c>
      <c r="L754" s="270">
        <v>0</v>
      </c>
      <c r="M754" s="270">
        <v>1</v>
      </c>
      <c r="N754" s="270">
        <v>0</v>
      </c>
    </row>
    <row r="755" spans="8:14" x14ac:dyDescent="0.25">
      <c r="H755" s="270">
        <v>1450</v>
      </c>
      <c r="I755" s="270">
        <v>0</v>
      </c>
      <c r="J755" s="270">
        <v>0</v>
      </c>
      <c r="K755" s="270">
        <v>1</v>
      </c>
      <c r="L755" s="270">
        <v>0</v>
      </c>
      <c r="M755" s="270">
        <v>0</v>
      </c>
      <c r="N755" s="270">
        <v>1</v>
      </c>
    </row>
    <row r="756" spans="8:14" x14ac:dyDescent="0.25">
      <c r="H756" s="270">
        <v>1455</v>
      </c>
      <c r="I756" s="270">
        <v>0</v>
      </c>
      <c r="J756" s="270">
        <v>0</v>
      </c>
      <c r="K756" s="270">
        <v>1</v>
      </c>
      <c r="L756" s="270">
        <v>0</v>
      </c>
      <c r="M756" s="270">
        <v>0</v>
      </c>
      <c r="N756" s="270">
        <v>1</v>
      </c>
    </row>
    <row r="757" spans="8:14" x14ac:dyDescent="0.25">
      <c r="H757" s="270">
        <v>1500</v>
      </c>
      <c r="I757" s="270">
        <v>1</v>
      </c>
      <c r="J757" s="270">
        <v>0</v>
      </c>
      <c r="K757" s="270">
        <v>0</v>
      </c>
      <c r="L757" s="270">
        <v>1</v>
      </c>
      <c r="M757" s="270">
        <v>0</v>
      </c>
      <c r="N757" s="270">
        <v>0</v>
      </c>
    </row>
    <row r="758" spans="8:14" x14ac:dyDescent="0.25">
      <c r="H758" s="270">
        <v>1507</v>
      </c>
      <c r="I758" s="270">
        <v>0</v>
      </c>
      <c r="J758" s="270">
        <v>1</v>
      </c>
      <c r="K758" s="270">
        <v>0</v>
      </c>
      <c r="L758" s="270">
        <v>0</v>
      </c>
      <c r="M758" s="270">
        <v>1</v>
      </c>
      <c r="N758" s="270">
        <v>0</v>
      </c>
    </row>
    <row r="759" spans="8:14" x14ac:dyDescent="0.25">
      <c r="H759" s="270">
        <v>1548</v>
      </c>
      <c r="I759" s="270">
        <v>1</v>
      </c>
      <c r="J759" s="270">
        <v>0</v>
      </c>
      <c r="K759" s="270">
        <v>0</v>
      </c>
      <c r="L759" s="270">
        <v>1</v>
      </c>
      <c r="M759" s="270">
        <v>0</v>
      </c>
      <c r="N759" s="270">
        <v>0</v>
      </c>
    </row>
    <row r="760" spans="8:14" x14ac:dyDescent="0.25">
      <c r="H760" s="270">
        <v>1558</v>
      </c>
      <c r="I760" s="270">
        <v>0</v>
      </c>
      <c r="J760" s="270">
        <v>1</v>
      </c>
      <c r="K760" s="270">
        <v>0</v>
      </c>
      <c r="L760" s="270">
        <v>0</v>
      </c>
      <c r="M760" s="270">
        <v>1</v>
      </c>
      <c r="N760" s="270">
        <v>0</v>
      </c>
    </row>
    <row r="761" spans="8:14" x14ac:dyDescent="0.25">
      <c r="H761" s="270">
        <v>1559</v>
      </c>
      <c r="I761" s="270">
        <v>0</v>
      </c>
      <c r="J761" s="270">
        <v>0</v>
      </c>
      <c r="K761" s="270">
        <v>1</v>
      </c>
      <c r="L761" s="270">
        <v>0</v>
      </c>
      <c r="M761" s="270">
        <v>0</v>
      </c>
      <c r="N761" s="270">
        <v>1</v>
      </c>
    </row>
    <row r="762" spans="8:14" x14ac:dyDescent="0.25">
      <c r="H762" s="270">
        <v>1580</v>
      </c>
      <c r="I762" s="270">
        <v>0</v>
      </c>
      <c r="J762" s="270">
        <v>0</v>
      </c>
      <c r="K762" s="270">
        <v>1</v>
      </c>
      <c r="L762" s="270">
        <v>0</v>
      </c>
      <c r="M762" s="270">
        <v>0</v>
      </c>
      <c r="N762" s="270">
        <v>1</v>
      </c>
    </row>
    <row r="763" spans="8:14" x14ac:dyDescent="0.25">
      <c r="H763" s="270">
        <v>1581</v>
      </c>
      <c r="I763" s="270">
        <v>0</v>
      </c>
      <c r="J763" s="270">
        <v>0</v>
      </c>
      <c r="K763" s="270">
        <v>1</v>
      </c>
      <c r="L763" s="270">
        <v>0</v>
      </c>
      <c r="M763" s="270">
        <v>0</v>
      </c>
      <c r="N763" s="270">
        <v>1</v>
      </c>
    </row>
    <row r="764" spans="8:14" x14ac:dyDescent="0.25">
      <c r="H764" s="270">
        <v>1619</v>
      </c>
      <c r="I764" s="270">
        <v>0</v>
      </c>
      <c r="J764" s="270">
        <v>0</v>
      </c>
      <c r="K764" s="270">
        <v>1</v>
      </c>
      <c r="L764" s="270">
        <v>0</v>
      </c>
      <c r="M764" s="270">
        <v>0</v>
      </c>
      <c r="N764" s="270">
        <v>1</v>
      </c>
    </row>
    <row r="765" spans="8:14" x14ac:dyDescent="0.25">
      <c r="H765" s="270">
        <v>1645</v>
      </c>
      <c r="I765" s="270">
        <v>1</v>
      </c>
      <c r="J765" s="270">
        <v>0</v>
      </c>
      <c r="K765" s="270">
        <v>0</v>
      </c>
      <c r="L765" s="270">
        <v>1</v>
      </c>
      <c r="M765" s="270">
        <v>0</v>
      </c>
      <c r="N765" s="270">
        <v>0</v>
      </c>
    </row>
    <row r="766" spans="8:14" x14ac:dyDescent="0.25">
      <c r="H766" s="270">
        <v>1666</v>
      </c>
      <c r="I766" s="270">
        <v>0</v>
      </c>
      <c r="J766" s="270">
        <v>0</v>
      </c>
      <c r="K766" s="270">
        <v>1</v>
      </c>
      <c r="L766" s="270">
        <v>0</v>
      </c>
      <c r="M766" s="270">
        <v>0</v>
      </c>
      <c r="N766" s="270">
        <v>1</v>
      </c>
    </row>
    <row r="767" spans="8:14" x14ac:dyDescent="0.25">
      <c r="H767" s="270">
        <v>1680</v>
      </c>
      <c r="I767" s="270">
        <v>1</v>
      </c>
      <c r="J767" s="270">
        <v>0</v>
      </c>
      <c r="K767" s="270">
        <v>0</v>
      </c>
      <c r="L767" s="270">
        <v>1</v>
      </c>
      <c r="M767" s="270">
        <v>0</v>
      </c>
      <c r="N767" s="270">
        <v>0</v>
      </c>
    </row>
    <row r="768" spans="8:14" x14ac:dyDescent="0.25">
      <c r="H768" s="270">
        <v>1687</v>
      </c>
      <c r="I768" s="270">
        <v>1</v>
      </c>
      <c r="J768" s="270">
        <v>0</v>
      </c>
      <c r="K768" s="270">
        <v>0</v>
      </c>
      <c r="L768" s="270">
        <v>1</v>
      </c>
      <c r="M768" s="270">
        <v>0</v>
      </c>
      <c r="N768" s="270">
        <v>0</v>
      </c>
    </row>
    <row r="769" spans="8:14" x14ac:dyDescent="0.25">
      <c r="H769" s="270">
        <v>1695</v>
      </c>
      <c r="I769" s="270">
        <v>0</v>
      </c>
      <c r="J769" s="270">
        <v>1</v>
      </c>
      <c r="K769" s="270">
        <v>0</v>
      </c>
      <c r="L769" s="270">
        <v>0</v>
      </c>
      <c r="M769" s="270">
        <v>1</v>
      </c>
      <c r="N769" s="270">
        <v>0</v>
      </c>
    </row>
    <row r="770" spans="8:14" x14ac:dyDescent="0.25">
      <c r="H770" s="270">
        <v>1748</v>
      </c>
      <c r="I770" s="270">
        <v>0</v>
      </c>
      <c r="J770" s="270">
        <v>1</v>
      </c>
      <c r="K770" s="270">
        <v>0</v>
      </c>
      <c r="L770" s="270">
        <v>0</v>
      </c>
      <c r="M770" s="270">
        <v>1</v>
      </c>
      <c r="N770" s="270">
        <v>0</v>
      </c>
    </row>
    <row r="771" spans="8:14" x14ac:dyDescent="0.25">
      <c r="H771" s="270">
        <v>1754</v>
      </c>
      <c r="I771" s="270">
        <v>0</v>
      </c>
      <c r="J771" s="270">
        <v>0</v>
      </c>
      <c r="K771" s="270">
        <v>1</v>
      </c>
      <c r="L771" s="270">
        <v>0</v>
      </c>
      <c r="M771" s="270">
        <v>0</v>
      </c>
      <c r="N771" s="270">
        <v>1</v>
      </c>
    </row>
    <row r="772" spans="8:14" x14ac:dyDescent="0.25">
      <c r="H772" s="270">
        <v>1790</v>
      </c>
      <c r="I772" s="270">
        <v>0</v>
      </c>
      <c r="J772" s="270">
        <v>1</v>
      </c>
      <c r="K772" s="270">
        <v>0</v>
      </c>
      <c r="L772" s="270">
        <v>0</v>
      </c>
      <c r="M772" s="270">
        <v>1</v>
      </c>
      <c r="N772" s="270">
        <v>0</v>
      </c>
    </row>
    <row r="773" spans="8:14" x14ac:dyDescent="0.25">
      <c r="H773" s="270">
        <v>1858</v>
      </c>
      <c r="I773" s="270">
        <v>0</v>
      </c>
      <c r="J773" s="270">
        <v>0</v>
      </c>
      <c r="K773" s="270">
        <v>1</v>
      </c>
      <c r="L773" s="270">
        <v>0</v>
      </c>
      <c r="M773" s="270">
        <v>0</v>
      </c>
      <c r="N773" s="270">
        <v>1</v>
      </c>
    </row>
    <row r="774" spans="8:14" x14ac:dyDescent="0.25">
      <c r="H774" s="270">
        <v>1917</v>
      </c>
      <c r="I774" s="270">
        <v>0</v>
      </c>
      <c r="J774" s="270">
        <v>1</v>
      </c>
      <c r="K774" s="270">
        <v>0</v>
      </c>
      <c r="L774" s="270">
        <v>0</v>
      </c>
      <c r="M774" s="270">
        <v>1</v>
      </c>
      <c r="N774" s="270">
        <v>0</v>
      </c>
    </row>
    <row r="775" spans="8:14" x14ac:dyDescent="0.25">
      <c r="H775" s="270">
        <v>1929</v>
      </c>
      <c r="I775" s="270">
        <v>0</v>
      </c>
      <c r="J775" s="270">
        <v>0</v>
      </c>
      <c r="K775" s="270">
        <v>1</v>
      </c>
      <c r="L775" s="270">
        <v>0</v>
      </c>
      <c r="M775" s="270">
        <v>0</v>
      </c>
      <c r="N775" s="270">
        <v>1</v>
      </c>
    </row>
    <row r="776" spans="8:14" x14ac:dyDescent="0.25">
      <c r="H776" s="270">
        <v>1985</v>
      </c>
      <c r="I776" s="270">
        <v>0</v>
      </c>
      <c r="J776" s="270">
        <v>1</v>
      </c>
      <c r="K776" s="270">
        <v>0</v>
      </c>
      <c r="L776" s="270">
        <v>0</v>
      </c>
      <c r="M776" s="270">
        <v>1</v>
      </c>
      <c r="N776" s="270">
        <v>0</v>
      </c>
    </row>
    <row r="777" spans="8:14" x14ac:dyDescent="0.25">
      <c r="H777" s="270">
        <v>1996</v>
      </c>
      <c r="I777" s="270">
        <v>1</v>
      </c>
      <c r="J777" s="270">
        <v>0</v>
      </c>
      <c r="K777" s="270">
        <v>0</v>
      </c>
      <c r="L777" s="270">
        <v>1</v>
      </c>
      <c r="M777" s="270">
        <v>0</v>
      </c>
      <c r="N777" s="270">
        <v>0</v>
      </c>
    </row>
    <row r="778" spans="8:14" x14ac:dyDescent="0.25">
      <c r="H778" s="270">
        <v>2017</v>
      </c>
      <c r="I778" s="270">
        <v>0</v>
      </c>
      <c r="J778" s="270">
        <v>0</v>
      </c>
      <c r="K778" s="270">
        <v>1</v>
      </c>
      <c r="L778" s="270">
        <v>0</v>
      </c>
      <c r="M778" s="270">
        <v>0</v>
      </c>
      <c r="N778" s="270">
        <v>1</v>
      </c>
    </row>
    <row r="779" spans="8:14" x14ac:dyDescent="0.25">
      <c r="H779" s="270">
        <v>2050</v>
      </c>
      <c r="I779" s="270">
        <v>0</v>
      </c>
      <c r="J779" s="270">
        <v>0</v>
      </c>
      <c r="K779" s="270">
        <v>1</v>
      </c>
      <c r="L779" s="270">
        <v>0</v>
      </c>
      <c r="M779" s="270">
        <v>0</v>
      </c>
      <c r="N779" s="270">
        <v>1</v>
      </c>
    </row>
    <row r="780" spans="8:14" x14ac:dyDescent="0.25">
      <c r="H780" s="270">
        <v>2211</v>
      </c>
      <c r="I780" s="270">
        <v>0</v>
      </c>
      <c r="J780" s="270">
        <v>0</v>
      </c>
      <c r="K780" s="270">
        <v>1</v>
      </c>
      <c r="L780" s="270">
        <v>0</v>
      </c>
      <c r="M780" s="270">
        <v>0</v>
      </c>
      <c r="N780" s="270">
        <v>1</v>
      </c>
    </row>
    <row r="781" spans="8:14" x14ac:dyDescent="0.25">
      <c r="H781" s="270">
        <v>2265</v>
      </c>
      <c r="I781" s="270">
        <v>0</v>
      </c>
      <c r="J781" s="270">
        <v>0</v>
      </c>
      <c r="K781" s="270">
        <v>1</v>
      </c>
      <c r="L781" s="270">
        <v>0</v>
      </c>
      <c r="M781" s="270">
        <v>0</v>
      </c>
      <c r="N781" s="270">
        <v>1</v>
      </c>
    </row>
    <row r="782" spans="8:14" x14ac:dyDescent="0.25">
      <c r="H782" s="270">
        <v>2342</v>
      </c>
      <c r="I782" s="270">
        <v>1</v>
      </c>
      <c r="J782" s="270">
        <v>0</v>
      </c>
      <c r="K782" s="270">
        <v>0</v>
      </c>
      <c r="L782" s="270">
        <v>1</v>
      </c>
      <c r="M782" s="270">
        <v>0</v>
      </c>
      <c r="N782" s="270">
        <v>0</v>
      </c>
    </row>
    <row r="783" spans="8:14" x14ac:dyDescent="0.25">
      <c r="H783" s="270">
        <v>2394</v>
      </c>
      <c r="I783" s="270">
        <v>1</v>
      </c>
      <c r="J783" s="270">
        <v>0</v>
      </c>
      <c r="K783" s="270">
        <v>0</v>
      </c>
      <c r="L783" s="270">
        <v>1</v>
      </c>
      <c r="M783" s="270">
        <v>0</v>
      </c>
      <c r="N783" s="270">
        <v>0</v>
      </c>
    </row>
    <row r="784" spans="8:14" x14ac:dyDescent="0.25">
      <c r="H784" s="270">
        <v>2980</v>
      </c>
      <c r="I784" s="270">
        <v>0</v>
      </c>
      <c r="J784" s="270">
        <v>0</v>
      </c>
      <c r="K784" s="270">
        <v>0</v>
      </c>
      <c r="L784" s="270">
        <v>1</v>
      </c>
      <c r="M784" s="270">
        <v>0</v>
      </c>
      <c r="N784" s="270">
        <v>0</v>
      </c>
    </row>
    <row r="785" spans="8:14" x14ac:dyDescent="0.25">
      <c r="H785" s="270">
        <v>3724</v>
      </c>
      <c r="I785" s="270">
        <v>0</v>
      </c>
      <c r="J785" s="270">
        <v>1</v>
      </c>
      <c r="K785" s="270">
        <v>0</v>
      </c>
      <c r="L785" s="270">
        <v>0</v>
      </c>
      <c r="M785" s="270">
        <v>1</v>
      </c>
      <c r="N785" s="270">
        <v>0</v>
      </c>
    </row>
    <row r="786" spans="8:14" x14ac:dyDescent="0.25">
      <c r="H786" s="270">
        <v>3726</v>
      </c>
      <c r="I786" s="270">
        <v>0</v>
      </c>
      <c r="J786" s="270">
        <v>0</v>
      </c>
      <c r="K786" s="270">
        <v>0</v>
      </c>
      <c r="L786" s="270">
        <v>0</v>
      </c>
      <c r="M786" s="270">
        <v>0</v>
      </c>
      <c r="N786" s="270">
        <v>1</v>
      </c>
    </row>
    <row r="787" spans="8:14" x14ac:dyDescent="0.25">
      <c r="H787" s="270">
        <v>4061</v>
      </c>
      <c r="I787" s="270">
        <v>0</v>
      </c>
      <c r="J787" s="270">
        <v>0</v>
      </c>
      <c r="K787" s="270">
        <v>0</v>
      </c>
      <c r="L787" s="270">
        <v>0</v>
      </c>
      <c r="M787" s="270">
        <v>0</v>
      </c>
      <c r="N787" s="270">
        <v>1</v>
      </c>
    </row>
    <row r="788" spans="8:14" x14ac:dyDescent="0.25">
      <c r="H788" s="270">
        <v>7579</v>
      </c>
      <c r="I788" s="270">
        <v>1</v>
      </c>
      <c r="J788" s="270">
        <v>0</v>
      </c>
      <c r="K788" s="270">
        <v>0</v>
      </c>
      <c r="L788" s="270">
        <v>1</v>
      </c>
      <c r="M788" s="270">
        <v>0</v>
      </c>
      <c r="N788" s="270">
        <v>0</v>
      </c>
    </row>
    <row r="789" spans="8:14" x14ac:dyDescent="0.25">
      <c r="H789" s="270">
        <v>8061</v>
      </c>
      <c r="I789" s="270">
        <v>0</v>
      </c>
      <c r="J789" s="270">
        <v>0</v>
      </c>
      <c r="K789" s="270">
        <v>1</v>
      </c>
      <c r="L789" s="270">
        <v>0</v>
      </c>
      <c r="M789" s="270">
        <v>0</v>
      </c>
      <c r="N789" s="270">
        <v>1</v>
      </c>
    </row>
    <row r="790" spans="8:14" x14ac:dyDescent="0.25">
      <c r="H790" s="270">
        <v>9650</v>
      </c>
      <c r="I790" s="270">
        <v>0</v>
      </c>
      <c r="J790" s="270">
        <v>1</v>
      </c>
      <c r="K790" s="270">
        <v>0</v>
      </c>
      <c r="L790" s="270">
        <v>0</v>
      </c>
      <c r="M790" s="270">
        <v>1</v>
      </c>
      <c r="N790" s="270">
        <v>0</v>
      </c>
    </row>
    <row r="791" spans="8:14" x14ac:dyDescent="0.25">
      <c r="H791" s="270">
        <v>11514</v>
      </c>
      <c r="I791" s="270">
        <v>0</v>
      </c>
      <c r="J791" s="270">
        <v>0</v>
      </c>
      <c r="K791" s="270">
        <v>1</v>
      </c>
      <c r="L791" s="270">
        <v>0</v>
      </c>
      <c r="M791" s="270">
        <v>0</v>
      </c>
      <c r="N791" s="270">
        <v>1</v>
      </c>
    </row>
    <row r="792" spans="8:14" x14ac:dyDescent="0.25">
      <c r="H792" s="270">
        <v>12952</v>
      </c>
      <c r="I792" s="270">
        <v>0</v>
      </c>
      <c r="J792" s="270">
        <v>1</v>
      </c>
      <c r="K792" s="270">
        <v>0</v>
      </c>
      <c r="L792" s="270">
        <v>0</v>
      </c>
      <c r="M792" s="270">
        <v>1</v>
      </c>
      <c r="N792" s="270">
        <v>0</v>
      </c>
    </row>
    <row r="793" spans="8:14" x14ac:dyDescent="0.25">
      <c r="H793" s="270">
        <v>13383</v>
      </c>
      <c r="I793" s="270">
        <v>1</v>
      </c>
      <c r="J793" s="270">
        <v>0</v>
      </c>
      <c r="K793" s="270">
        <v>0</v>
      </c>
      <c r="L793" s="270">
        <v>1</v>
      </c>
      <c r="M793" s="270">
        <v>0</v>
      </c>
      <c r="N793" s="270">
        <v>0</v>
      </c>
    </row>
    <row r="794" spans="8:14" x14ac:dyDescent="0.25">
      <c r="H794" s="270">
        <v>69784</v>
      </c>
      <c r="I794" s="270">
        <v>0</v>
      </c>
      <c r="J794" s="270">
        <v>0</v>
      </c>
      <c r="K794" s="270">
        <v>0</v>
      </c>
      <c r="L794" s="270">
        <v>0</v>
      </c>
      <c r="M794" s="270">
        <v>1</v>
      </c>
      <c r="N794" s="270">
        <v>0</v>
      </c>
    </row>
    <row r="795" spans="8:14" x14ac:dyDescent="0.25">
      <c r="H795" s="270">
        <v>183384</v>
      </c>
      <c r="I795" s="270">
        <v>0</v>
      </c>
      <c r="J795" s="270">
        <v>0</v>
      </c>
      <c r="K795" s="270">
        <v>1</v>
      </c>
      <c r="L795" s="270">
        <v>0</v>
      </c>
      <c r="M795" s="270">
        <v>0</v>
      </c>
      <c r="N795" s="270">
        <v>1</v>
      </c>
    </row>
  </sheetData>
  <mergeCells count="8">
    <mergeCell ref="H2:T2"/>
    <mergeCell ref="I3:N3"/>
    <mergeCell ref="O3:T3"/>
    <mergeCell ref="W3:AG3"/>
    <mergeCell ref="I4:K4"/>
    <mergeCell ref="L4:N4"/>
    <mergeCell ref="O4:Q4"/>
    <mergeCell ref="R4:T4"/>
  </mergeCells>
  <phoneticPr fontId="13" type="noConversion"/>
  <hyperlinks>
    <hyperlink ref="F48" location="目錄!A1" display="目錄" xr:uid="{533D1D94-93CC-43AB-A658-9C84614E4F10}"/>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6A7F-59CE-49AA-A050-500B1ED3F826}">
  <dimension ref="A1:AG40"/>
  <sheetViews>
    <sheetView topLeftCell="H1" zoomScale="70" zoomScaleNormal="70" workbookViewId="0">
      <selection activeCell="U7" sqref="U7"/>
    </sheetView>
  </sheetViews>
  <sheetFormatPr defaultColWidth="8.6640625" defaultRowHeight="15.75" x14ac:dyDescent="0.25"/>
  <cols>
    <col min="23" max="23" width="12.33203125" bestFit="1" customWidth="1"/>
    <col min="24" max="24" width="15.33203125" bestFit="1" customWidth="1"/>
    <col min="25" max="25" width="13.33203125" bestFit="1" customWidth="1"/>
    <col min="26" max="26" width="27.109375" bestFit="1" customWidth="1"/>
    <col min="27" max="27" width="19.6640625" bestFit="1" customWidth="1"/>
    <col min="28" max="28" width="23" bestFit="1" customWidth="1"/>
    <col min="29" max="29" width="14.88671875" bestFit="1" customWidth="1"/>
    <col min="30" max="30" width="12.6640625" bestFit="1" customWidth="1"/>
    <col min="31" max="31" width="26.6640625" bestFit="1" customWidth="1"/>
    <col min="32" max="32" width="19.44140625" bestFit="1" customWidth="1"/>
    <col min="33" max="33" width="22.6640625" bestFit="1" customWidth="1"/>
  </cols>
  <sheetData>
    <row r="1" spans="1:33" ht="16.5" thickBot="1" x14ac:dyDescent="0.3">
      <c r="B1" t="s">
        <v>243</v>
      </c>
      <c r="C1" t="s">
        <v>244</v>
      </c>
      <c r="D1" t="s">
        <v>245</v>
      </c>
    </row>
    <row r="2" spans="1:33" ht="16.5" thickBot="1" x14ac:dyDescent="0.3">
      <c r="A2" t="str">
        <f>W25</f>
        <v>2月</v>
      </c>
      <c r="B2" s="10">
        <f t="shared" ref="B2:D2" si="0">X25</f>
        <v>0.71519921298573541</v>
      </c>
      <c r="C2" s="10">
        <f t="shared" si="0"/>
        <v>0.19749139203148056</v>
      </c>
      <c r="D2" s="10">
        <f t="shared" si="0"/>
        <v>8.7309394982784047E-2</v>
      </c>
      <c r="H2" s="484" t="s">
        <v>1063</v>
      </c>
      <c r="I2" s="485"/>
      <c r="J2" s="485"/>
      <c r="K2" s="485"/>
      <c r="L2" s="485"/>
      <c r="M2" s="485"/>
      <c r="N2" s="485"/>
      <c r="O2" s="485"/>
      <c r="P2" s="485"/>
      <c r="Q2" s="485"/>
      <c r="R2" s="485"/>
      <c r="S2" s="485"/>
      <c r="T2" s="486"/>
    </row>
    <row r="3" spans="1:33" x14ac:dyDescent="0.25">
      <c r="A3" t="str">
        <f>W26</f>
        <v>3月</v>
      </c>
      <c r="B3" s="10">
        <f t="shared" ref="B3" si="1">X26</f>
        <v>0.72945608664939954</v>
      </c>
      <c r="C3" s="10">
        <f t="shared" ref="C3" si="2">Y26</f>
        <v>0.18766187897339295</v>
      </c>
      <c r="D3" s="10">
        <f t="shared" ref="D3" si="3">Z26</f>
        <v>8.2882034377207425E-2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B4" s="71"/>
      <c r="C4" s="71"/>
      <c r="D4" s="71"/>
      <c r="H4" s="99"/>
      <c r="I4" s="490" t="s">
        <v>142</v>
      </c>
      <c r="J4" s="490"/>
      <c r="K4" s="490"/>
      <c r="L4" s="490" t="s">
        <v>141</v>
      </c>
      <c r="M4" s="490"/>
      <c r="N4" s="490"/>
      <c r="O4" s="491" t="s">
        <v>142</v>
      </c>
      <c r="P4" s="492"/>
      <c r="Q4" s="492"/>
      <c r="R4" s="492" t="s">
        <v>141</v>
      </c>
      <c r="S4" s="492"/>
      <c r="T4" s="493"/>
      <c r="W4" s="11" t="s">
        <v>194</v>
      </c>
      <c r="X4" t="s">
        <v>195</v>
      </c>
      <c r="Y4" t="s">
        <v>196</v>
      </c>
      <c r="Z4" t="s">
        <v>197</v>
      </c>
      <c r="AA4" t="s">
        <v>198</v>
      </c>
      <c r="AB4" t="s">
        <v>199</v>
      </c>
      <c r="AC4" t="s">
        <v>200</v>
      </c>
      <c r="AD4" t="s">
        <v>201</v>
      </c>
      <c r="AE4" t="s">
        <v>202</v>
      </c>
      <c r="AF4" t="s">
        <v>203</v>
      </c>
      <c r="AG4" s="6" t="s">
        <v>204</v>
      </c>
    </row>
    <row r="5" spans="1:33" x14ac:dyDescent="0.25">
      <c r="B5" s="71"/>
      <c r="C5" s="71"/>
      <c r="D5" s="71"/>
      <c r="H5" s="99"/>
      <c r="I5" s="302" t="s">
        <v>219</v>
      </c>
      <c r="J5" s="301" t="s">
        <v>220</v>
      </c>
      <c r="K5" s="301" t="s">
        <v>222</v>
      </c>
      <c r="L5" s="301" t="s">
        <v>219</v>
      </c>
      <c r="M5" s="301" t="s">
        <v>220</v>
      </c>
      <c r="N5" s="301" t="s">
        <v>222</v>
      </c>
      <c r="O5" s="101" t="s">
        <v>219</v>
      </c>
      <c r="P5" s="101" t="s">
        <v>220</v>
      </c>
      <c r="Q5" s="101" t="s">
        <v>222</v>
      </c>
      <c r="R5" s="101" t="s">
        <v>219</v>
      </c>
      <c r="S5" s="101" t="s">
        <v>220</v>
      </c>
      <c r="T5" s="102" t="s">
        <v>222</v>
      </c>
      <c r="U5" s="101" t="s">
        <v>664</v>
      </c>
      <c r="W5" s="223" t="s">
        <v>76</v>
      </c>
      <c r="X5" s="224" t="s">
        <v>174</v>
      </c>
      <c r="Y5" s="224" t="s">
        <v>175</v>
      </c>
      <c r="Z5" s="224" t="s">
        <v>176</v>
      </c>
      <c r="AA5" s="224" t="s">
        <v>177</v>
      </c>
      <c r="AB5" s="224" t="s">
        <v>178</v>
      </c>
      <c r="AC5" s="224" t="s">
        <v>179</v>
      </c>
      <c r="AD5" s="224" t="s">
        <v>180</v>
      </c>
      <c r="AE5" s="224" t="s">
        <v>181</v>
      </c>
      <c r="AF5" s="224" t="s">
        <v>182</v>
      </c>
      <c r="AG5" s="225" t="s">
        <v>183</v>
      </c>
    </row>
    <row r="6" spans="1:33" x14ac:dyDescent="0.25">
      <c r="B6" s="71"/>
      <c r="C6" s="71"/>
      <c r="D6" s="71"/>
      <c r="H6" s="103" t="s">
        <v>143</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B7" s="71"/>
      <c r="C7" s="71"/>
      <c r="D7" s="71"/>
      <c r="H7" s="270">
        <v>1</v>
      </c>
      <c r="I7" s="270">
        <v>2251</v>
      </c>
      <c r="J7" s="270">
        <v>2775</v>
      </c>
      <c r="K7" s="270">
        <v>3502</v>
      </c>
      <c r="L7" s="270">
        <v>1536</v>
      </c>
      <c r="M7" s="270">
        <v>1988</v>
      </c>
      <c r="N7" s="270">
        <v>2754</v>
      </c>
      <c r="O7" s="105">
        <f>I7/I$38</f>
        <v>0.39435879467414153</v>
      </c>
      <c r="P7" s="105">
        <f t="shared" ref="P7:T22" si="4">J7/J$38</f>
        <v>0.48701298701298701</v>
      </c>
      <c r="Q7" s="105">
        <f t="shared" si="4"/>
        <v>0.60936140595093091</v>
      </c>
      <c r="R7" s="105">
        <f t="shared" si="4"/>
        <v>0.40219952867242736</v>
      </c>
      <c r="S7" s="105">
        <f t="shared" si="4"/>
        <v>0.48893261190359077</v>
      </c>
      <c r="T7" s="106">
        <f t="shared" si="4"/>
        <v>0.64845773487167413</v>
      </c>
      <c r="U7" s="71">
        <f>SUM($T$7:T7)</f>
        <v>0.64845773487167413</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B8" s="71"/>
      <c r="C8" s="71"/>
      <c r="D8" s="71"/>
      <c r="H8" s="270">
        <v>2</v>
      </c>
      <c r="I8" s="270">
        <v>863</v>
      </c>
      <c r="J8" s="270">
        <v>1156</v>
      </c>
      <c r="K8" s="270">
        <v>514</v>
      </c>
      <c r="L8" s="270">
        <v>506</v>
      </c>
      <c r="M8" s="270">
        <v>920</v>
      </c>
      <c r="N8" s="270">
        <v>344</v>
      </c>
      <c r="O8" s="105">
        <f t="shared" ref="O8:T38" si="5">I8/I$38</f>
        <v>0.15119131044148562</v>
      </c>
      <c r="P8" s="105">
        <f t="shared" si="4"/>
        <v>0.20287820287820288</v>
      </c>
      <c r="Q8" s="105">
        <f t="shared" si="4"/>
        <v>8.9437967635287982E-2</v>
      </c>
      <c r="R8" s="105">
        <f t="shared" si="4"/>
        <v>0.13249541764859912</v>
      </c>
      <c r="S8" s="105">
        <f t="shared" si="4"/>
        <v>0.22626660108214461</v>
      </c>
      <c r="T8" s="106">
        <f t="shared" si="4"/>
        <v>8.099835177772545E-2</v>
      </c>
      <c r="U8" s="71">
        <f>SUM($T$7:T8)</f>
        <v>0.72945608664939954</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B9" s="71"/>
      <c r="C9" s="71"/>
      <c r="D9" s="71"/>
      <c r="H9" s="270">
        <v>3</v>
      </c>
      <c r="I9" s="270">
        <v>466</v>
      </c>
      <c r="J9" s="270">
        <v>484</v>
      </c>
      <c r="K9" s="270">
        <v>311</v>
      </c>
      <c r="L9" s="270">
        <v>294</v>
      </c>
      <c r="M9" s="270">
        <v>306</v>
      </c>
      <c r="N9" s="270">
        <v>197</v>
      </c>
      <c r="O9" s="105">
        <f t="shared" si="5"/>
        <v>8.1639803784162579E-2</v>
      </c>
      <c r="P9" s="105">
        <f t="shared" si="4"/>
        <v>8.4942084942084939E-2</v>
      </c>
      <c r="Q9" s="105">
        <f t="shared" si="4"/>
        <v>5.4115190534191754E-2</v>
      </c>
      <c r="R9" s="105">
        <f t="shared" si="4"/>
        <v>7.6983503534956796E-2</v>
      </c>
      <c r="S9" s="105">
        <f t="shared" si="4"/>
        <v>7.5258239055582876E-2</v>
      </c>
      <c r="T9" s="106">
        <f t="shared" si="4"/>
        <v>4.6385684012243938E-2</v>
      </c>
      <c r="U9" s="71">
        <f>SUM($T$7:T9)</f>
        <v>0.7758417706616435</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B10" s="71"/>
      <c r="C10" s="71"/>
      <c r="D10" s="71"/>
      <c r="H10" s="270">
        <v>4</v>
      </c>
      <c r="I10" s="270">
        <v>381</v>
      </c>
      <c r="J10" s="270">
        <v>275</v>
      </c>
      <c r="K10" s="270">
        <v>319</v>
      </c>
      <c r="L10" s="270">
        <v>205</v>
      </c>
      <c r="M10" s="270">
        <v>187</v>
      </c>
      <c r="N10" s="270">
        <v>237</v>
      </c>
      <c r="O10" s="105">
        <f t="shared" si="5"/>
        <v>6.6748423265592147E-2</v>
      </c>
      <c r="P10" s="105">
        <f t="shared" si="4"/>
        <v>4.8262548262548263E-2</v>
      </c>
      <c r="Q10" s="105">
        <f t="shared" si="4"/>
        <v>5.5507221158865493E-2</v>
      </c>
      <c r="R10" s="105">
        <f t="shared" si="4"/>
        <v>5.3678973553286199E-2</v>
      </c>
      <c r="S10" s="105">
        <f t="shared" si="4"/>
        <v>4.5991146089522872E-2</v>
      </c>
      <c r="T10" s="106">
        <f t="shared" si="4"/>
        <v>5.5804097009653872E-2</v>
      </c>
      <c r="U10" s="71">
        <f>SUM($T$7:T10)</f>
        <v>0.83164586767129733</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B11" s="71"/>
      <c r="C11" s="71"/>
      <c r="D11" s="71"/>
      <c r="H11" s="270">
        <v>5</v>
      </c>
      <c r="I11" s="270">
        <v>293</v>
      </c>
      <c r="J11" s="270">
        <v>174</v>
      </c>
      <c r="K11" s="270">
        <v>202</v>
      </c>
      <c r="L11" s="270">
        <v>166</v>
      </c>
      <c r="M11" s="270">
        <v>126</v>
      </c>
      <c r="N11" s="270">
        <v>145</v>
      </c>
      <c r="O11" s="105">
        <f t="shared" si="5"/>
        <v>5.1331464611072179E-2</v>
      </c>
      <c r="P11" s="105">
        <f t="shared" si="4"/>
        <v>3.0537030537030538E-2</v>
      </c>
      <c r="Q11" s="105">
        <f t="shared" si="4"/>
        <v>3.5148773273012003E-2</v>
      </c>
      <c r="R11" s="105">
        <f t="shared" si="4"/>
        <v>4.3466876145587849E-2</v>
      </c>
      <c r="S11" s="105">
        <f t="shared" si="4"/>
        <v>3.0988686669945892E-2</v>
      </c>
      <c r="T11" s="106">
        <f t="shared" si="4"/>
        <v>3.4141747115611021E-2</v>
      </c>
      <c r="U11" s="71">
        <f>SUM($T$7:T11)</f>
        <v>0.86578761478690835</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B12" s="71"/>
      <c r="C12" s="71"/>
      <c r="D12" s="71"/>
      <c r="H12" s="270">
        <v>6</v>
      </c>
      <c r="I12" s="270">
        <v>167</v>
      </c>
      <c r="J12" s="270">
        <v>121</v>
      </c>
      <c r="K12" s="270">
        <v>147</v>
      </c>
      <c r="L12" s="270">
        <v>93</v>
      </c>
      <c r="M12" s="270">
        <v>83</v>
      </c>
      <c r="N12" s="270">
        <v>107</v>
      </c>
      <c r="O12" s="105">
        <f t="shared" si="5"/>
        <v>2.9257182901191309E-2</v>
      </c>
      <c r="P12" s="105">
        <f t="shared" si="4"/>
        <v>2.1235521235521235E-2</v>
      </c>
      <c r="Q12" s="105">
        <f t="shared" si="4"/>
        <v>2.5578562728380026E-2</v>
      </c>
      <c r="R12" s="105">
        <f t="shared" si="4"/>
        <v>2.4351924587588374E-2</v>
      </c>
      <c r="S12" s="105">
        <f t="shared" si="4"/>
        <v>2.0413182488932612E-2</v>
      </c>
      <c r="T12" s="106">
        <f t="shared" si="4"/>
        <v>2.5194254768071581E-2</v>
      </c>
      <c r="U12" s="71">
        <f>SUM($T$7:T12)</f>
        <v>0.89098186955497993</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B13" s="71"/>
      <c r="C13" s="71"/>
      <c r="D13" s="71"/>
      <c r="H13" s="270">
        <v>7</v>
      </c>
      <c r="I13" s="270">
        <v>169</v>
      </c>
      <c r="J13" s="270">
        <v>84</v>
      </c>
      <c r="K13" s="270">
        <v>106</v>
      </c>
      <c r="L13" s="270">
        <v>101</v>
      </c>
      <c r="M13" s="270">
        <v>40</v>
      </c>
      <c r="N13" s="270">
        <v>66</v>
      </c>
      <c r="O13" s="105">
        <f t="shared" si="5"/>
        <v>2.9607568325157672E-2</v>
      </c>
      <c r="P13" s="105">
        <f t="shared" si="4"/>
        <v>1.4742014742014743E-2</v>
      </c>
      <c r="Q13" s="105">
        <f t="shared" si="4"/>
        <v>1.8444405776927093E-2</v>
      </c>
      <c r="R13" s="105">
        <f t="shared" si="4"/>
        <v>2.6446713799423933E-2</v>
      </c>
      <c r="S13" s="105">
        <f t="shared" si="4"/>
        <v>9.8376783079193314E-3</v>
      </c>
      <c r="T13" s="106">
        <f t="shared" si="4"/>
        <v>1.5540381445726396E-2</v>
      </c>
      <c r="U13" s="71">
        <f>SUM($T$7:T13)</f>
        <v>0.90652225100070638</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B14" s="71"/>
      <c r="C14" s="71"/>
      <c r="D14" s="71"/>
      <c r="H14" s="270">
        <v>8</v>
      </c>
      <c r="I14" s="270">
        <v>199</v>
      </c>
      <c r="J14" s="270">
        <v>85</v>
      </c>
      <c r="K14" s="270">
        <v>77</v>
      </c>
      <c r="L14" s="270">
        <v>212</v>
      </c>
      <c r="M14" s="270">
        <v>61</v>
      </c>
      <c r="N14" s="270">
        <v>45</v>
      </c>
      <c r="O14" s="105">
        <f t="shared" si="5"/>
        <v>3.4863349684653121E-2</v>
      </c>
      <c r="P14" s="105">
        <f t="shared" si="4"/>
        <v>1.4917514917514918E-2</v>
      </c>
      <c r="Q14" s="105">
        <f t="shared" si="4"/>
        <v>1.3398294762484775E-2</v>
      </c>
      <c r="R14" s="105">
        <f t="shared" si="4"/>
        <v>5.5511914113642313E-2</v>
      </c>
      <c r="S14" s="105">
        <f t="shared" si="4"/>
        <v>1.500245941957698E-2</v>
      </c>
      <c r="T14" s="106">
        <f t="shared" si="4"/>
        <v>1.0595714622086179E-2</v>
      </c>
      <c r="U14" s="71">
        <f>SUM($T$7:T14)</f>
        <v>0.91711796562279257</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B15" s="71"/>
      <c r="C15" s="71"/>
      <c r="D15" s="71"/>
      <c r="H15" s="270">
        <v>9</v>
      </c>
      <c r="I15" s="270">
        <v>143</v>
      </c>
      <c r="J15" s="270">
        <v>73</v>
      </c>
      <c r="K15" s="270">
        <v>57</v>
      </c>
      <c r="L15" s="270">
        <v>141</v>
      </c>
      <c r="M15" s="270">
        <v>57</v>
      </c>
      <c r="N15" s="270">
        <v>22</v>
      </c>
      <c r="O15" s="105">
        <f t="shared" si="5"/>
        <v>2.5052557813594955E-2</v>
      </c>
      <c r="P15" s="105">
        <f t="shared" si="4"/>
        <v>1.2811512811512811E-2</v>
      </c>
      <c r="Q15" s="105">
        <f t="shared" si="4"/>
        <v>9.9182182008004174E-3</v>
      </c>
      <c r="R15" s="105">
        <f t="shared" si="4"/>
        <v>3.6920659858601726E-2</v>
      </c>
      <c r="S15" s="105">
        <f t="shared" si="4"/>
        <v>1.4018691588785047E-2</v>
      </c>
      <c r="T15" s="106">
        <f t="shared" si="4"/>
        <v>5.1801271485754649E-3</v>
      </c>
      <c r="U15" s="71">
        <f>SUM($T$7:T15)</f>
        <v>0.92229809277136809</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B16" s="71"/>
      <c r="C16" s="71"/>
      <c r="D16" s="71"/>
      <c r="H16" s="270">
        <v>10</v>
      </c>
      <c r="I16" s="270">
        <v>135</v>
      </c>
      <c r="J16" s="270">
        <v>57</v>
      </c>
      <c r="K16" s="270">
        <v>44</v>
      </c>
      <c r="L16" s="270">
        <v>108</v>
      </c>
      <c r="M16" s="270">
        <v>38</v>
      </c>
      <c r="N16" s="270">
        <v>25</v>
      </c>
      <c r="O16" s="105">
        <f t="shared" si="5"/>
        <v>2.3651016117729504E-2</v>
      </c>
      <c r="P16" s="105">
        <f t="shared" si="4"/>
        <v>1.0003510003510003E-2</v>
      </c>
      <c r="Q16" s="105">
        <f t="shared" si="4"/>
        <v>7.6561684357055858E-3</v>
      </c>
      <c r="R16" s="105">
        <f t="shared" si="4"/>
        <v>2.8279654359780047E-2</v>
      </c>
      <c r="S16" s="105">
        <f t="shared" si="4"/>
        <v>9.3457943925233638E-3</v>
      </c>
      <c r="T16" s="106">
        <f t="shared" si="4"/>
        <v>5.8865081233812101E-3</v>
      </c>
      <c r="U16" s="71">
        <f>SUM($T$7:T16)</f>
        <v>0.9281846008947493</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B17" s="71"/>
      <c r="C17" s="71"/>
      <c r="D17" s="71"/>
      <c r="H17" s="270">
        <v>11</v>
      </c>
      <c r="I17" s="270">
        <v>110</v>
      </c>
      <c r="J17" s="270">
        <v>59</v>
      </c>
      <c r="K17" s="270">
        <v>52</v>
      </c>
      <c r="L17" s="270">
        <v>77</v>
      </c>
      <c r="M17" s="270">
        <v>35</v>
      </c>
      <c r="N17" s="270">
        <v>25</v>
      </c>
      <c r="O17" s="105">
        <f t="shared" si="5"/>
        <v>1.9271198318149965E-2</v>
      </c>
      <c r="P17" s="105">
        <f t="shared" si="4"/>
        <v>1.0354510354510354E-2</v>
      </c>
      <c r="Q17" s="105">
        <f t="shared" si="4"/>
        <v>9.0481990603793281E-3</v>
      </c>
      <c r="R17" s="105">
        <f t="shared" si="4"/>
        <v>2.0162346163917256E-2</v>
      </c>
      <c r="S17" s="105">
        <f t="shared" si="4"/>
        <v>8.607968519429415E-3</v>
      </c>
      <c r="T17" s="106">
        <f t="shared" si="4"/>
        <v>5.8865081233812101E-3</v>
      </c>
      <c r="U17" s="71">
        <f>SUM($T$7:T17)</f>
        <v>0.93407110901813051</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B18" s="71"/>
      <c r="C18" s="71"/>
      <c r="D18" s="71"/>
      <c r="H18" s="270">
        <v>12</v>
      </c>
      <c r="I18" s="270">
        <v>67</v>
      </c>
      <c r="J18" s="270">
        <v>44</v>
      </c>
      <c r="K18" s="270">
        <v>52</v>
      </c>
      <c r="L18" s="270">
        <v>56</v>
      </c>
      <c r="M18" s="270">
        <v>33</v>
      </c>
      <c r="N18" s="270">
        <v>36</v>
      </c>
      <c r="O18" s="105">
        <f t="shared" si="5"/>
        <v>1.1737911702873161E-2</v>
      </c>
      <c r="P18" s="105">
        <f t="shared" si="4"/>
        <v>7.7220077220077222E-3</v>
      </c>
      <c r="Q18" s="105">
        <f t="shared" si="4"/>
        <v>9.0481990603793281E-3</v>
      </c>
      <c r="R18" s="105">
        <f t="shared" si="4"/>
        <v>1.4663524482848913E-2</v>
      </c>
      <c r="S18" s="105">
        <f t="shared" si="4"/>
        <v>8.1160846040334474E-3</v>
      </c>
      <c r="T18" s="106">
        <f t="shared" si="4"/>
        <v>8.4765716976689422E-3</v>
      </c>
      <c r="U18" s="71">
        <f>SUM($T$7:T18)</f>
        <v>0.94254768071579942</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B19" s="71"/>
      <c r="C19" s="71"/>
      <c r="D19" s="71"/>
      <c r="H19" s="270">
        <v>13</v>
      </c>
      <c r="I19" s="270">
        <v>27</v>
      </c>
      <c r="J19" s="270">
        <v>32</v>
      </c>
      <c r="K19" s="270">
        <v>42</v>
      </c>
      <c r="L19" s="270">
        <v>28</v>
      </c>
      <c r="M19" s="270">
        <v>19</v>
      </c>
      <c r="N19" s="270">
        <v>27</v>
      </c>
      <c r="O19" s="105">
        <f t="shared" si="5"/>
        <v>4.7302032235459002E-3</v>
      </c>
      <c r="P19" s="105">
        <f t="shared" si="4"/>
        <v>5.6160056160056157E-3</v>
      </c>
      <c r="Q19" s="105">
        <f t="shared" si="4"/>
        <v>7.3081607795371494E-3</v>
      </c>
      <c r="R19" s="105">
        <f t="shared" si="4"/>
        <v>7.3317622414244563E-3</v>
      </c>
      <c r="S19" s="105">
        <f t="shared" si="4"/>
        <v>4.6728971962616819E-3</v>
      </c>
      <c r="T19" s="106">
        <f t="shared" si="4"/>
        <v>6.3574287732517075E-3</v>
      </c>
      <c r="U19" s="71">
        <f>SUM($T$7:T19)</f>
        <v>0.94890510948905116</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B20" s="71"/>
      <c r="C20" s="71"/>
      <c r="D20" s="71"/>
      <c r="H20" s="270">
        <v>14</v>
      </c>
      <c r="I20" s="270">
        <v>35</v>
      </c>
      <c r="J20" s="270">
        <v>31</v>
      </c>
      <c r="K20" s="270">
        <v>39</v>
      </c>
      <c r="L20" s="270">
        <v>18</v>
      </c>
      <c r="M20" s="270">
        <v>11</v>
      </c>
      <c r="N20" s="270">
        <v>26</v>
      </c>
      <c r="O20" s="105">
        <f t="shared" si="5"/>
        <v>6.1317449194113523E-3</v>
      </c>
      <c r="P20" s="105">
        <f t="shared" si="4"/>
        <v>5.4405054405054403E-3</v>
      </c>
      <c r="Q20" s="105">
        <f>K20/K$38</f>
        <v>6.7861492952844965E-3</v>
      </c>
      <c r="R20" s="105">
        <f t="shared" si="4"/>
        <v>4.7132757266300082E-3</v>
      </c>
      <c r="S20" s="105">
        <f t="shared" si="4"/>
        <v>2.7053615346778162E-3</v>
      </c>
      <c r="T20" s="106">
        <f t="shared" si="4"/>
        <v>6.1219684483164588E-3</v>
      </c>
      <c r="U20" s="71">
        <f>SUM($T$7:T20)</f>
        <v>0.95502707793736763</v>
      </c>
    </row>
    <row r="21" spans="1:33" x14ac:dyDescent="0.25">
      <c r="B21" s="71"/>
      <c r="C21" s="71"/>
      <c r="D21" s="71"/>
      <c r="H21" s="270">
        <v>15</v>
      </c>
      <c r="I21" s="270">
        <v>51</v>
      </c>
      <c r="J21" s="270">
        <v>25</v>
      </c>
      <c r="K21" s="270">
        <v>28</v>
      </c>
      <c r="L21" s="270">
        <v>38</v>
      </c>
      <c r="M21" s="270">
        <v>19</v>
      </c>
      <c r="N21" s="270">
        <v>21</v>
      </c>
      <c r="O21" s="105">
        <f t="shared" si="5"/>
        <v>8.9348283111422566E-3</v>
      </c>
      <c r="P21" s="105">
        <f t="shared" si="4"/>
        <v>4.3875043875043875E-3</v>
      </c>
      <c r="Q21" s="105">
        <f t="shared" si="4"/>
        <v>4.8721071863580996E-3</v>
      </c>
      <c r="R21" s="105">
        <f t="shared" si="4"/>
        <v>9.9502487562189053E-3</v>
      </c>
      <c r="S21" s="105">
        <f t="shared" si="4"/>
        <v>4.6728971962616819E-3</v>
      </c>
      <c r="T21" s="106">
        <f t="shared" si="4"/>
        <v>4.9446668236402163E-3</v>
      </c>
      <c r="U21" s="71">
        <f>SUM($T$7:T21)</f>
        <v>0.95997174476100788</v>
      </c>
    </row>
    <row r="22" spans="1:33" x14ac:dyDescent="0.25">
      <c r="B22" s="71"/>
      <c r="C22" s="71"/>
      <c r="D22" s="71"/>
      <c r="H22" s="270">
        <v>16</v>
      </c>
      <c r="I22" s="270">
        <v>60</v>
      </c>
      <c r="J22" s="270">
        <v>36</v>
      </c>
      <c r="K22" s="270">
        <v>28</v>
      </c>
      <c r="L22" s="270">
        <v>37</v>
      </c>
      <c r="M22" s="270">
        <v>27</v>
      </c>
      <c r="N22" s="270">
        <v>9</v>
      </c>
      <c r="O22" s="105">
        <f t="shared" si="5"/>
        <v>1.051156271899089E-2</v>
      </c>
      <c r="P22" s="105">
        <f t="shared" si="4"/>
        <v>6.3180063180063176E-3</v>
      </c>
      <c r="Q22" s="105">
        <f t="shared" si="4"/>
        <v>4.8721071863580996E-3</v>
      </c>
      <c r="R22" s="105">
        <f t="shared" si="4"/>
        <v>9.68840010473946E-3</v>
      </c>
      <c r="S22" s="105">
        <f t="shared" si="4"/>
        <v>6.6404328578455489E-3</v>
      </c>
      <c r="T22" s="106">
        <f t="shared" si="4"/>
        <v>2.1191429244172355E-3</v>
      </c>
      <c r="U22" s="71">
        <f>SUM($T$7:T22)</f>
        <v>0.96209088768542517</v>
      </c>
      <c r="W22" s="497" t="s">
        <v>232</v>
      </c>
      <c r="X22" s="498"/>
      <c r="Y22" s="498"/>
      <c r="Z22" s="499"/>
    </row>
    <row r="23" spans="1:33" x14ac:dyDescent="0.25">
      <c r="B23" s="71"/>
      <c r="C23" s="71"/>
      <c r="D23" s="71"/>
      <c r="H23" s="270">
        <v>17</v>
      </c>
      <c r="I23" s="270">
        <v>36</v>
      </c>
      <c r="J23" s="270">
        <v>19</v>
      </c>
      <c r="K23" s="270">
        <v>12</v>
      </c>
      <c r="L23" s="270">
        <v>21</v>
      </c>
      <c r="M23" s="270">
        <v>17</v>
      </c>
      <c r="N23" s="270">
        <v>5</v>
      </c>
      <c r="O23" s="105">
        <f t="shared" si="5"/>
        <v>6.3069376313945342E-3</v>
      </c>
      <c r="P23" s="105">
        <f t="shared" si="5"/>
        <v>3.3345033345033347E-3</v>
      </c>
      <c r="Q23" s="105">
        <f t="shared" si="5"/>
        <v>2.0880459370106142E-3</v>
      </c>
      <c r="R23" s="105">
        <f t="shared" si="5"/>
        <v>5.4988216810683424E-3</v>
      </c>
      <c r="S23" s="105">
        <f t="shared" si="5"/>
        <v>4.181013280865716E-3</v>
      </c>
      <c r="T23" s="106">
        <f t="shared" si="5"/>
        <v>1.1773016246762421E-3</v>
      </c>
      <c r="U23" s="71">
        <f>SUM($T$7:T23)</f>
        <v>0.96326818931010139</v>
      </c>
      <c r="W23" s="111"/>
      <c r="X23" s="100" t="s">
        <v>233</v>
      </c>
      <c r="Y23" s="101" t="s">
        <v>234</v>
      </c>
      <c r="Z23" s="112" t="s">
        <v>235</v>
      </c>
    </row>
    <row r="24" spans="1:33" x14ac:dyDescent="0.25">
      <c r="B24" s="71"/>
      <c r="C24" s="71"/>
      <c r="D24" s="71"/>
      <c r="H24" s="270">
        <v>18</v>
      </c>
      <c r="I24" s="270">
        <v>30</v>
      </c>
      <c r="J24" s="270">
        <v>19</v>
      </c>
      <c r="K24" s="270">
        <v>25</v>
      </c>
      <c r="L24" s="270">
        <v>32</v>
      </c>
      <c r="M24" s="270">
        <v>12</v>
      </c>
      <c r="N24" s="270">
        <v>16</v>
      </c>
      <c r="O24" s="105">
        <f t="shared" si="5"/>
        <v>5.2557813594954449E-3</v>
      </c>
      <c r="P24" s="105">
        <f t="shared" si="5"/>
        <v>3.3345033345033347E-3</v>
      </c>
      <c r="Q24" s="105">
        <f t="shared" si="5"/>
        <v>4.3500957021054467E-3</v>
      </c>
      <c r="R24" s="105">
        <f t="shared" si="5"/>
        <v>8.3791568473422368E-3</v>
      </c>
      <c r="S24" s="105">
        <f t="shared" si="5"/>
        <v>2.9513034923757992E-3</v>
      </c>
      <c r="T24" s="106">
        <f t="shared" si="5"/>
        <v>3.7673651989639746E-3</v>
      </c>
      <c r="U24" s="71">
        <f>SUM($T$7:T24)</f>
        <v>0.96703555450906531</v>
      </c>
      <c r="W24" s="111"/>
      <c r="X24" s="101" t="s">
        <v>236</v>
      </c>
      <c r="Y24" s="101" t="s">
        <v>237</v>
      </c>
      <c r="Z24" s="112" t="s">
        <v>238</v>
      </c>
    </row>
    <row r="25" spans="1:33" x14ac:dyDescent="0.25">
      <c r="B25" s="71"/>
      <c r="C25" s="71"/>
      <c r="D25" s="71"/>
      <c r="H25" s="270">
        <v>19</v>
      </c>
      <c r="I25" s="270">
        <v>29</v>
      </c>
      <c r="J25" s="270">
        <v>17</v>
      </c>
      <c r="K25" s="270">
        <v>32</v>
      </c>
      <c r="L25" s="270">
        <v>16</v>
      </c>
      <c r="M25" s="270">
        <v>16</v>
      </c>
      <c r="N25" s="270">
        <v>16</v>
      </c>
      <c r="O25" s="105">
        <f t="shared" si="5"/>
        <v>5.0805886475122639E-3</v>
      </c>
      <c r="P25" s="105">
        <f t="shared" si="5"/>
        <v>2.9835029835029833E-3</v>
      </c>
      <c r="Q25" s="105">
        <f t="shared" si="5"/>
        <v>5.5681224986949716E-3</v>
      </c>
      <c r="R25" s="105">
        <f t="shared" si="5"/>
        <v>4.1895784236711184E-3</v>
      </c>
      <c r="S25" s="105">
        <f t="shared" si="5"/>
        <v>3.9350713231677322E-3</v>
      </c>
      <c r="T25" s="106">
        <f t="shared" si="5"/>
        <v>3.7673651989639746E-3</v>
      </c>
      <c r="U25" s="71">
        <f>SUM($T$7:T25)</f>
        <v>0.97080291970802923</v>
      </c>
      <c r="W25" s="113" t="str">
        <f>MONTH(W18)&amp;"月"</f>
        <v>2月</v>
      </c>
      <c r="X25" s="114">
        <f>SUM(S7:S8)</f>
        <v>0.71519921298573541</v>
      </c>
      <c r="Y25" s="114">
        <f>SUM(S9:S14)</f>
        <v>0.19749139203148056</v>
      </c>
      <c r="Z25" s="115">
        <f>SUM(S15:S37)</f>
        <v>8.7309394982784047E-2</v>
      </c>
    </row>
    <row r="26" spans="1:33" x14ac:dyDescent="0.25">
      <c r="B26" s="71"/>
      <c r="C26" s="71"/>
      <c r="D26" s="71"/>
      <c r="H26" s="270">
        <v>20</v>
      </c>
      <c r="I26" s="270">
        <v>13</v>
      </c>
      <c r="J26" s="270">
        <v>8</v>
      </c>
      <c r="K26" s="270">
        <v>17</v>
      </c>
      <c r="L26" s="270">
        <v>9</v>
      </c>
      <c r="M26" s="270">
        <v>4</v>
      </c>
      <c r="N26" s="270">
        <v>17</v>
      </c>
      <c r="O26" s="105">
        <f t="shared" si="5"/>
        <v>2.2775052557813596E-3</v>
      </c>
      <c r="P26" s="105">
        <f t="shared" si="5"/>
        <v>1.4040014040014039E-3</v>
      </c>
      <c r="Q26" s="105">
        <f t="shared" si="5"/>
        <v>2.9580650774317036E-3</v>
      </c>
      <c r="R26" s="105">
        <f t="shared" si="5"/>
        <v>2.3566378633150041E-3</v>
      </c>
      <c r="S26" s="105">
        <f t="shared" si="5"/>
        <v>9.8376783079193305E-4</v>
      </c>
      <c r="T26" s="106">
        <f t="shared" si="5"/>
        <v>4.0028255238992233E-3</v>
      </c>
      <c r="U26" s="71">
        <f>SUM($T$7:T26)</f>
        <v>0.97480574523192842</v>
      </c>
      <c r="W26" s="116" t="str">
        <f>MONTH(W19)&amp;"月"</f>
        <v>3月</v>
      </c>
      <c r="X26" s="117">
        <f>SUM(T7:T8)</f>
        <v>0.72945608664939954</v>
      </c>
      <c r="Y26" s="117">
        <f>SUM(T9:T14)</f>
        <v>0.18766187897339295</v>
      </c>
      <c r="Z26" s="118">
        <f>SUM(T15:T37)</f>
        <v>8.2882034377207425E-2</v>
      </c>
    </row>
    <row r="27" spans="1:33" x14ac:dyDescent="0.25">
      <c r="B27" s="71"/>
      <c r="C27" s="71"/>
      <c r="D27" s="71"/>
      <c r="H27" s="270">
        <v>21</v>
      </c>
      <c r="I27" s="270">
        <v>15</v>
      </c>
      <c r="J27" s="270">
        <v>14</v>
      </c>
      <c r="K27" s="270">
        <v>24</v>
      </c>
      <c r="L27" s="270">
        <v>5</v>
      </c>
      <c r="M27" s="270">
        <v>8</v>
      </c>
      <c r="N27" s="270">
        <v>14</v>
      </c>
      <c r="O27" s="105">
        <f t="shared" si="5"/>
        <v>2.6278906797477224E-3</v>
      </c>
      <c r="P27" s="105">
        <f t="shared" si="5"/>
        <v>2.4570024570024569E-3</v>
      </c>
      <c r="Q27" s="105">
        <f t="shared" si="5"/>
        <v>4.1760918740212285E-3</v>
      </c>
      <c r="R27" s="105">
        <f t="shared" si="5"/>
        <v>1.3092432573972245E-3</v>
      </c>
      <c r="S27" s="105">
        <f t="shared" si="5"/>
        <v>1.9675356615838661E-3</v>
      </c>
      <c r="T27" s="106">
        <f t="shared" si="5"/>
        <v>3.2964445490934777E-3</v>
      </c>
      <c r="U27" s="71">
        <f>SUM($T$7:T27)</f>
        <v>0.97810218978102192</v>
      </c>
    </row>
    <row r="28" spans="1:33" ht="15.75" customHeight="1" x14ac:dyDescent="0.25">
      <c r="A28" s="277"/>
      <c r="B28" s="71"/>
      <c r="C28" s="71"/>
      <c r="D28" s="71"/>
      <c r="H28" s="270">
        <v>22</v>
      </c>
      <c r="I28" s="270">
        <v>30</v>
      </c>
      <c r="J28" s="270">
        <v>17</v>
      </c>
      <c r="K28" s="270">
        <v>12</v>
      </c>
      <c r="L28" s="270">
        <v>21</v>
      </c>
      <c r="M28" s="270">
        <v>10</v>
      </c>
      <c r="N28" s="270">
        <v>15</v>
      </c>
      <c r="O28" s="105">
        <f t="shared" si="5"/>
        <v>5.2557813594954449E-3</v>
      </c>
      <c r="P28" s="105">
        <f t="shared" si="5"/>
        <v>2.9835029835029833E-3</v>
      </c>
      <c r="Q28" s="105">
        <f t="shared" si="5"/>
        <v>2.0880459370106142E-3</v>
      </c>
      <c r="R28" s="105">
        <f t="shared" si="5"/>
        <v>5.4988216810683424E-3</v>
      </c>
      <c r="S28" s="105">
        <f t="shared" si="5"/>
        <v>2.4594195769798328E-3</v>
      </c>
      <c r="T28" s="106">
        <f t="shared" si="5"/>
        <v>3.5319048740287263E-3</v>
      </c>
      <c r="U28" s="71">
        <f>SUM($T$7:T28)</f>
        <v>0.98163409465505069</v>
      </c>
    </row>
    <row r="29" spans="1:33" x14ac:dyDescent="0.25">
      <c r="B29" s="71"/>
      <c r="C29" s="71"/>
      <c r="D29" s="71"/>
      <c r="H29" s="270">
        <v>23</v>
      </c>
      <c r="I29" s="270">
        <v>27</v>
      </c>
      <c r="J29" s="270">
        <v>13</v>
      </c>
      <c r="K29" s="270">
        <v>18</v>
      </c>
      <c r="L29" s="270">
        <v>11</v>
      </c>
      <c r="M29" s="270">
        <v>14</v>
      </c>
      <c r="N29" s="270">
        <v>10</v>
      </c>
      <c r="O29" s="105">
        <f t="shared" si="5"/>
        <v>4.7302032235459002E-3</v>
      </c>
      <c r="P29" s="105">
        <f t="shared" si="5"/>
        <v>2.2815022815022815E-3</v>
      </c>
      <c r="Q29" s="105">
        <f t="shared" si="5"/>
        <v>3.1320689055159214E-3</v>
      </c>
      <c r="R29" s="105">
        <f t="shared" si="5"/>
        <v>2.8803351662738939E-3</v>
      </c>
      <c r="S29" s="105">
        <f t="shared" si="5"/>
        <v>3.4431874077717659E-3</v>
      </c>
      <c r="T29" s="106">
        <f t="shared" si="5"/>
        <v>2.3546032493524842E-3</v>
      </c>
      <c r="U29" s="71">
        <f>SUM($T$7:T29)</f>
        <v>0.98398869790440313</v>
      </c>
    </row>
    <row r="30" spans="1:33" x14ac:dyDescent="0.25">
      <c r="B30" s="71"/>
      <c r="C30" s="71"/>
      <c r="D30" s="71"/>
      <c r="H30" s="270">
        <v>24</v>
      </c>
      <c r="I30" s="270">
        <v>16</v>
      </c>
      <c r="J30" s="270">
        <v>20</v>
      </c>
      <c r="K30" s="270">
        <v>11</v>
      </c>
      <c r="L30" s="270">
        <v>10</v>
      </c>
      <c r="M30" s="270">
        <v>7</v>
      </c>
      <c r="N30" s="270">
        <v>9</v>
      </c>
      <c r="O30" s="105">
        <f t="shared" si="5"/>
        <v>2.8030833917309038E-3</v>
      </c>
      <c r="P30" s="105">
        <f t="shared" si="5"/>
        <v>3.5100035100035102E-3</v>
      </c>
      <c r="Q30" s="105">
        <f t="shared" si="5"/>
        <v>1.9140421089263965E-3</v>
      </c>
      <c r="R30" s="105">
        <f t="shared" si="5"/>
        <v>2.618486514794449E-3</v>
      </c>
      <c r="S30" s="105">
        <f t="shared" si="5"/>
        <v>1.721593703885883E-3</v>
      </c>
      <c r="T30" s="106">
        <f t="shared" si="5"/>
        <v>2.1191429244172355E-3</v>
      </c>
      <c r="U30" s="71">
        <f>SUM($T$7:T30)</f>
        <v>0.98610784082882041</v>
      </c>
    </row>
    <row r="31" spans="1:33" x14ac:dyDescent="0.25">
      <c r="B31" s="71"/>
      <c r="C31" s="71"/>
      <c r="D31" s="71"/>
      <c r="H31" s="270">
        <v>25</v>
      </c>
      <c r="I31" s="270">
        <v>17</v>
      </c>
      <c r="J31" s="270">
        <v>15</v>
      </c>
      <c r="K31" s="270">
        <v>22</v>
      </c>
      <c r="L31" s="270">
        <v>17</v>
      </c>
      <c r="M31" s="270">
        <v>10</v>
      </c>
      <c r="N31" s="270">
        <v>11</v>
      </c>
      <c r="O31" s="105">
        <f t="shared" si="5"/>
        <v>2.9782761037140857E-3</v>
      </c>
      <c r="P31" s="105">
        <f t="shared" si="5"/>
        <v>2.6325026325026324E-3</v>
      </c>
      <c r="Q31" s="105">
        <f t="shared" si="5"/>
        <v>3.8280842178527929E-3</v>
      </c>
      <c r="R31" s="105">
        <f t="shared" si="5"/>
        <v>4.4514270751505628E-3</v>
      </c>
      <c r="S31" s="105">
        <f t="shared" si="5"/>
        <v>2.4594195769798328E-3</v>
      </c>
      <c r="T31" s="106">
        <f t="shared" si="5"/>
        <v>2.5900635742877325E-3</v>
      </c>
      <c r="U31" s="71">
        <f>SUM($T$7:T31)</f>
        <v>0.98869790440310812</v>
      </c>
    </row>
    <row r="32" spans="1:33" x14ac:dyDescent="0.25">
      <c r="B32" s="71"/>
      <c r="C32" s="71"/>
      <c r="D32" s="71"/>
      <c r="H32" s="270">
        <v>26</v>
      </c>
      <c r="I32" s="270">
        <v>14</v>
      </c>
      <c r="J32" s="270">
        <v>28</v>
      </c>
      <c r="K32" s="270">
        <v>14</v>
      </c>
      <c r="L32" s="270">
        <v>15</v>
      </c>
      <c r="M32" s="270">
        <v>5</v>
      </c>
      <c r="N32" s="270">
        <v>15</v>
      </c>
      <c r="O32" s="105">
        <f t="shared" si="5"/>
        <v>2.452697967764541E-3</v>
      </c>
      <c r="P32" s="105">
        <f t="shared" si="5"/>
        <v>4.9140049140049139E-3</v>
      </c>
      <c r="Q32" s="105">
        <f t="shared" si="5"/>
        <v>2.4360535931790498E-3</v>
      </c>
      <c r="R32" s="105">
        <f t="shared" si="5"/>
        <v>3.927729772191673E-3</v>
      </c>
      <c r="S32" s="105">
        <f t="shared" si="5"/>
        <v>1.2297097884899164E-3</v>
      </c>
      <c r="T32" s="106">
        <f t="shared" si="5"/>
        <v>3.5319048740287263E-3</v>
      </c>
      <c r="U32" s="71">
        <f>SUM($T$7:T32)</f>
        <v>0.99222980927713689</v>
      </c>
    </row>
    <row r="33" spans="1:21" x14ac:dyDescent="0.25">
      <c r="H33" s="270">
        <v>27</v>
      </c>
      <c r="I33" s="270">
        <v>10</v>
      </c>
      <c r="J33" s="270">
        <v>8</v>
      </c>
      <c r="K33" s="270">
        <v>11</v>
      </c>
      <c r="L33" s="270">
        <v>6</v>
      </c>
      <c r="M33" s="270">
        <v>11</v>
      </c>
      <c r="N33" s="270">
        <v>6</v>
      </c>
      <c r="O33" s="105">
        <f t="shared" si="5"/>
        <v>1.751927119831815E-3</v>
      </c>
      <c r="P33" s="105">
        <f t="shared" si="5"/>
        <v>1.4040014040014039E-3</v>
      </c>
      <c r="Q33" s="105">
        <f t="shared" si="5"/>
        <v>1.9140421089263965E-3</v>
      </c>
      <c r="R33" s="105">
        <f t="shared" si="5"/>
        <v>1.5710919088766694E-3</v>
      </c>
      <c r="S33" s="105">
        <f t="shared" si="5"/>
        <v>2.7053615346778162E-3</v>
      </c>
      <c r="T33" s="106">
        <f t="shared" si="5"/>
        <v>1.4127619496114904E-3</v>
      </c>
      <c r="U33" s="71">
        <f>SUM($T$7:T33)</f>
        <v>0.99364257122674837</v>
      </c>
    </row>
    <row r="34" spans="1:21" x14ac:dyDescent="0.25">
      <c r="H34" s="270">
        <v>28</v>
      </c>
      <c r="I34" s="270">
        <v>9</v>
      </c>
      <c r="J34" s="270">
        <v>9</v>
      </c>
      <c r="K34" s="270">
        <v>12</v>
      </c>
      <c r="L34" s="270">
        <v>5</v>
      </c>
      <c r="M34" s="270">
        <v>2</v>
      </c>
      <c r="N34" s="270">
        <v>9</v>
      </c>
      <c r="O34" s="105">
        <f t="shared" si="5"/>
        <v>1.5767344078486335E-3</v>
      </c>
      <c r="P34" s="105">
        <f t="shared" si="5"/>
        <v>1.5795015795015794E-3</v>
      </c>
      <c r="Q34" s="105">
        <f t="shared" si="5"/>
        <v>2.0880459370106142E-3</v>
      </c>
      <c r="R34" s="105">
        <f t="shared" si="5"/>
        <v>1.3092432573972245E-3</v>
      </c>
      <c r="S34" s="105">
        <f t="shared" si="5"/>
        <v>4.9188391539596653E-4</v>
      </c>
      <c r="T34" s="106">
        <f t="shared" si="5"/>
        <v>2.1191429244172355E-3</v>
      </c>
      <c r="U34" s="71">
        <f>SUM($T$7:T34)</f>
        <v>0.99576171415116566</v>
      </c>
    </row>
    <row r="35" spans="1:21" x14ac:dyDescent="0.25">
      <c r="H35" s="270">
        <v>29</v>
      </c>
      <c r="I35" s="270">
        <v>14</v>
      </c>
      <c r="J35" s="270">
        <v>0</v>
      </c>
      <c r="K35" s="270">
        <v>8</v>
      </c>
      <c r="L35" s="270">
        <v>18</v>
      </c>
      <c r="M35" s="270">
        <v>0</v>
      </c>
      <c r="N35" s="270">
        <v>7</v>
      </c>
      <c r="O35" s="105">
        <f t="shared" si="5"/>
        <v>2.452697967764541E-3</v>
      </c>
      <c r="P35" s="105">
        <f t="shared" si="5"/>
        <v>0</v>
      </c>
      <c r="Q35" s="105">
        <f t="shared" si="5"/>
        <v>1.3920306246737429E-3</v>
      </c>
      <c r="R35" s="105">
        <f t="shared" si="5"/>
        <v>4.7132757266300082E-3</v>
      </c>
      <c r="S35" s="105">
        <f t="shared" si="5"/>
        <v>0</v>
      </c>
      <c r="T35" s="106">
        <f t="shared" si="5"/>
        <v>1.6482222745467388E-3</v>
      </c>
      <c r="U35" s="71">
        <f>SUM($T$7:T35)</f>
        <v>0.99740993642571241</v>
      </c>
    </row>
    <row r="36" spans="1:21" x14ac:dyDescent="0.25">
      <c r="H36" s="270">
        <v>30</v>
      </c>
      <c r="I36" s="270">
        <v>20</v>
      </c>
      <c r="J36" s="270">
        <v>0</v>
      </c>
      <c r="K36" s="270">
        <v>7</v>
      </c>
      <c r="L36" s="270">
        <v>11</v>
      </c>
      <c r="M36" s="270">
        <v>0</v>
      </c>
      <c r="N36" s="270">
        <v>6</v>
      </c>
      <c r="O36" s="105">
        <f t="shared" si="5"/>
        <v>3.5038542396636299E-3</v>
      </c>
      <c r="P36" s="105">
        <f t="shared" si="5"/>
        <v>0</v>
      </c>
      <c r="Q36" s="105">
        <f t="shared" si="5"/>
        <v>1.2180267965895249E-3</v>
      </c>
      <c r="R36" s="105">
        <f t="shared" si="5"/>
        <v>2.8803351662738939E-3</v>
      </c>
      <c r="S36" s="105">
        <f t="shared" si="5"/>
        <v>0</v>
      </c>
      <c r="T36" s="106">
        <f t="shared" si="5"/>
        <v>1.4127619496114904E-3</v>
      </c>
      <c r="U36" s="71">
        <f>SUM($T$7:T36)</f>
        <v>0.99882269837532389</v>
      </c>
    </row>
    <row r="37" spans="1:21" x14ac:dyDescent="0.25">
      <c r="H37" s="270">
        <v>31</v>
      </c>
      <c r="I37" s="270">
        <v>11</v>
      </c>
      <c r="J37" s="270">
        <v>0</v>
      </c>
      <c r="K37" s="270">
        <v>2</v>
      </c>
      <c r="L37" s="270">
        <v>6</v>
      </c>
      <c r="M37" s="270">
        <v>0</v>
      </c>
      <c r="N37" s="270">
        <v>5</v>
      </c>
      <c r="O37" s="105">
        <f t="shared" si="5"/>
        <v>1.9271198318149966E-3</v>
      </c>
      <c r="P37" s="105">
        <f t="shared" si="5"/>
        <v>0</v>
      </c>
      <c r="Q37" s="105">
        <f t="shared" si="5"/>
        <v>3.4800765616843573E-4</v>
      </c>
      <c r="R37" s="105">
        <f t="shared" si="5"/>
        <v>1.5710919088766694E-3</v>
      </c>
      <c r="S37" s="105">
        <f t="shared" si="5"/>
        <v>0</v>
      </c>
      <c r="T37" s="106">
        <f t="shared" si="5"/>
        <v>1.1773016246762421E-3</v>
      </c>
      <c r="U37" s="71">
        <f>SUM($T$7:T37)</f>
        <v>1.0000000000000002</v>
      </c>
    </row>
    <row r="38" spans="1:21" ht="16.5" thickBot="1" x14ac:dyDescent="0.3">
      <c r="H38" s="107" t="s">
        <v>229</v>
      </c>
      <c r="I38" s="108">
        <f t="shared" ref="I38:N38" si="6">SUM(I7:I37)</f>
        <v>5708</v>
      </c>
      <c r="J38" s="108">
        <f t="shared" si="6"/>
        <v>5698</v>
      </c>
      <c r="K38" s="108">
        <f t="shared" si="6"/>
        <v>5747</v>
      </c>
      <c r="L38" s="108">
        <f t="shared" si="6"/>
        <v>3819</v>
      </c>
      <c r="M38" s="108">
        <f t="shared" si="6"/>
        <v>4066</v>
      </c>
      <c r="N38" s="108">
        <f t="shared" si="6"/>
        <v>4247</v>
      </c>
      <c r="O38" s="109">
        <f t="shared" si="5"/>
        <v>1</v>
      </c>
      <c r="P38" s="109">
        <f t="shared" si="5"/>
        <v>1</v>
      </c>
      <c r="Q38" s="109">
        <f t="shared" si="5"/>
        <v>1</v>
      </c>
      <c r="R38" s="109">
        <f t="shared" si="5"/>
        <v>1</v>
      </c>
      <c r="S38" s="109">
        <f t="shared" si="5"/>
        <v>1</v>
      </c>
      <c r="T38" s="110">
        <f t="shared" si="5"/>
        <v>1</v>
      </c>
      <c r="U38" s="71"/>
    </row>
    <row r="40" spans="1:21" x14ac:dyDescent="0.25">
      <c r="A40" s="300" t="s">
        <v>858</v>
      </c>
    </row>
  </sheetData>
  <mergeCells count="9">
    <mergeCell ref="W22:Z22"/>
    <mergeCell ref="H2:T2"/>
    <mergeCell ref="I3:N3"/>
    <mergeCell ref="O3:T3"/>
    <mergeCell ref="W3:AG3"/>
    <mergeCell ref="I4:K4"/>
    <mergeCell ref="L4:N4"/>
    <mergeCell ref="O4:Q4"/>
    <mergeCell ref="R4:T4"/>
  </mergeCells>
  <phoneticPr fontId="13" type="noConversion"/>
  <conditionalFormatting sqref="U7:U37">
    <cfRule type="cellIs" dxfId="14" priority="1" operator="greaterThan">
      <formula>0.5</formula>
    </cfRule>
  </conditionalFormatting>
  <hyperlinks>
    <hyperlink ref="A40" location="目錄!A1" display="目錄" xr:uid="{CFC35E9C-737B-4C29-99BB-613992C7FFA3}"/>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31E3-73F0-4942-9B67-AE7C5E8C3B9D}">
  <dimension ref="A1:AG38"/>
  <sheetViews>
    <sheetView topLeftCell="H1" zoomScale="70" zoomScaleNormal="70" workbookViewId="0">
      <selection activeCell="U26" sqref="U26"/>
    </sheetView>
  </sheetViews>
  <sheetFormatPr defaultColWidth="8.6640625" defaultRowHeight="15.75" x14ac:dyDescent="0.25"/>
  <cols>
    <col min="23" max="23" width="12.33203125" bestFit="1" customWidth="1"/>
    <col min="24" max="24" width="15.33203125" bestFit="1" customWidth="1"/>
    <col min="25" max="25" width="13.33203125" bestFit="1" customWidth="1"/>
    <col min="26" max="26" width="27.109375" bestFit="1" customWidth="1"/>
    <col min="27" max="27" width="19.6640625" bestFit="1" customWidth="1"/>
    <col min="28" max="28" width="23" bestFit="1" customWidth="1"/>
    <col min="29" max="29" width="14.88671875" bestFit="1" customWidth="1"/>
    <col min="30" max="30" width="12.6640625" bestFit="1" customWidth="1"/>
    <col min="31" max="31" width="26.6640625" bestFit="1" customWidth="1"/>
    <col min="32" max="32" width="19.44140625" bestFit="1" customWidth="1"/>
    <col min="33" max="33" width="22.6640625" bestFit="1" customWidth="1"/>
  </cols>
  <sheetData>
    <row r="1" spans="1:33" ht="16.5" thickBot="1" x14ac:dyDescent="0.3">
      <c r="B1" t="s">
        <v>246</v>
      </c>
      <c r="C1" t="s">
        <v>247</v>
      </c>
      <c r="D1" t="s">
        <v>789</v>
      </c>
    </row>
    <row r="2" spans="1:33" ht="16.5" thickBot="1" x14ac:dyDescent="0.3">
      <c r="A2" t="str">
        <f>W25</f>
        <v>2月</v>
      </c>
      <c r="B2" s="80">
        <f>X25</f>
        <v>0.28898180029513032</v>
      </c>
      <c r="C2" s="80">
        <f t="shared" ref="C2:D2" si="0">Y25</f>
        <v>0.52705361534677808</v>
      </c>
      <c r="D2" s="80">
        <f t="shared" si="0"/>
        <v>0.18396458435809149</v>
      </c>
      <c r="H2" s="484" t="s">
        <v>1064</v>
      </c>
      <c r="I2" s="485"/>
      <c r="J2" s="485"/>
      <c r="K2" s="485"/>
      <c r="L2" s="485"/>
      <c r="M2" s="485"/>
      <c r="N2" s="485"/>
      <c r="O2" s="485"/>
      <c r="P2" s="485"/>
      <c r="Q2" s="485"/>
      <c r="R2" s="485"/>
      <c r="S2" s="485"/>
      <c r="T2" s="486"/>
    </row>
    <row r="3" spans="1:33" x14ac:dyDescent="0.25">
      <c r="A3" t="str">
        <f>W26</f>
        <v>3月</v>
      </c>
      <c r="B3" s="80">
        <f>X26</f>
        <v>0.2547680715799388</v>
      </c>
      <c r="C3" s="80">
        <f t="shared" ref="C3" si="1">Y26</f>
        <v>0.43983988697904408</v>
      </c>
      <c r="D3" s="80">
        <f t="shared" ref="D3" si="2">Z26</f>
        <v>0.30539204144101717</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B4" s="71"/>
      <c r="C4" s="71"/>
      <c r="D4" s="71"/>
      <c r="H4" s="99"/>
      <c r="I4" s="490" t="s">
        <v>142</v>
      </c>
      <c r="J4" s="490"/>
      <c r="K4" s="490"/>
      <c r="L4" s="490" t="s">
        <v>141</v>
      </c>
      <c r="M4" s="490"/>
      <c r="N4" s="490"/>
      <c r="O4" s="491" t="s">
        <v>142</v>
      </c>
      <c r="P4" s="492"/>
      <c r="Q4" s="492"/>
      <c r="R4" s="492" t="s">
        <v>141</v>
      </c>
      <c r="S4" s="492"/>
      <c r="T4" s="493"/>
      <c r="W4" s="11" t="s">
        <v>194</v>
      </c>
      <c r="X4" t="s">
        <v>195</v>
      </c>
      <c r="Y4" t="s">
        <v>196</v>
      </c>
      <c r="Z4" t="s">
        <v>197</v>
      </c>
      <c r="AA4" t="s">
        <v>198</v>
      </c>
      <c r="AB4" t="s">
        <v>199</v>
      </c>
      <c r="AC4" t="s">
        <v>200</v>
      </c>
      <c r="AD4" t="s">
        <v>201</v>
      </c>
      <c r="AE4" t="s">
        <v>202</v>
      </c>
      <c r="AF4" t="s">
        <v>203</v>
      </c>
      <c r="AG4" s="6" t="s">
        <v>204</v>
      </c>
    </row>
    <row r="5" spans="1:33" x14ac:dyDescent="0.25">
      <c r="B5" s="71"/>
      <c r="C5" s="71"/>
      <c r="D5" s="71"/>
      <c r="H5" s="99"/>
      <c r="I5" s="302" t="s">
        <v>219</v>
      </c>
      <c r="J5" s="301" t="s">
        <v>220</v>
      </c>
      <c r="K5" s="301" t="s">
        <v>222</v>
      </c>
      <c r="L5" s="301" t="s">
        <v>219</v>
      </c>
      <c r="M5" s="301" t="s">
        <v>220</v>
      </c>
      <c r="N5" s="301" t="s">
        <v>222</v>
      </c>
      <c r="O5" s="101" t="s">
        <v>219</v>
      </c>
      <c r="P5" s="101" t="s">
        <v>220</v>
      </c>
      <c r="Q5" s="101" t="s">
        <v>222</v>
      </c>
      <c r="R5" s="101" t="s">
        <v>219</v>
      </c>
      <c r="S5" s="101" t="s">
        <v>220</v>
      </c>
      <c r="T5" s="102" t="s">
        <v>222</v>
      </c>
      <c r="U5" s="101" t="s">
        <v>664</v>
      </c>
      <c r="W5" s="223" t="s">
        <v>76</v>
      </c>
      <c r="X5" s="224" t="s">
        <v>174</v>
      </c>
      <c r="Y5" s="224" t="s">
        <v>175</v>
      </c>
      <c r="Z5" s="224" t="s">
        <v>176</v>
      </c>
      <c r="AA5" s="224" t="s">
        <v>177</v>
      </c>
      <c r="AB5" s="224" t="s">
        <v>178</v>
      </c>
      <c r="AC5" s="224" t="s">
        <v>179</v>
      </c>
      <c r="AD5" s="224" t="s">
        <v>180</v>
      </c>
      <c r="AE5" s="224" t="s">
        <v>181</v>
      </c>
      <c r="AF5" s="224" t="s">
        <v>182</v>
      </c>
      <c r="AG5" s="225" t="s">
        <v>183</v>
      </c>
    </row>
    <row r="6" spans="1:33" x14ac:dyDescent="0.25">
      <c r="B6" s="71"/>
      <c r="C6" s="71"/>
      <c r="D6" s="71"/>
      <c r="H6" s="103" t="s">
        <v>145</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B7" s="71"/>
      <c r="C7" s="71"/>
      <c r="D7" s="71"/>
      <c r="H7" s="270">
        <v>1</v>
      </c>
      <c r="I7" s="270">
        <v>242</v>
      </c>
      <c r="J7" s="270">
        <v>224</v>
      </c>
      <c r="K7" s="270">
        <v>208</v>
      </c>
      <c r="L7" s="270">
        <v>162</v>
      </c>
      <c r="M7" s="270">
        <v>149</v>
      </c>
      <c r="N7" s="270">
        <v>140</v>
      </c>
      <c r="O7" s="105">
        <f>I7/I$38</f>
        <v>4.2396636299929923E-2</v>
      </c>
      <c r="P7" s="105">
        <f t="shared" ref="P7:T22" si="3">J7/J$38</f>
        <v>3.9312039312039311E-2</v>
      </c>
      <c r="Q7" s="105">
        <f t="shared" si="3"/>
        <v>3.6192796241517312E-2</v>
      </c>
      <c r="R7" s="105">
        <f t="shared" si="3"/>
        <v>4.2419481539670068E-2</v>
      </c>
      <c r="S7" s="105">
        <f t="shared" si="3"/>
        <v>3.6645351696999506E-2</v>
      </c>
      <c r="T7" s="106">
        <f t="shared" si="3"/>
        <v>3.2964445490934781E-2</v>
      </c>
      <c r="U7" s="71">
        <f>SUM($T$7:T7)</f>
        <v>3.2964445490934781E-2</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B8" s="71"/>
      <c r="C8" s="71"/>
      <c r="D8" s="71"/>
      <c r="H8" s="270">
        <v>2</v>
      </c>
      <c r="I8" s="270">
        <v>243</v>
      </c>
      <c r="J8" s="270">
        <v>181</v>
      </c>
      <c r="K8" s="270">
        <v>201</v>
      </c>
      <c r="L8" s="270">
        <v>133</v>
      </c>
      <c r="M8" s="270">
        <v>122</v>
      </c>
      <c r="N8" s="270">
        <v>129</v>
      </c>
      <c r="O8" s="105">
        <f t="shared" ref="O8:T38" si="4">I8/I$38</f>
        <v>4.2571829011913101E-2</v>
      </c>
      <c r="P8" s="105">
        <f t="shared" si="3"/>
        <v>3.1765531765531763E-2</v>
      </c>
      <c r="Q8" s="105">
        <f t="shared" si="3"/>
        <v>3.4974769444927792E-2</v>
      </c>
      <c r="R8" s="105">
        <f t="shared" si="3"/>
        <v>3.482587064676617E-2</v>
      </c>
      <c r="S8" s="105">
        <f t="shared" si="3"/>
        <v>3.000491883915396E-2</v>
      </c>
      <c r="T8" s="106">
        <f t="shared" si="3"/>
        <v>3.0374381916647045E-2</v>
      </c>
      <c r="U8" s="71">
        <f>SUM($T$7:T8)</f>
        <v>6.333882740758183E-2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B9" s="71"/>
      <c r="C9" s="71"/>
      <c r="D9" s="71"/>
      <c r="H9" s="270">
        <v>3</v>
      </c>
      <c r="I9" s="270">
        <v>191</v>
      </c>
      <c r="J9" s="270">
        <v>205</v>
      </c>
      <c r="K9" s="270">
        <v>179</v>
      </c>
      <c r="L9" s="270">
        <v>122</v>
      </c>
      <c r="M9" s="270">
        <v>136</v>
      </c>
      <c r="N9" s="270">
        <v>111</v>
      </c>
      <c r="O9" s="105">
        <f t="shared" si="4"/>
        <v>3.3461807988787666E-2</v>
      </c>
      <c r="P9" s="105">
        <f t="shared" si="3"/>
        <v>3.5977535977535981E-2</v>
      </c>
      <c r="Q9" s="105">
        <f t="shared" si="3"/>
        <v>3.1146685227074995E-2</v>
      </c>
      <c r="R9" s="105">
        <f t="shared" si="3"/>
        <v>3.1945535480492275E-2</v>
      </c>
      <c r="S9" s="105">
        <f t="shared" si="3"/>
        <v>3.3448106246925728E-2</v>
      </c>
      <c r="T9" s="106">
        <f t="shared" si="3"/>
        <v>2.6136096067812573E-2</v>
      </c>
      <c r="U9" s="71">
        <f>SUM($T$7:T9)</f>
        <v>8.9474923475394402E-2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B10" s="71"/>
      <c r="C10" s="71"/>
      <c r="D10" s="71"/>
      <c r="H10" s="270">
        <v>4</v>
      </c>
      <c r="I10" s="270">
        <v>205</v>
      </c>
      <c r="J10" s="270">
        <v>199</v>
      </c>
      <c r="K10" s="270">
        <v>183</v>
      </c>
      <c r="L10" s="270">
        <v>92</v>
      </c>
      <c r="M10" s="270">
        <v>115</v>
      </c>
      <c r="N10" s="270">
        <v>117</v>
      </c>
      <c r="O10" s="105">
        <f t="shared" si="4"/>
        <v>3.5914505956552205E-2</v>
      </c>
      <c r="P10" s="105">
        <f t="shared" si="3"/>
        <v>3.4924534924534928E-2</v>
      </c>
      <c r="Q10" s="105">
        <f t="shared" si="3"/>
        <v>3.1842700539411864E-2</v>
      </c>
      <c r="R10" s="105">
        <f t="shared" si="3"/>
        <v>2.4090075936108929E-2</v>
      </c>
      <c r="S10" s="105">
        <f t="shared" si="3"/>
        <v>2.8283325135268076E-2</v>
      </c>
      <c r="T10" s="106">
        <f t="shared" si="3"/>
        <v>2.7548858017424065E-2</v>
      </c>
      <c r="U10" s="71">
        <f>SUM($T$7:T10)</f>
        <v>0.11702378149281847</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B11" s="71"/>
      <c r="C11" s="71"/>
      <c r="D11" s="71"/>
      <c r="H11" s="270">
        <v>5</v>
      </c>
      <c r="I11" s="270">
        <v>203</v>
      </c>
      <c r="J11" s="270">
        <v>194</v>
      </c>
      <c r="K11" s="270">
        <v>154</v>
      </c>
      <c r="L11" s="270">
        <v>120</v>
      </c>
      <c r="M11" s="270">
        <v>116</v>
      </c>
      <c r="N11" s="270">
        <v>97</v>
      </c>
      <c r="O11" s="105">
        <f t="shared" si="4"/>
        <v>3.5564120532585841E-2</v>
      </c>
      <c r="P11" s="105">
        <f t="shared" si="3"/>
        <v>3.4047034047034047E-2</v>
      </c>
      <c r="Q11" s="105">
        <f t="shared" si="3"/>
        <v>2.679658952496955E-2</v>
      </c>
      <c r="R11" s="105">
        <f t="shared" si="3"/>
        <v>3.1421838177533384E-2</v>
      </c>
      <c r="S11" s="105">
        <f t="shared" si="3"/>
        <v>2.8529267092966059E-2</v>
      </c>
      <c r="T11" s="106">
        <f t="shared" si="3"/>
        <v>2.2839651518719094E-2</v>
      </c>
      <c r="U11" s="71">
        <f>SUM($T$7:T11)</f>
        <v>0.13986343301153756</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B12" s="71"/>
      <c r="C12" s="71"/>
      <c r="D12" s="71"/>
      <c r="H12" s="270">
        <v>6</v>
      </c>
      <c r="I12" s="270">
        <v>192</v>
      </c>
      <c r="J12" s="270">
        <v>181</v>
      </c>
      <c r="K12" s="270">
        <v>145</v>
      </c>
      <c r="L12" s="270">
        <v>102</v>
      </c>
      <c r="M12" s="270">
        <v>112</v>
      </c>
      <c r="N12" s="270">
        <v>90</v>
      </c>
      <c r="O12" s="105">
        <f t="shared" si="4"/>
        <v>3.3637000700770851E-2</v>
      </c>
      <c r="P12" s="105">
        <f t="shared" si="3"/>
        <v>3.1765531765531763E-2</v>
      </c>
      <c r="Q12" s="105">
        <f t="shared" si="3"/>
        <v>2.5230555072211589E-2</v>
      </c>
      <c r="R12" s="105">
        <f t="shared" si="3"/>
        <v>2.6708562450903379E-2</v>
      </c>
      <c r="S12" s="105">
        <f t="shared" si="3"/>
        <v>2.7545499262174127E-2</v>
      </c>
      <c r="T12" s="106">
        <f t="shared" si="3"/>
        <v>2.1191429244172357E-2</v>
      </c>
      <c r="U12" s="71">
        <f>SUM($T$7:T12)</f>
        <v>0.16105486225570992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B13" s="71"/>
      <c r="C13" s="71"/>
      <c r="D13" s="71"/>
      <c r="H13" s="270">
        <v>7</v>
      </c>
      <c r="I13" s="270">
        <v>186</v>
      </c>
      <c r="J13" s="270">
        <v>162</v>
      </c>
      <c r="K13" s="270">
        <v>157</v>
      </c>
      <c r="L13" s="270">
        <v>103</v>
      </c>
      <c r="M13" s="270">
        <v>93</v>
      </c>
      <c r="N13" s="270">
        <v>92</v>
      </c>
      <c r="O13" s="105">
        <f t="shared" si="4"/>
        <v>3.258584442887176E-2</v>
      </c>
      <c r="P13" s="105">
        <f t="shared" si="3"/>
        <v>2.8431028431028432E-2</v>
      </c>
      <c r="Q13" s="105">
        <f t="shared" si="3"/>
        <v>2.7318601009222204E-2</v>
      </c>
      <c r="R13" s="105">
        <f t="shared" si="3"/>
        <v>2.6970411102382824E-2</v>
      </c>
      <c r="S13" s="105">
        <f t="shared" si="3"/>
        <v>2.2872602065912444E-2</v>
      </c>
      <c r="T13" s="106">
        <f t="shared" si="3"/>
        <v>2.1662349894042855E-2</v>
      </c>
      <c r="U13" s="71">
        <f>SUM($T$7:T13)</f>
        <v>0.18271721214975278</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B14" s="71"/>
      <c r="C14" s="71"/>
      <c r="D14" s="71"/>
      <c r="H14" s="270">
        <v>8</v>
      </c>
      <c r="I14" s="270">
        <v>195</v>
      </c>
      <c r="J14" s="270">
        <v>166</v>
      </c>
      <c r="K14" s="270">
        <v>159</v>
      </c>
      <c r="L14" s="270">
        <v>113</v>
      </c>
      <c r="M14" s="270">
        <v>114</v>
      </c>
      <c r="N14" s="270">
        <v>84</v>
      </c>
      <c r="O14" s="105">
        <f t="shared" si="4"/>
        <v>3.4162578836720393E-2</v>
      </c>
      <c r="P14" s="105">
        <f t="shared" si="3"/>
        <v>2.9133029133029134E-2</v>
      </c>
      <c r="Q14" s="105">
        <f t="shared" si="3"/>
        <v>2.7666608665390637E-2</v>
      </c>
      <c r="R14" s="105">
        <f t="shared" si="3"/>
        <v>2.9588897617177271E-2</v>
      </c>
      <c r="S14" s="105">
        <f t="shared" si="3"/>
        <v>2.8037383177570093E-2</v>
      </c>
      <c r="T14" s="106">
        <f t="shared" si="3"/>
        <v>1.9778667294560865E-2</v>
      </c>
      <c r="U14" s="71">
        <f>SUM($T$7:T14)</f>
        <v>0.20249587944431366</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B15" s="71"/>
      <c r="C15" s="71"/>
      <c r="D15" s="71"/>
      <c r="H15" s="270">
        <v>9</v>
      </c>
      <c r="I15" s="270">
        <v>199</v>
      </c>
      <c r="J15" s="270">
        <v>156</v>
      </c>
      <c r="K15" s="270">
        <v>150</v>
      </c>
      <c r="L15" s="270">
        <v>112</v>
      </c>
      <c r="M15" s="270">
        <v>104</v>
      </c>
      <c r="N15" s="270">
        <v>106</v>
      </c>
      <c r="O15" s="105">
        <f t="shared" si="4"/>
        <v>3.4863349684653121E-2</v>
      </c>
      <c r="P15" s="105">
        <f t="shared" si="3"/>
        <v>2.7378027378027379E-2</v>
      </c>
      <c r="Q15" s="105">
        <f t="shared" si="3"/>
        <v>2.6100574212632677E-2</v>
      </c>
      <c r="R15" s="105">
        <f t="shared" si="3"/>
        <v>2.9327048965697825E-2</v>
      </c>
      <c r="S15" s="105">
        <f t="shared" si="3"/>
        <v>2.557796360059026E-2</v>
      </c>
      <c r="T15" s="106">
        <f t="shared" si="3"/>
        <v>2.4958794443136333E-2</v>
      </c>
      <c r="U15" s="71">
        <f>SUM($T$7:T15)</f>
        <v>0.22745467388745</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B16" s="71"/>
      <c r="C16" s="71"/>
      <c r="D16" s="71"/>
      <c r="H16" s="270">
        <v>10</v>
      </c>
      <c r="I16" s="270">
        <v>185</v>
      </c>
      <c r="J16" s="270">
        <v>192</v>
      </c>
      <c r="K16" s="270">
        <v>180</v>
      </c>
      <c r="L16" s="270">
        <v>127</v>
      </c>
      <c r="M16" s="270">
        <v>114</v>
      </c>
      <c r="N16" s="270">
        <v>116</v>
      </c>
      <c r="O16" s="105">
        <f t="shared" si="4"/>
        <v>3.2410651716888575E-2</v>
      </c>
      <c r="P16" s="105">
        <f t="shared" si="3"/>
        <v>3.3696033696033696E-2</v>
      </c>
      <c r="Q16" s="105">
        <f t="shared" si="3"/>
        <v>3.1320689055159216E-2</v>
      </c>
      <c r="R16" s="105">
        <f t="shared" si="3"/>
        <v>3.3254778737889498E-2</v>
      </c>
      <c r="S16" s="105">
        <f t="shared" si="3"/>
        <v>2.8037383177570093E-2</v>
      </c>
      <c r="T16" s="106">
        <f t="shared" si="3"/>
        <v>2.7313397692488816E-2</v>
      </c>
      <c r="U16" s="71">
        <f>SUM($T$7:T16)</f>
        <v>0.2547680715799388</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B17" s="71"/>
      <c r="C17" s="71"/>
      <c r="D17" s="71"/>
      <c r="H17" s="270">
        <v>11</v>
      </c>
      <c r="I17" s="270">
        <v>171</v>
      </c>
      <c r="J17" s="270">
        <v>179</v>
      </c>
      <c r="K17" s="270">
        <v>149</v>
      </c>
      <c r="L17" s="270">
        <v>94</v>
      </c>
      <c r="M17" s="270">
        <v>118</v>
      </c>
      <c r="N17" s="270">
        <v>94</v>
      </c>
      <c r="O17" s="105">
        <f t="shared" si="4"/>
        <v>2.9957953749124036E-2</v>
      </c>
      <c r="P17" s="105">
        <f t="shared" si="3"/>
        <v>3.1414531414531412E-2</v>
      </c>
      <c r="Q17" s="105">
        <f t="shared" si="3"/>
        <v>2.5926570384548459E-2</v>
      </c>
      <c r="R17" s="105">
        <f t="shared" si="3"/>
        <v>2.461377323906782E-2</v>
      </c>
      <c r="S17" s="105">
        <f t="shared" si="3"/>
        <v>2.9021151008362025E-2</v>
      </c>
      <c r="T17" s="106">
        <f t="shared" si="3"/>
        <v>2.2133270543913352E-2</v>
      </c>
      <c r="U17" s="71">
        <f>SUM($T$7:T17)</f>
        <v>0.27690134212385215</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B18" s="71"/>
      <c r="C18" s="71"/>
      <c r="D18" s="71"/>
      <c r="H18" s="270">
        <v>12</v>
      </c>
      <c r="I18" s="270">
        <v>185</v>
      </c>
      <c r="J18" s="270">
        <v>188</v>
      </c>
      <c r="K18" s="270">
        <v>160</v>
      </c>
      <c r="L18" s="270">
        <v>124</v>
      </c>
      <c r="M18" s="270">
        <v>120</v>
      </c>
      <c r="N18" s="270">
        <v>110</v>
      </c>
      <c r="O18" s="105">
        <f t="shared" si="4"/>
        <v>3.2410651716888575E-2</v>
      </c>
      <c r="P18" s="105">
        <f t="shared" si="3"/>
        <v>3.2994032994032994E-2</v>
      </c>
      <c r="Q18" s="105">
        <f t="shared" si="3"/>
        <v>2.7840612493474855E-2</v>
      </c>
      <c r="R18" s="105">
        <f t="shared" si="3"/>
        <v>3.2469232783451166E-2</v>
      </c>
      <c r="S18" s="105">
        <f t="shared" si="3"/>
        <v>2.9513034923757994E-2</v>
      </c>
      <c r="T18" s="106">
        <f t="shared" si="3"/>
        <v>2.5900635742877324E-2</v>
      </c>
      <c r="U18" s="71">
        <f>SUM($T$7:T18)</f>
        <v>0.30280197786672947</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B19" s="71"/>
      <c r="C19" s="71"/>
      <c r="D19" s="71"/>
      <c r="H19" s="270">
        <v>13</v>
      </c>
      <c r="I19" s="270">
        <v>176</v>
      </c>
      <c r="J19" s="270">
        <v>179</v>
      </c>
      <c r="K19" s="270">
        <v>154</v>
      </c>
      <c r="L19" s="270">
        <v>115</v>
      </c>
      <c r="M19" s="270">
        <v>113</v>
      </c>
      <c r="N19" s="270">
        <v>104</v>
      </c>
      <c r="O19" s="105">
        <f t="shared" si="4"/>
        <v>3.0833917309039945E-2</v>
      </c>
      <c r="P19" s="105">
        <f t="shared" si="3"/>
        <v>3.1414531414531412E-2</v>
      </c>
      <c r="Q19" s="105">
        <f t="shared" si="3"/>
        <v>2.679658952496955E-2</v>
      </c>
      <c r="R19" s="105">
        <f t="shared" si="3"/>
        <v>3.0112594920136161E-2</v>
      </c>
      <c r="S19" s="105">
        <f t="shared" si="3"/>
        <v>2.779144121987211E-2</v>
      </c>
      <c r="T19" s="106">
        <f t="shared" si="3"/>
        <v>2.4487873793265835E-2</v>
      </c>
      <c r="U19" s="71">
        <f>SUM($T$7:T19)</f>
        <v>0.3272898516599953</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B20" s="71"/>
      <c r="C20" s="71"/>
      <c r="D20" s="71"/>
      <c r="H20" s="270">
        <v>14</v>
      </c>
      <c r="I20" s="270">
        <v>192</v>
      </c>
      <c r="J20" s="270">
        <v>172</v>
      </c>
      <c r="K20" s="270">
        <v>165</v>
      </c>
      <c r="L20" s="270">
        <v>126</v>
      </c>
      <c r="M20" s="270">
        <v>115</v>
      </c>
      <c r="N20" s="270">
        <v>107</v>
      </c>
      <c r="O20" s="105">
        <f t="shared" si="4"/>
        <v>3.3637000700770851E-2</v>
      </c>
      <c r="P20" s="105">
        <f t="shared" si="3"/>
        <v>3.0186030186030187E-2</v>
      </c>
      <c r="Q20" s="105">
        <f>K20/K$38</f>
        <v>2.8710631633895946E-2</v>
      </c>
      <c r="R20" s="105">
        <f t="shared" si="3"/>
        <v>3.2992930086410056E-2</v>
      </c>
      <c r="S20" s="105">
        <f t="shared" si="3"/>
        <v>2.8283325135268076E-2</v>
      </c>
      <c r="T20" s="106">
        <f t="shared" si="3"/>
        <v>2.5194254768071581E-2</v>
      </c>
      <c r="U20" s="71">
        <f>SUM($T$7:T20)</f>
        <v>0.35248410642806688</v>
      </c>
    </row>
    <row r="21" spans="1:33" x14ac:dyDescent="0.25">
      <c r="B21" s="71"/>
      <c r="C21" s="71"/>
      <c r="D21" s="71"/>
      <c r="H21" s="270">
        <v>15</v>
      </c>
      <c r="I21" s="270">
        <v>170</v>
      </c>
      <c r="J21" s="270">
        <v>196</v>
      </c>
      <c r="K21" s="270">
        <v>157</v>
      </c>
      <c r="L21" s="270">
        <v>115</v>
      </c>
      <c r="M21" s="270">
        <v>140</v>
      </c>
      <c r="N21" s="270">
        <v>125</v>
      </c>
      <c r="O21" s="105">
        <f t="shared" si="4"/>
        <v>2.9782761037140854E-2</v>
      </c>
      <c r="P21" s="105">
        <f t="shared" si="3"/>
        <v>3.4398034398034398E-2</v>
      </c>
      <c r="Q21" s="105">
        <f t="shared" si="3"/>
        <v>2.7318601009222204E-2</v>
      </c>
      <c r="R21" s="105">
        <f t="shared" si="3"/>
        <v>3.0112594920136161E-2</v>
      </c>
      <c r="S21" s="105">
        <f t="shared" si="3"/>
        <v>3.443187407771766E-2</v>
      </c>
      <c r="T21" s="106">
        <f t="shared" si="3"/>
        <v>2.9432540616906051E-2</v>
      </c>
      <c r="U21" s="71">
        <f>SUM($T$7:T21)</f>
        <v>0.38191664704497291</v>
      </c>
    </row>
    <row r="22" spans="1:33" x14ac:dyDescent="0.25">
      <c r="B22" s="71"/>
      <c r="C22" s="71"/>
      <c r="D22" s="71"/>
      <c r="H22" s="270">
        <v>16</v>
      </c>
      <c r="I22" s="270">
        <v>189</v>
      </c>
      <c r="J22" s="270">
        <v>186</v>
      </c>
      <c r="K22" s="270">
        <v>174</v>
      </c>
      <c r="L22" s="270">
        <v>135</v>
      </c>
      <c r="M22" s="270">
        <v>139</v>
      </c>
      <c r="N22" s="270">
        <v>104</v>
      </c>
      <c r="O22" s="105">
        <f t="shared" si="4"/>
        <v>3.3111422564821302E-2</v>
      </c>
      <c r="P22" s="105">
        <f t="shared" si="3"/>
        <v>3.2643032643032643E-2</v>
      </c>
      <c r="Q22" s="105">
        <f t="shared" si="3"/>
        <v>3.0276666086653907E-2</v>
      </c>
      <c r="R22" s="105">
        <f t="shared" si="3"/>
        <v>3.5349567949725061E-2</v>
      </c>
      <c r="S22" s="105">
        <f t="shared" si="3"/>
        <v>3.4185932120019677E-2</v>
      </c>
      <c r="T22" s="106">
        <f t="shared" si="3"/>
        <v>2.4487873793265835E-2</v>
      </c>
      <c r="U22" s="71">
        <f>SUM($T$7:T22)</f>
        <v>0.40640452083823875</v>
      </c>
      <c r="W22" s="497" t="s">
        <v>232</v>
      </c>
      <c r="X22" s="498"/>
      <c r="Y22" s="498"/>
      <c r="Z22" s="499"/>
    </row>
    <row r="23" spans="1:33" x14ac:dyDescent="0.25">
      <c r="B23" s="71"/>
      <c r="C23" s="71"/>
      <c r="D23" s="71"/>
      <c r="H23" s="270">
        <v>17</v>
      </c>
      <c r="I23" s="270">
        <v>174</v>
      </c>
      <c r="J23" s="270">
        <v>192</v>
      </c>
      <c r="K23" s="270">
        <v>173</v>
      </c>
      <c r="L23" s="270">
        <v>137</v>
      </c>
      <c r="M23" s="270">
        <v>142</v>
      </c>
      <c r="N23" s="270">
        <v>117</v>
      </c>
      <c r="O23" s="105">
        <f t="shared" si="4"/>
        <v>3.0483531885073582E-2</v>
      </c>
      <c r="P23" s="105">
        <f t="shared" si="4"/>
        <v>3.3696033696033696E-2</v>
      </c>
      <c r="Q23" s="105">
        <f t="shared" si="4"/>
        <v>3.0102662258569689E-2</v>
      </c>
      <c r="R23" s="105">
        <f t="shared" si="4"/>
        <v>3.5873265252683952E-2</v>
      </c>
      <c r="S23" s="105">
        <f t="shared" si="4"/>
        <v>3.4923757993113626E-2</v>
      </c>
      <c r="T23" s="106">
        <f t="shared" si="4"/>
        <v>2.7548858017424065E-2</v>
      </c>
      <c r="U23" s="71">
        <f>SUM($T$7:T23)</f>
        <v>0.43395337885566282</v>
      </c>
      <c r="W23" s="111"/>
      <c r="X23" s="100" t="s">
        <v>235</v>
      </c>
      <c r="Y23" s="101" t="s">
        <v>234</v>
      </c>
      <c r="Z23" s="112" t="s">
        <v>233</v>
      </c>
    </row>
    <row r="24" spans="1:33" x14ac:dyDescent="0.25">
      <c r="B24" s="71"/>
      <c r="C24" s="71"/>
      <c r="D24" s="71"/>
      <c r="H24" s="270">
        <v>18</v>
      </c>
      <c r="I24" s="270">
        <v>198</v>
      </c>
      <c r="J24" s="270">
        <v>187</v>
      </c>
      <c r="K24" s="270">
        <v>164</v>
      </c>
      <c r="L24" s="270">
        <v>130</v>
      </c>
      <c r="M24" s="270">
        <v>147</v>
      </c>
      <c r="N24" s="270">
        <v>125</v>
      </c>
      <c r="O24" s="105">
        <f t="shared" si="4"/>
        <v>3.4688156972669935E-2</v>
      </c>
      <c r="P24" s="105">
        <f t="shared" si="4"/>
        <v>3.2818532818532815E-2</v>
      </c>
      <c r="Q24" s="105">
        <f t="shared" si="4"/>
        <v>2.8536627805811728E-2</v>
      </c>
      <c r="R24" s="105">
        <f t="shared" si="4"/>
        <v>3.4040324692327838E-2</v>
      </c>
      <c r="S24" s="105">
        <f t="shared" si="4"/>
        <v>3.615346778160354E-2</v>
      </c>
      <c r="T24" s="106">
        <f t="shared" si="4"/>
        <v>2.9432540616906051E-2</v>
      </c>
      <c r="U24" s="71">
        <f>SUM($T$7:T24)</f>
        <v>0.46338591947256885</v>
      </c>
      <c r="W24" s="111"/>
      <c r="X24" s="119" t="s">
        <v>240</v>
      </c>
      <c r="Y24" s="119" t="s">
        <v>241</v>
      </c>
      <c r="Z24" s="120" t="s">
        <v>242</v>
      </c>
    </row>
    <row r="25" spans="1:33" x14ac:dyDescent="0.25">
      <c r="B25" s="71"/>
      <c r="C25" s="71"/>
      <c r="D25" s="71"/>
      <c r="H25" s="270">
        <v>19</v>
      </c>
      <c r="I25" s="270">
        <v>196</v>
      </c>
      <c r="J25" s="270">
        <v>190</v>
      </c>
      <c r="K25" s="270">
        <v>181</v>
      </c>
      <c r="L25" s="270">
        <v>132</v>
      </c>
      <c r="M25" s="270">
        <v>140</v>
      </c>
      <c r="N25" s="270">
        <v>137</v>
      </c>
      <c r="O25" s="105">
        <f t="shared" si="4"/>
        <v>3.4337771548703572E-2</v>
      </c>
      <c r="P25" s="105">
        <f t="shared" si="4"/>
        <v>3.3345033345033345E-2</v>
      </c>
      <c r="Q25" s="105">
        <f t="shared" si="4"/>
        <v>3.1494692883243434E-2</v>
      </c>
      <c r="R25" s="105">
        <f t="shared" si="4"/>
        <v>3.4564021995286721E-2</v>
      </c>
      <c r="S25" s="105">
        <f t="shared" si="4"/>
        <v>3.443187407771766E-2</v>
      </c>
      <c r="T25" s="106">
        <f t="shared" si="4"/>
        <v>3.2258064516129031E-2</v>
      </c>
      <c r="U25" s="71">
        <f>SUM($T$7:T25)</f>
        <v>0.49564398398869791</v>
      </c>
      <c r="W25" s="113" t="str">
        <f>MONTH(W18)&amp;"月"</f>
        <v>2月</v>
      </c>
      <c r="X25" s="114">
        <f>SUM(S7:S16)</f>
        <v>0.28898180029513032</v>
      </c>
      <c r="Y25" s="114">
        <f>SUM(S17:S31)</f>
        <v>0.52705361534677808</v>
      </c>
      <c r="Z25" s="115">
        <f>SUM(S32:S37)</f>
        <v>0.18396458435809149</v>
      </c>
    </row>
    <row r="26" spans="1:33" x14ac:dyDescent="0.25">
      <c r="B26" s="71"/>
      <c r="C26" s="71"/>
      <c r="D26" s="71"/>
      <c r="H26" s="270">
        <v>20</v>
      </c>
      <c r="I26" s="270">
        <v>162</v>
      </c>
      <c r="J26" s="270">
        <v>189</v>
      </c>
      <c r="K26" s="270">
        <v>165</v>
      </c>
      <c r="L26" s="270">
        <v>109</v>
      </c>
      <c r="M26" s="270">
        <v>148</v>
      </c>
      <c r="N26" s="270">
        <v>131</v>
      </c>
      <c r="O26" s="105">
        <f t="shared" si="4"/>
        <v>2.8381219341275403E-2</v>
      </c>
      <c r="P26" s="105">
        <f t="shared" si="4"/>
        <v>3.3169533169533166E-2</v>
      </c>
      <c r="Q26" s="105">
        <f t="shared" si="4"/>
        <v>2.8710631633895946E-2</v>
      </c>
      <c r="R26" s="105">
        <f t="shared" si="4"/>
        <v>2.8541503011259493E-2</v>
      </c>
      <c r="S26" s="105">
        <f t="shared" si="4"/>
        <v>3.6399409739301523E-2</v>
      </c>
      <c r="T26" s="106">
        <f t="shared" si="4"/>
        <v>3.0845302566517543E-2</v>
      </c>
      <c r="U26" s="71">
        <f>SUM($T$7:T26)</f>
        <v>0.52648928655521543</v>
      </c>
      <c r="W26" s="116" t="str">
        <f>MONTH(W19)&amp;"月"</f>
        <v>3月</v>
      </c>
      <c r="X26" s="117">
        <f>SUM(T7:T16)</f>
        <v>0.2547680715799388</v>
      </c>
      <c r="Y26" s="117">
        <f>SUM(T17:T31)</f>
        <v>0.43983988697904408</v>
      </c>
      <c r="Z26" s="118">
        <f>SUM(T32:T37)</f>
        <v>0.30539204144101717</v>
      </c>
    </row>
    <row r="27" spans="1:33" x14ac:dyDescent="0.25">
      <c r="B27" s="71"/>
      <c r="C27" s="71"/>
      <c r="D27" s="71"/>
      <c r="H27" s="270">
        <v>21</v>
      </c>
      <c r="I27" s="270">
        <v>158</v>
      </c>
      <c r="J27" s="270">
        <v>219</v>
      </c>
      <c r="K27" s="270">
        <v>192</v>
      </c>
      <c r="L27" s="270">
        <v>116</v>
      </c>
      <c r="M27" s="270">
        <v>145</v>
      </c>
      <c r="N27" s="270">
        <v>135</v>
      </c>
      <c r="O27" s="105">
        <f t="shared" si="4"/>
        <v>2.7680448493342676E-2</v>
      </c>
      <c r="P27" s="105">
        <f t="shared" si="4"/>
        <v>3.8434538434538437E-2</v>
      </c>
      <c r="Q27" s="105">
        <f t="shared" si="4"/>
        <v>3.3408734992169828E-2</v>
      </c>
      <c r="R27" s="105">
        <f t="shared" si="4"/>
        <v>3.0374443571615607E-2</v>
      </c>
      <c r="S27" s="105">
        <f t="shared" si="4"/>
        <v>3.5661583866207575E-2</v>
      </c>
      <c r="T27" s="106">
        <f t="shared" si="4"/>
        <v>3.1787143866258534E-2</v>
      </c>
      <c r="U27" s="71">
        <f>SUM($T$7:T27)</f>
        <v>0.55827643042147401</v>
      </c>
    </row>
    <row r="28" spans="1:33" ht="15.75" customHeight="1" x14ac:dyDescent="0.25">
      <c r="A28" s="277"/>
      <c r="B28" s="71"/>
      <c r="C28" s="71"/>
      <c r="D28" s="71"/>
      <c r="H28" s="270">
        <v>22</v>
      </c>
      <c r="I28" s="270">
        <v>167</v>
      </c>
      <c r="J28" s="270">
        <v>203</v>
      </c>
      <c r="K28" s="270">
        <v>156</v>
      </c>
      <c r="L28" s="270">
        <v>118</v>
      </c>
      <c r="M28" s="270">
        <v>152</v>
      </c>
      <c r="N28" s="270">
        <v>124</v>
      </c>
      <c r="O28" s="105">
        <f t="shared" si="4"/>
        <v>2.9257182901191309E-2</v>
      </c>
      <c r="P28" s="105">
        <f t="shared" si="4"/>
        <v>3.562653562653563E-2</v>
      </c>
      <c r="Q28" s="105">
        <f t="shared" si="4"/>
        <v>2.7144597181137986E-2</v>
      </c>
      <c r="R28" s="105">
        <f t="shared" si="4"/>
        <v>3.0898140874574497E-2</v>
      </c>
      <c r="S28" s="105">
        <f t="shared" si="4"/>
        <v>3.7383177570093455E-2</v>
      </c>
      <c r="T28" s="106">
        <f t="shared" si="4"/>
        <v>2.9197080291970802E-2</v>
      </c>
      <c r="U28" s="71">
        <f>SUM($T$7:T28)</f>
        <v>0.58747351071344478</v>
      </c>
    </row>
    <row r="29" spans="1:33" x14ac:dyDescent="0.25">
      <c r="B29" s="71"/>
      <c r="C29" s="71"/>
      <c r="D29" s="71"/>
      <c r="H29" s="270">
        <v>23</v>
      </c>
      <c r="I29" s="270">
        <v>156</v>
      </c>
      <c r="J29" s="270">
        <v>228</v>
      </c>
      <c r="K29" s="270">
        <v>170</v>
      </c>
      <c r="L29" s="270">
        <v>115</v>
      </c>
      <c r="M29" s="270">
        <v>178</v>
      </c>
      <c r="N29" s="270">
        <v>153</v>
      </c>
      <c r="O29" s="105">
        <f t="shared" si="4"/>
        <v>2.7330063069376315E-2</v>
      </c>
      <c r="P29" s="105">
        <f t="shared" si="4"/>
        <v>4.0014040014040013E-2</v>
      </c>
      <c r="Q29" s="105">
        <f t="shared" si="4"/>
        <v>2.9580650774317034E-2</v>
      </c>
      <c r="R29" s="105">
        <f t="shared" si="4"/>
        <v>3.0112594920136161E-2</v>
      </c>
      <c r="S29" s="105">
        <f t="shared" si="4"/>
        <v>4.3777668470241025E-2</v>
      </c>
      <c r="T29" s="106">
        <f t="shared" si="4"/>
        <v>3.602542971509301E-2</v>
      </c>
      <c r="U29" s="71">
        <f>SUM($T$7:T29)</f>
        <v>0.62349894042853782</v>
      </c>
    </row>
    <row r="30" spans="1:33" x14ac:dyDescent="0.25">
      <c r="B30" s="71"/>
      <c r="C30" s="71"/>
      <c r="D30" s="71"/>
      <c r="H30" s="270">
        <v>24</v>
      </c>
      <c r="I30" s="270">
        <v>139</v>
      </c>
      <c r="J30" s="270">
        <v>211</v>
      </c>
      <c r="K30" s="270">
        <v>183</v>
      </c>
      <c r="L30" s="270">
        <v>114</v>
      </c>
      <c r="M30" s="270">
        <v>173</v>
      </c>
      <c r="N30" s="270">
        <v>156</v>
      </c>
      <c r="O30" s="105">
        <f t="shared" si="4"/>
        <v>2.4351786965662228E-2</v>
      </c>
      <c r="P30" s="105">
        <f t="shared" si="4"/>
        <v>3.7030537030537033E-2</v>
      </c>
      <c r="Q30" s="105">
        <f t="shared" si="4"/>
        <v>3.1842700539411864E-2</v>
      </c>
      <c r="R30" s="105">
        <f t="shared" si="4"/>
        <v>2.9850746268656716E-2</v>
      </c>
      <c r="S30" s="105">
        <f t="shared" si="4"/>
        <v>4.2547958681751104E-2</v>
      </c>
      <c r="T30" s="106">
        <f t="shared" si="4"/>
        <v>3.6731810689898753E-2</v>
      </c>
      <c r="U30" s="71">
        <f>SUM($T$7:T30)</f>
        <v>0.66023075111843654</v>
      </c>
    </row>
    <row r="31" spans="1:33" x14ac:dyDescent="0.25">
      <c r="B31" s="71"/>
      <c r="C31" s="71"/>
      <c r="D31" s="71"/>
      <c r="H31" s="270">
        <v>25</v>
      </c>
      <c r="I31" s="270">
        <v>164</v>
      </c>
      <c r="J31" s="270">
        <v>190</v>
      </c>
      <c r="K31" s="270">
        <v>179</v>
      </c>
      <c r="L31" s="270">
        <v>126</v>
      </c>
      <c r="M31" s="270">
        <v>173</v>
      </c>
      <c r="N31" s="270">
        <v>146</v>
      </c>
      <c r="O31" s="105">
        <f t="shared" si="4"/>
        <v>2.8731604765241767E-2</v>
      </c>
      <c r="P31" s="105">
        <f t="shared" si="4"/>
        <v>3.3345033345033345E-2</v>
      </c>
      <c r="Q31" s="105">
        <f t="shared" si="4"/>
        <v>3.1146685227074995E-2</v>
      </c>
      <c r="R31" s="105">
        <f t="shared" si="4"/>
        <v>3.2992930086410056E-2</v>
      </c>
      <c r="S31" s="105">
        <f t="shared" si="4"/>
        <v>4.2547958681751104E-2</v>
      </c>
      <c r="T31" s="106">
        <f t="shared" si="4"/>
        <v>3.4377207440546266E-2</v>
      </c>
      <c r="U31" s="71">
        <f>SUM($T$7:T31)</f>
        <v>0.69460795855898283</v>
      </c>
    </row>
    <row r="32" spans="1:33" x14ac:dyDescent="0.25">
      <c r="B32" s="71"/>
      <c r="C32" s="71"/>
      <c r="D32" s="71"/>
      <c r="H32" s="270">
        <v>26</v>
      </c>
      <c r="I32" s="270">
        <v>146</v>
      </c>
      <c r="J32" s="270">
        <v>227</v>
      </c>
      <c r="K32" s="270">
        <v>193</v>
      </c>
      <c r="L32" s="270">
        <v>117</v>
      </c>
      <c r="M32" s="270">
        <v>160</v>
      </c>
      <c r="N32" s="270">
        <v>173</v>
      </c>
      <c r="O32" s="105">
        <f t="shared" si="4"/>
        <v>2.55781359495445E-2</v>
      </c>
      <c r="P32" s="105">
        <f t="shared" si="4"/>
        <v>3.9838539838539841E-2</v>
      </c>
      <c r="Q32" s="105">
        <f t="shared" si="4"/>
        <v>3.3582738820254046E-2</v>
      </c>
      <c r="R32" s="105">
        <f t="shared" si="4"/>
        <v>3.0636292223095052E-2</v>
      </c>
      <c r="S32" s="105">
        <f t="shared" si="4"/>
        <v>3.9350713231677326E-2</v>
      </c>
      <c r="T32" s="106">
        <f t="shared" si="4"/>
        <v>4.0734636213797977E-2</v>
      </c>
      <c r="U32" s="71">
        <f>SUM($T$7:T32)</f>
        <v>0.73534259477278086</v>
      </c>
    </row>
    <row r="33" spans="1:21" x14ac:dyDescent="0.25">
      <c r="H33" s="270">
        <v>27</v>
      </c>
      <c r="I33" s="270">
        <v>150</v>
      </c>
      <c r="J33" s="270">
        <v>275</v>
      </c>
      <c r="K33" s="270">
        <v>184</v>
      </c>
      <c r="L33" s="270">
        <v>118</v>
      </c>
      <c r="M33" s="270">
        <v>228</v>
      </c>
      <c r="N33" s="270">
        <v>148</v>
      </c>
      <c r="O33" s="105">
        <f t="shared" si="4"/>
        <v>2.6278906797477224E-2</v>
      </c>
      <c r="P33" s="105">
        <f t="shared" si="4"/>
        <v>4.8262548262548263E-2</v>
      </c>
      <c r="Q33" s="105">
        <f t="shared" si="4"/>
        <v>3.2016704367496082E-2</v>
      </c>
      <c r="R33" s="105">
        <f t="shared" si="4"/>
        <v>3.0898140874574497E-2</v>
      </c>
      <c r="S33" s="105">
        <f t="shared" si="4"/>
        <v>5.6074766355140186E-2</v>
      </c>
      <c r="T33" s="106">
        <f t="shared" si="4"/>
        <v>3.4848128090416763E-2</v>
      </c>
      <c r="U33" s="71">
        <f>SUM($T$7:T33)</f>
        <v>0.77019072286319767</v>
      </c>
    </row>
    <row r="34" spans="1:21" x14ac:dyDescent="0.25">
      <c r="H34" s="270">
        <v>28</v>
      </c>
      <c r="I34" s="270">
        <v>129</v>
      </c>
      <c r="J34" s="270">
        <v>427</v>
      </c>
      <c r="K34" s="270">
        <v>207</v>
      </c>
      <c r="L34" s="270">
        <v>95</v>
      </c>
      <c r="M34" s="270">
        <v>360</v>
      </c>
      <c r="N34" s="270">
        <v>175</v>
      </c>
      <c r="O34" s="105">
        <f t="shared" si="4"/>
        <v>2.2599859845830413E-2</v>
      </c>
      <c r="P34" s="105">
        <f t="shared" si="4"/>
        <v>7.4938574938574934E-2</v>
      </c>
      <c r="Q34" s="105">
        <f t="shared" si="4"/>
        <v>3.6018792413433094E-2</v>
      </c>
      <c r="R34" s="105">
        <f t="shared" si="4"/>
        <v>2.4875621890547265E-2</v>
      </c>
      <c r="S34" s="105">
        <f t="shared" si="4"/>
        <v>8.8539104771273983E-2</v>
      </c>
      <c r="T34" s="106">
        <f t="shared" si="4"/>
        <v>4.1205556863668474E-2</v>
      </c>
      <c r="U34" s="71">
        <f>SUM($T$7:T34)</f>
        <v>0.81139627972686612</v>
      </c>
    </row>
    <row r="35" spans="1:21" x14ac:dyDescent="0.25">
      <c r="A35" s="300" t="s">
        <v>858</v>
      </c>
      <c r="H35" s="270">
        <v>29</v>
      </c>
      <c r="I35" s="270">
        <v>167</v>
      </c>
      <c r="J35" s="270">
        <v>0</v>
      </c>
      <c r="K35" s="270">
        <v>222</v>
      </c>
      <c r="L35" s="270">
        <v>127</v>
      </c>
      <c r="M35" s="270">
        <v>0</v>
      </c>
      <c r="N35" s="270">
        <v>190</v>
      </c>
      <c r="O35" s="105">
        <f t="shared" si="4"/>
        <v>2.9257182901191309E-2</v>
      </c>
      <c r="P35" s="105">
        <f t="shared" si="4"/>
        <v>0</v>
      </c>
      <c r="Q35" s="105">
        <f t="shared" si="4"/>
        <v>3.862884983469636E-2</v>
      </c>
      <c r="R35" s="105">
        <f t="shared" si="4"/>
        <v>3.3254778737889498E-2</v>
      </c>
      <c r="S35" s="105">
        <f t="shared" si="4"/>
        <v>0</v>
      </c>
      <c r="T35" s="106">
        <f t="shared" si="4"/>
        <v>4.4737461737697201E-2</v>
      </c>
      <c r="U35" s="71">
        <f>SUM($T$7:T35)</f>
        <v>0.85613374146456334</v>
      </c>
    </row>
    <row r="36" spans="1:21" x14ac:dyDescent="0.25">
      <c r="H36" s="270">
        <v>30</v>
      </c>
      <c r="I36" s="270">
        <v>205</v>
      </c>
      <c r="J36" s="270">
        <v>0</v>
      </c>
      <c r="K36" s="270">
        <v>260</v>
      </c>
      <c r="L36" s="270">
        <v>154</v>
      </c>
      <c r="M36" s="270">
        <v>0</v>
      </c>
      <c r="N36" s="270">
        <v>220</v>
      </c>
      <c r="O36" s="105">
        <f t="shared" si="4"/>
        <v>3.5914505956552205E-2</v>
      </c>
      <c r="P36" s="105">
        <f t="shared" si="4"/>
        <v>0</v>
      </c>
      <c r="Q36" s="105">
        <f t="shared" si="4"/>
        <v>4.5240995301896639E-2</v>
      </c>
      <c r="R36" s="105">
        <f t="shared" si="4"/>
        <v>4.0324692327834512E-2</v>
      </c>
      <c r="S36" s="105">
        <f t="shared" si="4"/>
        <v>0</v>
      </c>
      <c r="T36" s="106">
        <f t="shared" si="4"/>
        <v>5.1801271485754648E-2</v>
      </c>
      <c r="U36" s="71">
        <f>SUM($T$7:T36)</f>
        <v>0.90793501295031798</v>
      </c>
    </row>
    <row r="37" spans="1:21" x14ac:dyDescent="0.25">
      <c r="H37" s="270">
        <v>31</v>
      </c>
      <c r="I37" s="270">
        <v>273</v>
      </c>
      <c r="J37" s="270">
        <v>0</v>
      </c>
      <c r="K37" s="270">
        <v>443</v>
      </c>
      <c r="L37" s="270">
        <v>216</v>
      </c>
      <c r="M37" s="270">
        <v>0</v>
      </c>
      <c r="N37" s="270">
        <v>391</v>
      </c>
      <c r="O37" s="105">
        <f t="shared" si="4"/>
        <v>4.7827610371408549E-2</v>
      </c>
      <c r="P37" s="105">
        <f t="shared" si="4"/>
        <v>0</v>
      </c>
      <c r="Q37" s="105">
        <f t="shared" si="4"/>
        <v>7.7083695841308503E-2</v>
      </c>
      <c r="R37" s="105">
        <f t="shared" si="4"/>
        <v>5.6559308719560095E-2</v>
      </c>
      <c r="S37" s="105">
        <f t="shared" si="4"/>
        <v>0</v>
      </c>
      <c r="T37" s="106">
        <f t="shared" si="4"/>
        <v>9.2064987049682134E-2</v>
      </c>
      <c r="U37" s="71">
        <f>SUM($T$7:T37)</f>
        <v>1</v>
      </c>
    </row>
    <row r="38" spans="1:21" ht="16.5" thickBot="1" x14ac:dyDescent="0.3">
      <c r="H38" s="107" t="s">
        <v>229</v>
      </c>
      <c r="I38" s="108">
        <f t="shared" ref="I38:N38" si="5">SUM(I7:I37)</f>
        <v>5708</v>
      </c>
      <c r="J38" s="108">
        <f t="shared" si="5"/>
        <v>5698</v>
      </c>
      <c r="K38" s="108">
        <f t="shared" si="5"/>
        <v>5747</v>
      </c>
      <c r="L38" s="108">
        <f t="shared" si="5"/>
        <v>3819</v>
      </c>
      <c r="M38" s="108">
        <f t="shared" si="5"/>
        <v>4066</v>
      </c>
      <c r="N38" s="108">
        <f t="shared" si="5"/>
        <v>4247</v>
      </c>
      <c r="O38" s="109">
        <f t="shared" si="4"/>
        <v>1</v>
      </c>
      <c r="P38" s="109">
        <f t="shared" si="4"/>
        <v>1</v>
      </c>
      <c r="Q38" s="109">
        <f t="shared" si="4"/>
        <v>1</v>
      </c>
      <c r="R38" s="109">
        <f t="shared" si="4"/>
        <v>1</v>
      </c>
      <c r="S38" s="109">
        <f t="shared" si="4"/>
        <v>1</v>
      </c>
      <c r="T38" s="110">
        <f t="shared" si="4"/>
        <v>1</v>
      </c>
    </row>
  </sheetData>
  <mergeCells count="9">
    <mergeCell ref="W22:Z22"/>
    <mergeCell ref="H2:T2"/>
    <mergeCell ref="I3:N3"/>
    <mergeCell ref="O3:T3"/>
    <mergeCell ref="W3:AG3"/>
    <mergeCell ref="I4:K4"/>
    <mergeCell ref="L4:N4"/>
    <mergeCell ref="O4:Q4"/>
    <mergeCell ref="R4:T4"/>
  </mergeCells>
  <phoneticPr fontId="13" type="noConversion"/>
  <conditionalFormatting sqref="U7:U37">
    <cfRule type="cellIs" dxfId="13" priority="1" operator="greaterThan">
      <formula>0.5</formula>
    </cfRule>
  </conditionalFormatting>
  <hyperlinks>
    <hyperlink ref="A35" location="目錄!A1" display="目錄" xr:uid="{64A9D397-E838-4F8D-82A6-F1936B8EDB57}"/>
  </hyperlink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C61F-20FA-47E2-9014-687A88050FF1}">
  <dimension ref="A1:AH795"/>
  <sheetViews>
    <sheetView topLeftCell="G31" zoomScale="70" zoomScaleNormal="70" workbookViewId="0">
      <selection activeCell="W58" sqref="W58"/>
    </sheetView>
  </sheetViews>
  <sheetFormatPr defaultColWidth="8.6640625" defaultRowHeight="15.75" x14ac:dyDescent="0.25"/>
  <cols>
    <col min="24" max="24" width="12.33203125" bestFit="1" customWidth="1"/>
    <col min="25" max="25" width="15.33203125" bestFit="1" customWidth="1"/>
    <col min="26" max="26" width="13.33203125" bestFit="1" customWidth="1"/>
    <col min="27" max="27" width="27.109375" bestFit="1" customWidth="1"/>
    <col min="28" max="28" width="19.6640625" bestFit="1" customWidth="1"/>
    <col min="29" max="29" width="23" bestFit="1" customWidth="1"/>
    <col min="30" max="30" width="14.88671875" bestFit="1" customWidth="1"/>
    <col min="31" max="31" width="12.6640625" bestFit="1" customWidth="1"/>
    <col min="32" max="32" width="26.6640625" bestFit="1" customWidth="1"/>
    <col min="33" max="33" width="19.44140625" bestFit="1" customWidth="1"/>
    <col min="34" max="34" width="22.6640625" bestFit="1" customWidth="1"/>
  </cols>
  <sheetData>
    <row r="1" spans="1:34" ht="16.5" thickBot="1" x14ac:dyDescent="0.3">
      <c r="B1" t="s">
        <v>251</v>
      </c>
      <c r="C1" t="s">
        <v>252</v>
      </c>
      <c r="D1" t="s">
        <v>790</v>
      </c>
    </row>
    <row r="2" spans="1:34" ht="18" thickBot="1" x14ac:dyDescent="0.3">
      <c r="A2" t="str">
        <f>X25</f>
        <v>2月</v>
      </c>
      <c r="B2" s="80">
        <f>Y25</f>
        <v>0.29832759468765369</v>
      </c>
      <c r="C2" s="80">
        <f t="shared" ref="C2:D2" si="0">Z25</f>
        <v>0.37899655681259226</v>
      </c>
      <c r="D2" s="80">
        <f t="shared" si="0"/>
        <v>0.32267584849975406</v>
      </c>
      <c r="I2" s="500" t="s">
        <v>1066</v>
      </c>
      <c r="J2" s="501"/>
      <c r="K2" s="501"/>
      <c r="L2" s="501"/>
      <c r="M2" s="501"/>
      <c r="N2" s="501"/>
      <c r="O2" s="501"/>
      <c r="P2" s="501"/>
      <c r="Q2" s="501"/>
      <c r="R2" s="501"/>
      <c r="S2" s="501"/>
      <c r="T2" s="501"/>
      <c r="U2" s="502"/>
    </row>
    <row r="3" spans="1:34" x14ac:dyDescent="0.25">
      <c r="A3" t="str">
        <f>X26</f>
        <v>3月</v>
      </c>
      <c r="B3" s="80">
        <f>Y26</f>
        <v>0.27431127854956439</v>
      </c>
      <c r="C3" s="80">
        <f t="shared" ref="C3" si="1">Z26</f>
        <v>0.36849540852366408</v>
      </c>
      <c r="D3" s="80">
        <f t="shared" ref="D3" si="2">AA26</f>
        <v>0.35719331292677148</v>
      </c>
      <c r="I3" s="98"/>
      <c r="J3" s="494" t="s">
        <v>139</v>
      </c>
      <c r="K3" s="494"/>
      <c r="L3" s="494"/>
      <c r="M3" s="494"/>
      <c r="N3" s="494"/>
      <c r="O3" s="494"/>
      <c r="P3" s="495" t="s">
        <v>140</v>
      </c>
      <c r="Q3" s="495"/>
      <c r="R3" s="495"/>
      <c r="S3" s="495"/>
      <c r="T3" s="495"/>
      <c r="U3" s="496"/>
      <c r="X3" s="452" t="s">
        <v>1061</v>
      </c>
      <c r="Y3" s="453"/>
      <c r="Z3" s="453"/>
      <c r="AA3" s="453"/>
      <c r="AB3" s="453"/>
      <c r="AC3" s="453"/>
      <c r="AD3" s="453"/>
      <c r="AE3" s="453"/>
      <c r="AF3" s="453"/>
      <c r="AG3" s="453"/>
      <c r="AH3" s="454"/>
    </row>
    <row r="4" spans="1:34" x14ac:dyDescent="0.25">
      <c r="B4" s="71"/>
      <c r="C4" s="71"/>
      <c r="D4" s="71"/>
      <c r="I4" s="99"/>
      <c r="J4" s="490" t="s">
        <v>142</v>
      </c>
      <c r="K4" s="490"/>
      <c r="L4" s="490"/>
      <c r="M4" s="490" t="s">
        <v>141</v>
      </c>
      <c r="N4" s="490"/>
      <c r="O4" s="490"/>
      <c r="P4" s="491" t="s">
        <v>142</v>
      </c>
      <c r="Q4" s="492"/>
      <c r="R4" s="492"/>
      <c r="S4" s="492" t="s">
        <v>141</v>
      </c>
      <c r="T4" s="492"/>
      <c r="U4" s="493"/>
      <c r="X4" s="11" t="s">
        <v>194</v>
      </c>
      <c r="Y4" t="s">
        <v>195</v>
      </c>
      <c r="Z4" t="s">
        <v>196</v>
      </c>
      <c r="AA4" t="s">
        <v>197</v>
      </c>
      <c r="AB4" t="s">
        <v>198</v>
      </c>
      <c r="AC4" t="s">
        <v>199</v>
      </c>
      <c r="AD4" t="s">
        <v>200</v>
      </c>
      <c r="AE4" t="s">
        <v>201</v>
      </c>
      <c r="AF4" t="s">
        <v>202</v>
      </c>
      <c r="AG4" t="s">
        <v>203</v>
      </c>
      <c r="AH4" s="6" t="s">
        <v>204</v>
      </c>
    </row>
    <row r="5" spans="1:34" x14ac:dyDescent="0.25">
      <c r="B5" s="71"/>
      <c r="C5" s="71"/>
      <c r="D5" s="71"/>
      <c r="I5" s="99"/>
      <c r="J5" s="302" t="s">
        <v>219</v>
      </c>
      <c r="K5" s="301" t="s">
        <v>220</v>
      </c>
      <c r="L5" s="301" t="s">
        <v>222</v>
      </c>
      <c r="M5" s="301" t="s">
        <v>219</v>
      </c>
      <c r="N5" s="301" t="s">
        <v>220</v>
      </c>
      <c r="O5" s="301" t="s">
        <v>222</v>
      </c>
      <c r="P5" s="101" t="s">
        <v>219</v>
      </c>
      <c r="Q5" s="101" t="s">
        <v>220</v>
      </c>
      <c r="R5" s="101" t="s">
        <v>222</v>
      </c>
      <c r="S5" s="101" t="s">
        <v>219</v>
      </c>
      <c r="T5" s="101" t="s">
        <v>220</v>
      </c>
      <c r="U5" s="102" t="s">
        <v>222</v>
      </c>
      <c r="V5" s="101" t="s">
        <v>239</v>
      </c>
      <c r="X5" s="223" t="s">
        <v>76</v>
      </c>
      <c r="Y5" s="224" t="s">
        <v>174</v>
      </c>
      <c r="Z5" s="224" t="s">
        <v>175</v>
      </c>
      <c r="AA5" s="224" t="s">
        <v>176</v>
      </c>
      <c r="AB5" s="224" t="s">
        <v>177</v>
      </c>
      <c r="AC5" s="224" t="s">
        <v>178</v>
      </c>
      <c r="AD5" s="224" t="s">
        <v>179</v>
      </c>
      <c r="AE5" s="224" t="s">
        <v>180</v>
      </c>
      <c r="AF5" s="224" t="s">
        <v>181</v>
      </c>
      <c r="AG5" s="224" t="s">
        <v>182</v>
      </c>
      <c r="AH5" s="225" t="s">
        <v>183</v>
      </c>
    </row>
    <row r="6" spans="1:34" x14ac:dyDescent="0.25">
      <c r="B6" s="71"/>
      <c r="C6" s="71"/>
      <c r="D6" s="71"/>
      <c r="I6" s="103" t="s">
        <v>146</v>
      </c>
      <c r="J6" s="303" t="s">
        <v>223</v>
      </c>
      <c r="K6" s="303" t="s">
        <v>224</v>
      </c>
      <c r="L6" s="303" t="s">
        <v>225</v>
      </c>
      <c r="M6" s="303" t="s">
        <v>226</v>
      </c>
      <c r="N6" s="303" t="s">
        <v>227</v>
      </c>
      <c r="O6" s="303" t="s">
        <v>228</v>
      </c>
      <c r="P6" s="304"/>
      <c r="Q6" s="304"/>
      <c r="R6" s="304"/>
      <c r="S6" s="304"/>
      <c r="T6" s="304"/>
      <c r="U6" s="104"/>
      <c r="X6" s="29">
        <v>45323</v>
      </c>
      <c r="Y6" s="270">
        <v>4203</v>
      </c>
      <c r="Z6" s="270">
        <v>204539</v>
      </c>
      <c r="AA6" s="270">
        <v>3510</v>
      </c>
      <c r="AB6" s="270">
        <v>133559</v>
      </c>
      <c r="AC6" s="24" t="s">
        <v>1150</v>
      </c>
      <c r="AD6" s="270">
        <v>5338</v>
      </c>
      <c r="AE6" s="270">
        <v>569026</v>
      </c>
      <c r="AF6" s="270">
        <v>5143</v>
      </c>
      <c r="AG6" s="270">
        <v>365908</v>
      </c>
      <c r="AH6" s="94" t="s">
        <v>1151</v>
      </c>
    </row>
    <row r="7" spans="1:34" x14ac:dyDescent="0.25">
      <c r="B7" s="71"/>
      <c r="C7" s="71"/>
      <c r="D7" s="71"/>
      <c r="I7" s="270">
        <v>0</v>
      </c>
      <c r="J7" s="270">
        <v>137</v>
      </c>
      <c r="K7" s="270">
        <v>122</v>
      </c>
      <c r="L7" s="270">
        <v>100</v>
      </c>
      <c r="M7" s="270">
        <v>40</v>
      </c>
      <c r="N7" s="270">
        <v>40</v>
      </c>
      <c r="O7" s="270">
        <v>42</v>
      </c>
      <c r="P7" s="105">
        <f>J7/$AD$17</f>
        <v>2.4001401541695864E-2</v>
      </c>
      <c r="Q7" s="105">
        <f>K7/$AD$18</f>
        <v>2.141102141102141E-2</v>
      </c>
      <c r="R7" s="105">
        <f>L7/$AD$19</f>
        <v>1.7400382808421787E-2</v>
      </c>
      <c r="S7" s="105">
        <f>M7/$Y$17</f>
        <v>1.0473946059177796E-2</v>
      </c>
      <c r="T7" s="105">
        <f>N7/$Y$18</f>
        <v>9.8376783079193314E-3</v>
      </c>
      <c r="U7" s="106">
        <f>O7/$Y$19</f>
        <v>9.8893336472804325E-3</v>
      </c>
      <c r="V7" s="71">
        <f>SUM($U$7:U7)</f>
        <v>9.8893336472804325E-3</v>
      </c>
      <c r="X7" s="29">
        <v>45352</v>
      </c>
      <c r="Y7" s="270">
        <v>4656</v>
      </c>
      <c r="Z7" s="270">
        <v>283602</v>
      </c>
      <c r="AA7" s="270">
        <v>4075</v>
      </c>
      <c r="AB7" s="270">
        <v>188885</v>
      </c>
      <c r="AC7" s="24" t="s">
        <v>1152</v>
      </c>
      <c r="AD7" s="270">
        <v>5578</v>
      </c>
      <c r="AE7" s="270">
        <v>728308</v>
      </c>
      <c r="AF7" s="270">
        <v>5409</v>
      </c>
      <c r="AG7" s="270">
        <v>478209</v>
      </c>
      <c r="AH7" s="94" t="s">
        <v>1153</v>
      </c>
    </row>
    <row r="8" spans="1:34" x14ac:dyDescent="0.25">
      <c r="B8" s="71"/>
      <c r="C8" s="71"/>
      <c r="D8" s="71"/>
      <c r="I8" s="270">
        <v>1</v>
      </c>
      <c r="J8" s="270">
        <v>155</v>
      </c>
      <c r="K8" s="270">
        <v>148</v>
      </c>
      <c r="L8" s="270">
        <v>145</v>
      </c>
      <c r="M8" s="270">
        <v>116</v>
      </c>
      <c r="N8" s="270">
        <v>99</v>
      </c>
      <c r="O8" s="270">
        <v>103</v>
      </c>
      <c r="P8" s="105">
        <f t="shared" ref="P8:P71" si="3">J8/$AD$17</f>
        <v>2.7154870357393134E-2</v>
      </c>
      <c r="Q8" s="105">
        <f t="shared" ref="Q8:Q71" si="4">K8/$AD$18</f>
        <v>2.5974025974025976E-2</v>
      </c>
      <c r="R8" s="105">
        <f t="shared" ref="R8:R71" si="5">L8/$AD$19</f>
        <v>2.5230555072211589E-2</v>
      </c>
      <c r="S8" s="105">
        <f t="shared" ref="S8:S71" si="6">M8/$Y$17</f>
        <v>3.0374443571615607E-2</v>
      </c>
      <c r="T8" s="105">
        <f t="shared" ref="T8:T71" si="7">N8/$Y$18</f>
        <v>2.4348253812100346E-2</v>
      </c>
      <c r="U8" s="106">
        <f t="shared" ref="U8:U71" si="8">O8/$Y$19</f>
        <v>2.4252413468330587E-2</v>
      </c>
      <c r="V8" s="71">
        <f>SUM($U$7:U8)</f>
        <v>3.4141747115611021E-2</v>
      </c>
      <c r="X8" s="29">
        <v>45383</v>
      </c>
      <c r="Y8" s="270">
        <v>4464</v>
      </c>
      <c r="Z8" s="270">
        <v>276887</v>
      </c>
      <c r="AA8" s="270">
        <v>3678</v>
      </c>
      <c r="AB8" s="270">
        <v>185360</v>
      </c>
      <c r="AC8" s="24" t="s">
        <v>1154</v>
      </c>
      <c r="AD8" s="270">
        <v>5668</v>
      </c>
      <c r="AE8" s="270">
        <v>736237</v>
      </c>
      <c r="AF8" s="270">
        <v>5502</v>
      </c>
      <c r="AG8" s="270">
        <v>479497</v>
      </c>
      <c r="AH8" s="94" t="s">
        <v>1155</v>
      </c>
    </row>
    <row r="9" spans="1:34" x14ac:dyDescent="0.25">
      <c r="B9" s="71"/>
      <c r="C9" s="71"/>
      <c r="D9" s="71"/>
      <c r="I9" s="270">
        <v>2</v>
      </c>
      <c r="J9" s="270">
        <v>147</v>
      </c>
      <c r="K9" s="270">
        <v>128</v>
      </c>
      <c r="L9" s="270">
        <v>105</v>
      </c>
      <c r="M9" s="270">
        <v>94</v>
      </c>
      <c r="N9" s="270">
        <v>83</v>
      </c>
      <c r="O9" s="270">
        <v>76</v>
      </c>
      <c r="P9" s="105">
        <f t="shared" si="3"/>
        <v>2.5753328661527679E-2</v>
      </c>
      <c r="Q9" s="105">
        <f t="shared" si="4"/>
        <v>2.2464022464022463E-2</v>
      </c>
      <c r="R9" s="105">
        <f t="shared" si="5"/>
        <v>1.8270401948842874E-2</v>
      </c>
      <c r="S9" s="105">
        <f t="shared" si="6"/>
        <v>2.461377323906782E-2</v>
      </c>
      <c r="T9" s="105">
        <f t="shared" si="7"/>
        <v>2.0413182488932612E-2</v>
      </c>
      <c r="U9" s="106">
        <f t="shared" si="8"/>
        <v>1.7894984695078879E-2</v>
      </c>
      <c r="V9" s="71">
        <f>SUM($U$7:U9)</f>
        <v>5.20367318106899E-2</v>
      </c>
      <c r="X9" s="29">
        <v>45413</v>
      </c>
      <c r="Y9" s="270">
        <v>4573</v>
      </c>
      <c r="Z9" s="270">
        <v>288467</v>
      </c>
      <c r="AA9" s="270">
        <v>3736</v>
      </c>
      <c r="AB9" s="270">
        <v>190644</v>
      </c>
      <c r="AC9" s="24" t="s">
        <v>1156</v>
      </c>
      <c r="AD9" s="270">
        <v>5763</v>
      </c>
      <c r="AE9" s="270">
        <v>745561</v>
      </c>
      <c r="AF9" s="270">
        <v>5588</v>
      </c>
      <c r="AG9" s="270">
        <v>483267</v>
      </c>
      <c r="AH9" s="94" t="s">
        <v>1157</v>
      </c>
    </row>
    <row r="10" spans="1:34" x14ac:dyDescent="0.25">
      <c r="B10" s="71"/>
      <c r="C10" s="71"/>
      <c r="D10" s="71"/>
      <c r="I10" s="270">
        <v>3</v>
      </c>
      <c r="J10" s="270">
        <v>138</v>
      </c>
      <c r="K10" s="270">
        <v>108</v>
      </c>
      <c r="L10" s="270">
        <v>119</v>
      </c>
      <c r="M10" s="270">
        <v>71</v>
      </c>
      <c r="N10" s="270">
        <v>79</v>
      </c>
      <c r="O10" s="270">
        <v>73</v>
      </c>
      <c r="P10" s="105">
        <f t="shared" si="3"/>
        <v>2.4176594253679046E-2</v>
      </c>
      <c r="Q10" s="105">
        <f t="shared" si="4"/>
        <v>1.8954018954018954E-2</v>
      </c>
      <c r="R10" s="105">
        <f t="shared" si="5"/>
        <v>2.0706455542021926E-2</v>
      </c>
      <c r="S10" s="105">
        <f t="shared" si="6"/>
        <v>1.8591254255040587E-2</v>
      </c>
      <c r="T10" s="105">
        <f t="shared" si="7"/>
        <v>1.942941465814068E-2</v>
      </c>
      <c r="U10" s="106">
        <f t="shared" si="8"/>
        <v>1.7188603720273133E-2</v>
      </c>
      <c r="V10" s="71">
        <f>SUM($U$7:U10)</f>
        <v>6.9225335530963036E-2</v>
      </c>
      <c r="X10" s="29">
        <v>45444</v>
      </c>
      <c r="Y10" s="270">
        <v>4427</v>
      </c>
      <c r="Z10" s="270">
        <v>263395</v>
      </c>
      <c r="AA10" s="270">
        <v>3650</v>
      </c>
      <c r="AB10" s="270">
        <v>173867</v>
      </c>
      <c r="AC10" s="24" t="s">
        <v>1158</v>
      </c>
      <c r="AD10" s="270">
        <v>5801</v>
      </c>
      <c r="AE10" s="270">
        <v>705138</v>
      </c>
      <c r="AF10" s="270">
        <v>5652</v>
      </c>
      <c r="AG10" s="270">
        <v>458999</v>
      </c>
      <c r="AH10" s="94" t="s">
        <v>1159</v>
      </c>
    </row>
    <row r="11" spans="1:34" x14ac:dyDescent="0.25">
      <c r="B11" s="71"/>
      <c r="C11" s="71"/>
      <c r="D11" s="71"/>
      <c r="I11" s="270">
        <v>4</v>
      </c>
      <c r="J11" s="270">
        <v>124</v>
      </c>
      <c r="K11" s="270">
        <v>115</v>
      </c>
      <c r="L11" s="270">
        <v>129</v>
      </c>
      <c r="M11" s="270">
        <v>63</v>
      </c>
      <c r="N11" s="270">
        <v>53</v>
      </c>
      <c r="O11" s="270">
        <v>65</v>
      </c>
      <c r="P11" s="105">
        <f t="shared" si="3"/>
        <v>2.1723896285914507E-2</v>
      </c>
      <c r="Q11" s="105">
        <f t="shared" si="4"/>
        <v>2.0182520182520182E-2</v>
      </c>
      <c r="R11" s="105">
        <f t="shared" si="5"/>
        <v>2.2446493822864105E-2</v>
      </c>
      <c r="S11" s="105">
        <f t="shared" si="6"/>
        <v>1.6496465043205028E-2</v>
      </c>
      <c r="T11" s="105">
        <f t="shared" si="7"/>
        <v>1.3034923757993113E-2</v>
      </c>
      <c r="U11" s="106">
        <f t="shared" si="8"/>
        <v>1.5304921120791147E-2</v>
      </c>
      <c r="V11" s="71">
        <f>SUM($U$7:U11)</f>
        <v>8.4530256651754176E-2</v>
      </c>
      <c r="X11" s="29">
        <v>45474</v>
      </c>
      <c r="Y11" s="270">
        <v>4559</v>
      </c>
      <c r="Z11" s="270">
        <v>291064</v>
      </c>
      <c r="AA11" s="270">
        <v>3822</v>
      </c>
      <c r="AB11" s="270">
        <v>191078</v>
      </c>
      <c r="AC11" s="24" t="s">
        <v>1160</v>
      </c>
      <c r="AD11" s="270">
        <v>5979</v>
      </c>
      <c r="AE11" s="270">
        <v>775255</v>
      </c>
      <c r="AF11" s="270">
        <v>5811</v>
      </c>
      <c r="AG11" s="270">
        <v>502090</v>
      </c>
      <c r="AH11" s="94" t="s">
        <v>1161</v>
      </c>
    </row>
    <row r="12" spans="1:34" x14ac:dyDescent="0.25">
      <c r="B12" s="71"/>
      <c r="C12" s="71"/>
      <c r="D12" s="71"/>
      <c r="I12" s="270">
        <v>5</v>
      </c>
      <c r="J12" s="270">
        <v>120</v>
      </c>
      <c r="K12" s="270">
        <v>113</v>
      </c>
      <c r="L12" s="270">
        <v>118</v>
      </c>
      <c r="M12" s="270">
        <v>53</v>
      </c>
      <c r="N12" s="270">
        <v>60</v>
      </c>
      <c r="O12" s="270">
        <v>65</v>
      </c>
      <c r="P12" s="105">
        <f t="shared" si="3"/>
        <v>2.1023125437981779E-2</v>
      </c>
      <c r="Q12" s="105">
        <f t="shared" si="4"/>
        <v>1.9831519831519831E-2</v>
      </c>
      <c r="R12" s="105">
        <f t="shared" si="5"/>
        <v>2.0532451713937708E-2</v>
      </c>
      <c r="S12" s="105">
        <f t="shared" si="6"/>
        <v>1.3877978528410578E-2</v>
      </c>
      <c r="T12" s="105">
        <f t="shared" si="7"/>
        <v>1.4756517461878997E-2</v>
      </c>
      <c r="U12" s="106">
        <f t="shared" si="8"/>
        <v>1.5304921120791147E-2</v>
      </c>
      <c r="V12" s="71">
        <f>SUM($U$7:U12)</f>
        <v>9.983517777254533E-2</v>
      </c>
      <c r="X12" s="29">
        <v>45505</v>
      </c>
      <c r="Y12" s="270">
        <v>4282</v>
      </c>
      <c r="Z12" s="270">
        <v>282755</v>
      </c>
      <c r="AA12" s="270">
        <v>3628</v>
      </c>
      <c r="AB12" s="270">
        <v>189386</v>
      </c>
      <c r="AC12" s="24" t="s">
        <v>1162</v>
      </c>
      <c r="AD12" s="270">
        <v>6071</v>
      </c>
      <c r="AE12" s="270">
        <v>791987</v>
      </c>
      <c r="AF12" s="270">
        <v>5932</v>
      </c>
      <c r="AG12" s="270">
        <v>518270</v>
      </c>
      <c r="AH12" s="94" t="s">
        <v>1163</v>
      </c>
    </row>
    <row r="13" spans="1:34" x14ac:dyDescent="0.25">
      <c r="B13" s="71"/>
      <c r="C13" s="71"/>
      <c r="D13" s="71"/>
      <c r="I13" s="270">
        <v>6</v>
      </c>
      <c r="J13" s="270">
        <v>128</v>
      </c>
      <c r="K13" s="270">
        <v>105</v>
      </c>
      <c r="L13" s="270">
        <v>104</v>
      </c>
      <c r="M13" s="270">
        <v>63</v>
      </c>
      <c r="N13" s="270">
        <v>60</v>
      </c>
      <c r="O13" s="270">
        <v>52</v>
      </c>
      <c r="P13" s="105">
        <f t="shared" si="3"/>
        <v>2.2424667133847231E-2</v>
      </c>
      <c r="Q13" s="105">
        <f t="shared" si="4"/>
        <v>1.8427518427518427E-2</v>
      </c>
      <c r="R13" s="105">
        <f t="shared" si="5"/>
        <v>1.8096398120758656E-2</v>
      </c>
      <c r="S13" s="105">
        <f t="shared" si="6"/>
        <v>1.6496465043205028E-2</v>
      </c>
      <c r="T13" s="105">
        <f t="shared" si="7"/>
        <v>1.4756517461878997E-2</v>
      </c>
      <c r="U13" s="106">
        <f t="shared" si="8"/>
        <v>1.2243936896632918E-2</v>
      </c>
      <c r="V13" s="71">
        <f>SUM($U$7:U13)</f>
        <v>0.11207911466917825</v>
      </c>
      <c r="X13" s="29">
        <v>45536</v>
      </c>
      <c r="Y13" s="270">
        <v>4210</v>
      </c>
      <c r="Z13" s="270">
        <v>250350</v>
      </c>
      <c r="AA13" s="270">
        <v>3512</v>
      </c>
      <c r="AB13" s="270">
        <v>165131</v>
      </c>
      <c r="AC13" s="24" t="s">
        <v>1164</v>
      </c>
      <c r="AD13" s="270">
        <v>5968</v>
      </c>
      <c r="AE13" s="270">
        <v>685008</v>
      </c>
      <c r="AF13" s="270">
        <v>5799</v>
      </c>
      <c r="AG13" s="270">
        <v>436046</v>
      </c>
      <c r="AH13" s="94" t="s">
        <v>1165</v>
      </c>
    </row>
    <row r="14" spans="1:34" x14ac:dyDescent="0.25">
      <c r="B14" s="71"/>
      <c r="C14" s="71"/>
      <c r="D14" s="71"/>
      <c r="I14" s="270">
        <v>7</v>
      </c>
      <c r="J14" s="270">
        <v>128</v>
      </c>
      <c r="K14" s="270">
        <v>94</v>
      </c>
      <c r="L14" s="270">
        <v>72</v>
      </c>
      <c r="M14" s="270">
        <v>66</v>
      </c>
      <c r="N14" s="270">
        <v>65</v>
      </c>
      <c r="O14" s="270">
        <v>41</v>
      </c>
      <c r="P14" s="105">
        <f t="shared" si="3"/>
        <v>2.2424667133847231E-2</v>
      </c>
      <c r="Q14" s="105">
        <f t="shared" si="4"/>
        <v>1.6497016497016497E-2</v>
      </c>
      <c r="R14" s="105">
        <f t="shared" si="5"/>
        <v>1.2528275622063685E-2</v>
      </c>
      <c r="S14" s="105">
        <f t="shared" si="6"/>
        <v>1.7282010997643361E-2</v>
      </c>
      <c r="T14" s="105">
        <f t="shared" si="7"/>
        <v>1.5986227250368912E-2</v>
      </c>
      <c r="U14" s="106">
        <f t="shared" si="8"/>
        <v>9.6538733223451856E-3</v>
      </c>
      <c r="V14" s="71">
        <f>SUM($U$7:U14)</f>
        <v>0.12173298799152343</v>
      </c>
      <c r="X14" s="29">
        <v>45566</v>
      </c>
      <c r="Y14" s="270">
        <v>4265</v>
      </c>
      <c r="Z14" s="270">
        <v>250826</v>
      </c>
      <c r="AA14" s="270">
        <v>3670</v>
      </c>
      <c r="AB14" s="270">
        <v>167646</v>
      </c>
      <c r="AC14" s="24" t="s">
        <v>1166</v>
      </c>
      <c r="AD14" s="270">
        <v>5924</v>
      </c>
      <c r="AE14" s="270">
        <v>669360</v>
      </c>
      <c r="AF14" s="270">
        <v>5720</v>
      </c>
      <c r="AG14" s="270">
        <v>429126</v>
      </c>
      <c r="AH14" s="94" t="s">
        <v>1167</v>
      </c>
    </row>
    <row r="15" spans="1:34" x14ac:dyDescent="0.25">
      <c r="B15" s="71"/>
      <c r="C15" s="71"/>
      <c r="D15" s="71"/>
      <c r="I15" s="270">
        <v>8</v>
      </c>
      <c r="J15" s="270">
        <v>74</v>
      </c>
      <c r="K15" s="270">
        <v>80</v>
      </c>
      <c r="L15" s="270">
        <v>85</v>
      </c>
      <c r="M15" s="270">
        <v>47</v>
      </c>
      <c r="N15" s="270">
        <v>56</v>
      </c>
      <c r="O15" s="270">
        <v>45</v>
      </c>
      <c r="P15" s="105">
        <f t="shared" si="3"/>
        <v>1.296426068675543E-2</v>
      </c>
      <c r="Q15" s="105">
        <f t="shared" si="4"/>
        <v>1.4040014040014041E-2</v>
      </c>
      <c r="R15" s="105">
        <f t="shared" si="5"/>
        <v>1.4790325387158517E-2</v>
      </c>
      <c r="S15" s="105">
        <f t="shared" si="6"/>
        <v>1.230688661953391E-2</v>
      </c>
      <c r="T15" s="105">
        <f t="shared" si="7"/>
        <v>1.3772749631087064E-2</v>
      </c>
      <c r="U15" s="106">
        <f t="shared" si="8"/>
        <v>1.0595714622086179E-2</v>
      </c>
      <c r="V15" s="71">
        <f>SUM($U$7:U15)</f>
        <v>0.1323287026136096</v>
      </c>
      <c r="X15" s="29">
        <v>45597</v>
      </c>
      <c r="Y15" s="270">
        <v>4170</v>
      </c>
      <c r="Z15" s="270">
        <v>256733</v>
      </c>
      <c r="AA15" s="270">
        <v>3467</v>
      </c>
      <c r="AB15" s="270">
        <v>171158</v>
      </c>
      <c r="AC15" s="24" t="s">
        <v>1168</v>
      </c>
      <c r="AD15" s="270">
        <v>5884</v>
      </c>
      <c r="AE15" s="270">
        <v>651853</v>
      </c>
      <c r="AF15" s="270">
        <v>5691</v>
      </c>
      <c r="AG15" s="270">
        <v>420662</v>
      </c>
      <c r="AH15" s="94" t="s">
        <v>1169</v>
      </c>
    </row>
    <row r="16" spans="1:34" x14ac:dyDescent="0.25">
      <c r="B16" s="71"/>
      <c r="C16" s="71"/>
      <c r="D16" s="71"/>
      <c r="I16" s="270">
        <v>9</v>
      </c>
      <c r="J16" s="270">
        <v>85</v>
      </c>
      <c r="K16" s="270">
        <v>96</v>
      </c>
      <c r="L16" s="270">
        <v>84</v>
      </c>
      <c r="M16" s="270">
        <v>48</v>
      </c>
      <c r="N16" s="270">
        <v>50</v>
      </c>
      <c r="O16" s="270">
        <v>47</v>
      </c>
      <c r="P16" s="105">
        <f t="shared" si="3"/>
        <v>1.4891380518570427E-2</v>
      </c>
      <c r="Q16" s="105">
        <f t="shared" si="4"/>
        <v>1.6848016848016848E-2</v>
      </c>
      <c r="R16" s="105">
        <f t="shared" si="5"/>
        <v>1.4616321559074299E-2</v>
      </c>
      <c r="S16" s="105">
        <f t="shared" si="6"/>
        <v>1.2568735271013355E-2</v>
      </c>
      <c r="T16" s="105">
        <f t="shared" si="7"/>
        <v>1.2297097884899164E-2</v>
      </c>
      <c r="U16" s="106">
        <f t="shared" si="8"/>
        <v>1.1066635271956676E-2</v>
      </c>
      <c r="V16" s="71">
        <f>SUM($U$7:U16)</f>
        <v>0.14339533788556627</v>
      </c>
      <c r="X16" s="29">
        <v>45627</v>
      </c>
      <c r="Y16" s="270">
        <v>4297</v>
      </c>
      <c r="Z16" s="270">
        <v>262353</v>
      </c>
      <c r="AA16" s="270">
        <v>3440</v>
      </c>
      <c r="AB16" s="270">
        <v>176149</v>
      </c>
      <c r="AC16" s="24" t="s">
        <v>1170</v>
      </c>
      <c r="AD16" s="270">
        <v>5841</v>
      </c>
      <c r="AE16" s="270">
        <v>649262</v>
      </c>
      <c r="AF16" s="270">
        <v>5628</v>
      </c>
      <c r="AG16" s="270">
        <v>418772</v>
      </c>
      <c r="AH16" s="94" t="s">
        <v>1171</v>
      </c>
    </row>
    <row r="17" spans="2:34" x14ac:dyDescent="0.25">
      <c r="B17" s="71"/>
      <c r="C17" s="71"/>
      <c r="D17" s="71"/>
      <c r="I17" s="270">
        <v>10</v>
      </c>
      <c r="J17" s="270">
        <v>108</v>
      </c>
      <c r="K17" s="270">
        <v>85</v>
      </c>
      <c r="L17" s="270">
        <v>64</v>
      </c>
      <c r="M17" s="270">
        <v>61</v>
      </c>
      <c r="N17" s="270">
        <v>51</v>
      </c>
      <c r="O17" s="270">
        <v>36</v>
      </c>
      <c r="P17" s="105">
        <f t="shared" si="3"/>
        <v>1.8920812894183601E-2</v>
      </c>
      <c r="Q17" s="105">
        <f t="shared" si="4"/>
        <v>1.4917514917514918E-2</v>
      </c>
      <c r="R17" s="105">
        <f t="shared" si="5"/>
        <v>1.1136244997389943E-2</v>
      </c>
      <c r="S17" s="105">
        <f t="shared" si="6"/>
        <v>1.5972767740246138E-2</v>
      </c>
      <c r="T17" s="105">
        <f t="shared" si="7"/>
        <v>1.2543039842597147E-2</v>
      </c>
      <c r="U17" s="106">
        <f t="shared" si="8"/>
        <v>8.4765716976689422E-3</v>
      </c>
      <c r="V17" s="71">
        <f>SUM($U$7:U17)</f>
        <v>0.15187190958323521</v>
      </c>
      <c r="X17" s="29">
        <v>45658</v>
      </c>
      <c r="Y17" s="270">
        <v>3819</v>
      </c>
      <c r="Z17" s="270">
        <v>207830</v>
      </c>
      <c r="AA17" s="270">
        <v>3139</v>
      </c>
      <c r="AB17" s="270">
        <v>137521</v>
      </c>
      <c r="AC17" s="24" t="s">
        <v>1172</v>
      </c>
      <c r="AD17" s="270">
        <v>5708</v>
      </c>
      <c r="AE17" s="270">
        <v>596260</v>
      </c>
      <c r="AF17" s="270">
        <v>5511</v>
      </c>
      <c r="AG17" s="270">
        <v>385998</v>
      </c>
      <c r="AH17" s="94" t="s">
        <v>1173</v>
      </c>
    </row>
    <row r="18" spans="2:34" x14ac:dyDescent="0.25">
      <c r="B18" s="71"/>
      <c r="C18" s="71"/>
      <c r="D18" s="71"/>
      <c r="I18" s="270">
        <v>11</v>
      </c>
      <c r="J18" s="270">
        <v>75</v>
      </c>
      <c r="K18" s="270">
        <v>82</v>
      </c>
      <c r="L18" s="270">
        <v>69</v>
      </c>
      <c r="M18" s="270">
        <v>33</v>
      </c>
      <c r="N18" s="270">
        <v>45</v>
      </c>
      <c r="O18" s="270">
        <v>46</v>
      </c>
      <c r="P18" s="105">
        <f t="shared" si="3"/>
        <v>1.3139453398738612E-2</v>
      </c>
      <c r="Q18" s="105">
        <f t="shared" si="4"/>
        <v>1.4391014391014392E-2</v>
      </c>
      <c r="R18" s="105">
        <f t="shared" si="5"/>
        <v>1.2006264137811033E-2</v>
      </c>
      <c r="S18" s="105">
        <f t="shared" si="6"/>
        <v>8.6410054988216804E-3</v>
      </c>
      <c r="T18" s="105">
        <f t="shared" si="7"/>
        <v>1.1067388096409248E-2</v>
      </c>
      <c r="U18" s="106">
        <f t="shared" si="8"/>
        <v>1.0831174947021427E-2</v>
      </c>
      <c r="V18" s="71">
        <f>SUM($U$7:U18)</f>
        <v>0.16270308453025664</v>
      </c>
      <c r="X18" s="29">
        <v>45689</v>
      </c>
      <c r="Y18" s="270">
        <v>4066</v>
      </c>
      <c r="Z18" s="270">
        <v>306607</v>
      </c>
      <c r="AA18" s="270">
        <v>3343</v>
      </c>
      <c r="AB18" s="270">
        <v>227092</v>
      </c>
      <c r="AC18" s="24" t="s">
        <v>1174</v>
      </c>
      <c r="AD18" s="270">
        <v>5698</v>
      </c>
      <c r="AE18" s="270">
        <v>644505</v>
      </c>
      <c r="AF18" s="270">
        <v>5523</v>
      </c>
      <c r="AG18" s="270">
        <v>426505</v>
      </c>
      <c r="AH18" s="94" t="s">
        <v>1175</v>
      </c>
    </row>
    <row r="19" spans="2:34" ht="16.5" thickBot="1" x14ac:dyDescent="0.3">
      <c r="B19" s="71"/>
      <c r="C19" s="71"/>
      <c r="D19" s="71"/>
      <c r="I19" s="270">
        <v>12</v>
      </c>
      <c r="J19" s="270">
        <v>88</v>
      </c>
      <c r="K19" s="270">
        <v>78</v>
      </c>
      <c r="L19" s="270">
        <v>92</v>
      </c>
      <c r="M19" s="270">
        <v>37</v>
      </c>
      <c r="N19" s="270">
        <v>46</v>
      </c>
      <c r="O19" s="270">
        <v>43</v>
      </c>
      <c r="P19" s="105">
        <f t="shared" si="3"/>
        <v>1.5416958654519973E-2</v>
      </c>
      <c r="Q19" s="105">
        <f t="shared" si="4"/>
        <v>1.368901368901369E-2</v>
      </c>
      <c r="R19" s="105">
        <f t="shared" si="5"/>
        <v>1.6008352183748041E-2</v>
      </c>
      <c r="S19" s="105">
        <f t="shared" si="6"/>
        <v>9.68840010473946E-3</v>
      </c>
      <c r="T19" s="105">
        <f t="shared" si="7"/>
        <v>1.1313330054107231E-2</v>
      </c>
      <c r="U19" s="106">
        <f t="shared" si="8"/>
        <v>1.0124793972215681E-2</v>
      </c>
      <c r="V19" s="71">
        <f>SUM($U$7:U19)</f>
        <v>0.17282787850247233</v>
      </c>
      <c r="X19" s="30">
        <v>45717</v>
      </c>
      <c r="Y19" s="270">
        <v>4247</v>
      </c>
      <c r="Z19" s="270">
        <v>437021</v>
      </c>
      <c r="AA19" s="270">
        <v>3362</v>
      </c>
      <c r="AB19" s="270">
        <v>350014</v>
      </c>
      <c r="AC19" s="23" t="s">
        <v>1176</v>
      </c>
      <c r="AD19" s="270">
        <v>5747</v>
      </c>
      <c r="AE19" s="270">
        <v>736137</v>
      </c>
      <c r="AF19" s="270">
        <v>5591</v>
      </c>
      <c r="AG19" s="270">
        <v>486989</v>
      </c>
      <c r="AH19" s="95" t="s">
        <v>1177</v>
      </c>
    </row>
    <row r="20" spans="2:34" x14ac:dyDescent="0.25">
      <c r="B20" s="71"/>
      <c r="C20" s="71"/>
      <c r="D20" s="71"/>
      <c r="I20" s="270">
        <v>13</v>
      </c>
      <c r="J20" s="270">
        <v>101</v>
      </c>
      <c r="K20" s="270">
        <v>63</v>
      </c>
      <c r="L20" s="270">
        <v>66</v>
      </c>
      <c r="M20" s="270">
        <v>47</v>
      </c>
      <c r="N20" s="270">
        <v>27</v>
      </c>
      <c r="O20" s="270">
        <v>35</v>
      </c>
      <c r="P20" s="105">
        <f t="shared" si="3"/>
        <v>1.7694463910301331E-2</v>
      </c>
      <c r="Q20" s="105">
        <f t="shared" si="4"/>
        <v>1.1056511056511056E-2</v>
      </c>
      <c r="R20" s="105">
        <f t="shared" si="5"/>
        <v>1.1484252653558378E-2</v>
      </c>
      <c r="S20" s="105">
        <f t="shared" si="6"/>
        <v>1.230688661953391E-2</v>
      </c>
      <c r="T20" s="105">
        <f t="shared" si="7"/>
        <v>6.6404328578455489E-3</v>
      </c>
      <c r="U20" s="106">
        <f t="shared" si="8"/>
        <v>8.2411113727336952E-3</v>
      </c>
      <c r="V20" s="71">
        <f>SUM($U$7:U20)</f>
        <v>0.18106898987520603</v>
      </c>
    </row>
    <row r="21" spans="2:34" x14ac:dyDescent="0.25">
      <c r="B21" s="71"/>
      <c r="C21" s="71"/>
      <c r="D21" s="71"/>
      <c r="I21" s="270">
        <v>14</v>
      </c>
      <c r="J21" s="270">
        <v>88</v>
      </c>
      <c r="K21" s="270">
        <v>86</v>
      </c>
      <c r="L21" s="270">
        <v>63</v>
      </c>
      <c r="M21" s="270">
        <v>48</v>
      </c>
      <c r="N21" s="270">
        <v>50</v>
      </c>
      <c r="O21" s="270">
        <v>47</v>
      </c>
      <c r="P21" s="105">
        <f t="shared" si="3"/>
        <v>1.5416958654519973E-2</v>
      </c>
      <c r="Q21" s="105">
        <f t="shared" si="4"/>
        <v>1.5093015093015093E-2</v>
      </c>
      <c r="R21" s="105">
        <f t="shared" si="5"/>
        <v>1.0962241169305725E-2</v>
      </c>
      <c r="S21" s="105">
        <f t="shared" si="6"/>
        <v>1.2568735271013355E-2</v>
      </c>
      <c r="T21" s="105">
        <f t="shared" si="7"/>
        <v>1.2297097884899164E-2</v>
      </c>
      <c r="U21" s="106">
        <f t="shared" si="8"/>
        <v>1.1066635271956676E-2</v>
      </c>
      <c r="V21" s="71">
        <f>SUM($U$7:U21)</f>
        <v>0.1921356251471627</v>
      </c>
    </row>
    <row r="22" spans="2:34" x14ac:dyDescent="0.25">
      <c r="B22" s="71"/>
      <c r="C22" s="71"/>
      <c r="D22" s="71"/>
      <c r="I22" s="270">
        <v>15</v>
      </c>
      <c r="J22" s="270">
        <v>75</v>
      </c>
      <c r="K22" s="270">
        <v>84</v>
      </c>
      <c r="L22" s="270">
        <v>75</v>
      </c>
      <c r="M22" s="270">
        <v>47</v>
      </c>
      <c r="N22" s="270">
        <v>44</v>
      </c>
      <c r="O22" s="270">
        <v>37</v>
      </c>
      <c r="P22" s="105">
        <f t="shared" si="3"/>
        <v>1.3139453398738612E-2</v>
      </c>
      <c r="Q22" s="105">
        <f t="shared" si="4"/>
        <v>1.4742014742014743E-2</v>
      </c>
      <c r="R22" s="105">
        <f t="shared" si="5"/>
        <v>1.3050287106316338E-2</v>
      </c>
      <c r="S22" s="105">
        <f t="shared" si="6"/>
        <v>1.230688661953391E-2</v>
      </c>
      <c r="T22" s="105">
        <f t="shared" si="7"/>
        <v>1.0821446138711265E-2</v>
      </c>
      <c r="U22" s="106">
        <f t="shared" si="8"/>
        <v>8.7120320226041909E-3</v>
      </c>
      <c r="V22" s="71">
        <f>SUM($U$7:U22)</f>
        <v>0.20084765716976688</v>
      </c>
      <c r="X22" s="497" t="s">
        <v>232</v>
      </c>
      <c r="Y22" s="498"/>
      <c r="Z22" s="498"/>
      <c r="AA22" s="499"/>
    </row>
    <row r="23" spans="2:34" x14ac:dyDescent="0.25">
      <c r="B23" s="71"/>
      <c r="C23" s="71"/>
      <c r="D23" s="71"/>
      <c r="I23" s="270">
        <v>16</v>
      </c>
      <c r="J23" s="270">
        <v>74</v>
      </c>
      <c r="K23" s="270">
        <v>69</v>
      </c>
      <c r="L23" s="270">
        <v>59</v>
      </c>
      <c r="M23" s="270">
        <v>40</v>
      </c>
      <c r="N23" s="270">
        <v>42</v>
      </c>
      <c r="O23" s="270">
        <v>30</v>
      </c>
      <c r="P23" s="105">
        <f t="shared" si="3"/>
        <v>1.296426068675543E-2</v>
      </c>
      <c r="Q23" s="105">
        <f t="shared" si="4"/>
        <v>1.2109512109512109E-2</v>
      </c>
      <c r="R23" s="105">
        <f t="shared" si="5"/>
        <v>1.0266225856968854E-2</v>
      </c>
      <c r="S23" s="105">
        <f t="shared" si="6"/>
        <v>1.0473946059177796E-2</v>
      </c>
      <c r="T23" s="105">
        <f t="shared" si="7"/>
        <v>1.0329562223315297E-2</v>
      </c>
      <c r="U23" s="106">
        <f t="shared" si="8"/>
        <v>7.0638097480574527E-3</v>
      </c>
      <c r="V23" s="71">
        <f>SUM($U$7:U23)</f>
        <v>0.20791146691782433</v>
      </c>
      <c r="X23" s="111"/>
      <c r="Y23" s="100" t="s">
        <v>235</v>
      </c>
      <c r="Z23" s="101" t="s">
        <v>234</v>
      </c>
      <c r="AA23" s="112" t="s">
        <v>233</v>
      </c>
    </row>
    <row r="24" spans="2:34" x14ac:dyDescent="0.25">
      <c r="B24" s="71"/>
      <c r="C24" s="71"/>
      <c r="D24" s="71"/>
      <c r="I24" s="270">
        <v>17</v>
      </c>
      <c r="J24" s="270">
        <v>79</v>
      </c>
      <c r="K24" s="270">
        <v>64</v>
      </c>
      <c r="L24" s="270">
        <v>73</v>
      </c>
      <c r="M24" s="270">
        <v>43</v>
      </c>
      <c r="N24" s="270">
        <v>31</v>
      </c>
      <c r="O24" s="270">
        <v>48</v>
      </c>
      <c r="P24" s="105">
        <f t="shared" si="3"/>
        <v>1.3840224246671338E-2</v>
      </c>
      <c r="Q24" s="105">
        <f t="shared" si="4"/>
        <v>1.1232011232011231E-2</v>
      </c>
      <c r="R24" s="105">
        <f t="shared" si="5"/>
        <v>1.2702279450147904E-2</v>
      </c>
      <c r="S24" s="105">
        <f t="shared" si="6"/>
        <v>1.125949201361613E-2</v>
      </c>
      <c r="T24" s="105">
        <f t="shared" si="7"/>
        <v>7.6242006886374815E-3</v>
      </c>
      <c r="U24" s="106">
        <f t="shared" si="8"/>
        <v>1.1302095596891923E-2</v>
      </c>
      <c r="V24" s="71">
        <f>SUM($U$7:U24)</f>
        <v>0.21921356251471624</v>
      </c>
      <c r="X24" s="111"/>
      <c r="Y24" s="119" t="s">
        <v>248</v>
      </c>
      <c r="Z24" s="119" t="s">
        <v>249</v>
      </c>
      <c r="AA24" s="120" t="s">
        <v>250</v>
      </c>
    </row>
    <row r="25" spans="2:34" x14ac:dyDescent="0.25">
      <c r="B25" s="71"/>
      <c r="C25" s="71"/>
      <c r="D25" s="71"/>
      <c r="I25" s="270">
        <v>18</v>
      </c>
      <c r="J25" s="270">
        <v>68</v>
      </c>
      <c r="K25" s="270">
        <v>76</v>
      </c>
      <c r="L25" s="270">
        <v>72</v>
      </c>
      <c r="M25" s="270">
        <v>42</v>
      </c>
      <c r="N25" s="270">
        <v>52</v>
      </c>
      <c r="O25" s="270">
        <v>43</v>
      </c>
      <c r="P25" s="105">
        <f t="shared" si="3"/>
        <v>1.1913104414856343E-2</v>
      </c>
      <c r="Q25" s="105">
        <f t="shared" si="4"/>
        <v>1.3338013338013339E-2</v>
      </c>
      <c r="R25" s="105">
        <f t="shared" si="5"/>
        <v>1.2528275622063685E-2</v>
      </c>
      <c r="S25" s="105">
        <f t="shared" si="6"/>
        <v>1.0997643362136685E-2</v>
      </c>
      <c r="T25" s="105">
        <f t="shared" si="7"/>
        <v>1.278898180029513E-2</v>
      </c>
      <c r="U25" s="106">
        <f t="shared" si="8"/>
        <v>1.0124793972215681E-2</v>
      </c>
      <c r="V25" s="71">
        <f>SUM($U$7:U25)</f>
        <v>0.22933835648693193</v>
      </c>
      <c r="X25" s="113" t="str">
        <f>MONTH(X18)&amp;"月"</f>
        <v>2月</v>
      </c>
      <c r="Y25" s="114">
        <f>SUM(T7:T30)</f>
        <v>0.29832759468765369</v>
      </c>
      <c r="Z25" s="114">
        <f>SUM(T31:T142)</f>
        <v>0.37899655681259226</v>
      </c>
      <c r="AA25" s="115">
        <f>1-SUM(Y25:Z25)</f>
        <v>0.32267584849975406</v>
      </c>
    </row>
    <row r="26" spans="2:34" x14ac:dyDescent="0.25">
      <c r="B26" s="71"/>
      <c r="C26" s="71"/>
      <c r="D26" s="71"/>
      <c r="I26" s="270">
        <v>19</v>
      </c>
      <c r="J26" s="270">
        <v>63</v>
      </c>
      <c r="K26" s="270">
        <v>64</v>
      </c>
      <c r="L26" s="270">
        <v>55</v>
      </c>
      <c r="M26" s="270">
        <v>40</v>
      </c>
      <c r="N26" s="270">
        <v>37</v>
      </c>
      <c r="O26" s="270">
        <v>28</v>
      </c>
      <c r="P26" s="105">
        <f t="shared" si="3"/>
        <v>1.1037140854940435E-2</v>
      </c>
      <c r="Q26" s="105">
        <f t="shared" si="4"/>
        <v>1.1232011232011231E-2</v>
      </c>
      <c r="R26" s="105">
        <f t="shared" si="5"/>
        <v>9.5702105446319827E-3</v>
      </c>
      <c r="S26" s="105">
        <f t="shared" si="6"/>
        <v>1.0473946059177796E-2</v>
      </c>
      <c r="T26" s="105">
        <f t="shared" si="7"/>
        <v>9.0998524348253809E-3</v>
      </c>
      <c r="U26" s="106">
        <f t="shared" si="8"/>
        <v>6.5928890981869553E-3</v>
      </c>
      <c r="V26" s="71">
        <f>SUM($U$7:U26)</f>
        <v>0.23593124558511888</v>
      </c>
      <c r="X26" s="116" t="str">
        <f>MONTH(X19)&amp;"月"</f>
        <v>3月</v>
      </c>
      <c r="Y26" s="117">
        <f>SUM(U7:U30)</f>
        <v>0.27431127854956439</v>
      </c>
      <c r="Z26" s="117">
        <f>SUM(U31:U142)</f>
        <v>0.36849540852366408</v>
      </c>
      <c r="AA26" s="118">
        <f>1-SUM(Y26:Z26)</f>
        <v>0.35719331292677148</v>
      </c>
    </row>
    <row r="27" spans="2:34" x14ac:dyDescent="0.25">
      <c r="B27" s="71"/>
      <c r="C27" s="71"/>
      <c r="D27" s="71"/>
      <c r="I27" s="270">
        <v>20</v>
      </c>
      <c r="J27" s="270">
        <v>55</v>
      </c>
      <c r="K27" s="270">
        <v>53</v>
      </c>
      <c r="L27" s="270">
        <v>67</v>
      </c>
      <c r="M27" s="270">
        <v>32</v>
      </c>
      <c r="N27" s="270">
        <v>37</v>
      </c>
      <c r="O27" s="270">
        <v>47</v>
      </c>
      <c r="P27" s="105">
        <f t="shared" si="3"/>
        <v>9.6355991590749823E-3</v>
      </c>
      <c r="Q27" s="105">
        <f t="shared" si="4"/>
        <v>9.3015093015093014E-3</v>
      </c>
      <c r="R27" s="105">
        <f t="shared" si="5"/>
        <v>1.1658256481642596E-2</v>
      </c>
      <c r="S27" s="105">
        <f t="shared" si="6"/>
        <v>8.3791568473422368E-3</v>
      </c>
      <c r="T27" s="105">
        <f t="shared" si="7"/>
        <v>9.0998524348253809E-3</v>
      </c>
      <c r="U27" s="106">
        <f t="shared" si="8"/>
        <v>1.1066635271956676E-2</v>
      </c>
      <c r="V27" s="71">
        <f>SUM($U$7:U27)</f>
        <v>0.24699788085707555</v>
      </c>
    </row>
    <row r="28" spans="2:34" x14ac:dyDescent="0.25">
      <c r="B28" s="71"/>
      <c r="C28" s="71"/>
      <c r="D28" s="71"/>
      <c r="I28" s="270">
        <v>21</v>
      </c>
      <c r="J28" s="270">
        <v>61</v>
      </c>
      <c r="K28" s="270">
        <v>59</v>
      </c>
      <c r="L28" s="270">
        <v>57</v>
      </c>
      <c r="M28" s="270">
        <v>39</v>
      </c>
      <c r="N28" s="270">
        <v>33</v>
      </c>
      <c r="O28" s="270">
        <v>31</v>
      </c>
      <c r="P28" s="105">
        <f t="shared" si="3"/>
        <v>1.0686755430974072E-2</v>
      </c>
      <c r="Q28" s="105">
        <f t="shared" si="4"/>
        <v>1.0354510354510354E-2</v>
      </c>
      <c r="R28" s="105">
        <f t="shared" si="5"/>
        <v>9.9182182008004174E-3</v>
      </c>
      <c r="S28" s="105">
        <f t="shared" si="6"/>
        <v>1.0212097407698351E-2</v>
      </c>
      <c r="T28" s="105">
        <f t="shared" si="7"/>
        <v>8.1160846040334474E-3</v>
      </c>
      <c r="U28" s="106">
        <f t="shared" si="8"/>
        <v>7.2992700729927005E-3</v>
      </c>
      <c r="V28" s="71">
        <f>SUM($U$7:U28)</f>
        <v>0.25429715093006827</v>
      </c>
    </row>
    <row r="29" spans="2:34" x14ac:dyDescent="0.25">
      <c r="B29" s="71"/>
      <c r="C29" s="71"/>
      <c r="D29" s="71"/>
      <c r="I29" s="270">
        <v>22</v>
      </c>
      <c r="J29" s="270">
        <v>52</v>
      </c>
      <c r="K29" s="270">
        <v>61</v>
      </c>
      <c r="L29" s="270">
        <v>68</v>
      </c>
      <c r="M29" s="270">
        <v>37</v>
      </c>
      <c r="N29" s="270">
        <v>40</v>
      </c>
      <c r="O29" s="270">
        <v>41</v>
      </c>
      <c r="P29" s="105">
        <f t="shared" si="3"/>
        <v>9.1100210231254385E-3</v>
      </c>
      <c r="Q29" s="105">
        <f t="shared" si="4"/>
        <v>1.0705510705510705E-2</v>
      </c>
      <c r="R29" s="105">
        <f t="shared" si="5"/>
        <v>1.1832260309726814E-2</v>
      </c>
      <c r="S29" s="105">
        <f t="shared" si="6"/>
        <v>9.68840010473946E-3</v>
      </c>
      <c r="T29" s="105">
        <f t="shared" si="7"/>
        <v>9.8376783079193314E-3</v>
      </c>
      <c r="U29" s="106">
        <f t="shared" si="8"/>
        <v>9.6538733223451856E-3</v>
      </c>
      <c r="V29" s="71">
        <f>SUM($U$7:U29)</f>
        <v>0.26395102425241346</v>
      </c>
    </row>
    <row r="30" spans="2:34" x14ac:dyDescent="0.25">
      <c r="B30" s="71"/>
      <c r="C30" s="71"/>
      <c r="D30" s="71"/>
      <c r="I30" s="270">
        <v>23</v>
      </c>
      <c r="J30" s="270">
        <v>67</v>
      </c>
      <c r="K30" s="270">
        <v>58</v>
      </c>
      <c r="L30" s="270">
        <v>71</v>
      </c>
      <c r="M30" s="270">
        <v>38</v>
      </c>
      <c r="N30" s="270">
        <v>33</v>
      </c>
      <c r="O30" s="270">
        <v>44</v>
      </c>
      <c r="P30" s="105">
        <f t="shared" si="3"/>
        <v>1.1737911702873161E-2</v>
      </c>
      <c r="Q30" s="105">
        <f t="shared" si="4"/>
        <v>1.0179010179010179E-2</v>
      </c>
      <c r="R30" s="105">
        <f t="shared" si="5"/>
        <v>1.2354271793979467E-2</v>
      </c>
      <c r="S30" s="105">
        <f t="shared" si="6"/>
        <v>9.9502487562189053E-3</v>
      </c>
      <c r="T30" s="105">
        <f t="shared" si="7"/>
        <v>8.1160846040334474E-3</v>
      </c>
      <c r="U30" s="106">
        <f t="shared" si="8"/>
        <v>1.036025429715093E-2</v>
      </c>
      <c r="V30" s="71">
        <f>SUM($U$7:U30)</f>
        <v>0.27431127854956439</v>
      </c>
    </row>
    <row r="31" spans="2:34" x14ac:dyDescent="0.25">
      <c r="B31" s="71"/>
      <c r="C31" s="71"/>
      <c r="D31" s="71"/>
      <c r="I31" s="270">
        <v>24</v>
      </c>
      <c r="J31" s="270">
        <v>51</v>
      </c>
      <c r="K31" s="270">
        <v>54</v>
      </c>
      <c r="L31" s="270">
        <v>48</v>
      </c>
      <c r="M31" s="270">
        <v>41</v>
      </c>
      <c r="N31" s="270">
        <v>27</v>
      </c>
      <c r="O31" s="270">
        <v>38</v>
      </c>
      <c r="P31" s="105">
        <f t="shared" si="3"/>
        <v>8.9348283111422566E-3</v>
      </c>
      <c r="Q31" s="105">
        <f t="shared" si="4"/>
        <v>9.4770094770094768E-3</v>
      </c>
      <c r="R31" s="105">
        <f t="shared" si="5"/>
        <v>8.352183748042457E-3</v>
      </c>
      <c r="S31" s="105">
        <f t="shared" si="6"/>
        <v>1.073579471065724E-2</v>
      </c>
      <c r="T31" s="105">
        <f t="shared" si="7"/>
        <v>6.6404328578455489E-3</v>
      </c>
      <c r="U31" s="106">
        <f t="shared" si="8"/>
        <v>8.9474923475394395E-3</v>
      </c>
      <c r="V31" s="71">
        <f>SUM($U$7:U31)</f>
        <v>0.28325877089710383</v>
      </c>
    </row>
    <row r="32" spans="2:34" x14ac:dyDescent="0.25">
      <c r="B32" s="71"/>
      <c r="C32" s="71"/>
      <c r="D32" s="71"/>
      <c r="I32" s="270">
        <v>25</v>
      </c>
      <c r="J32" s="270">
        <v>65</v>
      </c>
      <c r="K32" s="270">
        <v>37</v>
      </c>
      <c r="L32" s="270">
        <v>47</v>
      </c>
      <c r="M32" s="270">
        <v>34</v>
      </c>
      <c r="N32" s="270">
        <v>26</v>
      </c>
      <c r="O32" s="270">
        <v>31</v>
      </c>
      <c r="P32" s="105">
        <f t="shared" si="3"/>
        <v>1.1387526278906797E-2</v>
      </c>
      <c r="Q32" s="105">
        <f t="shared" si="4"/>
        <v>6.4935064935064939E-3</v>
      </c>
      <c r="R32" s="105">
        <f t="shared" si="5"/>
        <v>8.1781799199582388E-3</v>
      </c>
      <c r="S32" s="105">
        <f t="shared" si="6"/>
        <v>8.9028541503011257E-3</v>
      </c>
      <c r="T32" s="105">
        <f t="shared" si="7"/>
        <v>6.3944909001475651E-3</v>
      </c>
      <c r="U32" s="106">
        <f t="shared" si="8"/>
        <v>7.2992700729927005E-3</v>
      </c>
      <c r="V32" s="71">
        <f>SUM($U$7:U32)</f>
        <v>0.29055804097009652</v>
      </c>
    </row>
    <row r="33" spans="1:22" x14ac:dyDescent="0.25">
      <c r="B33" s="71"/>
      <c r="C33" s="71"/>
      <c r="D33" s="71"/>
      <c r="I33" s="270">
        <v>26</v>
      </c>
      <c r="J33" s="270">
        <v>44</v>
      </c>
      <c r="K33" s="270">
        <v>46</v>
      </c>
      <c r="L33" s="270">
        <v>52</v>
      </c>
      <c r="M33" s="270">
        <v>31</v>
      </c>
      <c r="N33" s="270">
        <v>33</v>
      </c>
      <c r="O33" s="270">
        <v>40</v>
      </c>
      <c r="P33" s="105">
        <f t="shared" si="3"/>
        <v>7.7084793272599863E-3</v>
      </c>
      <c r="Q33" s="105">
        <f t="shared" si="4"/>
        <v>8.0730080730080731E-3</v>
      </c>
      <c r="R33" s="105">
        <f t="shared" si="5"/>
        <v>9.0481990603793281E-3</v>
      </c>
      <c r="S33" s="105">
        <f t="shared" si="6"/>
        <v>8.1173081958627914E-3</v>
      </c>
      <c r="T33" s="105">
        <f t="shared" si="7"/>
        <v>8.1160846040334474E-3</v>
      </c>
      <c r="U33" s="106">
        <f t="shared" si="8"/>
        <v>9.4184129974099369E-3</v>
      </c>
      <c r="V33" s="71">
        <f>SUM($U$7:U33)</f>
        <v>0.29997645396750644</v>
      </c>
    </row>
    <row r="34" spans="1:22" x14ac:dyDescent="0.25">
      <c r="B34" s="71"/>
      <c r="C34" s="71"/>
      <c r="D34" s="71"/>
      <c r="I34" s="270">
        <v>27</v>
      </c>
      <c r="J34" s="270">
        <v>44</v>
      </c>
      <c r="K34" s="270">
        <v>56</v>
      </c>
      <c r="L34" s="270">
        <v>45</v>
      </c>
      <c r="M34" s="270">
        <v>34</v>
      </c>
      <c r="N34" s="270">
        <v>38</v>
      </c>
      <c r="O34" s="270">
        <v>28</v>
      </c>
      <c r="P34" s="105">
        <f t="shared" si="3"/>
        <v>7.7084793272599863E-3</v>
      </c>
      <c r="Q34" s="105">
        <f t="shared" si="4"/>
        <v>9.8280098280098278E-3</v>
      </c>
      <c r="R34" s="105">
        <f t="shared" si="5"/>
        <v>7.8301722637898041E-3</v>
      </c>
      <c r="S34" s="105">
        <f t="shared" si="6"/>
        <v>8.9028541503011257E-3</v>
      </c>
      <c r="T34" s="105">
        <f t="shared" si="7"/>
        <v>9.3457943925233638E-3</v>
      </c>
      <c r="U34" s="106">
        <f t="shared" si="8"/>
        <v>6.5928890981869553E-3</v>
      </c>
      <c r="V34" s="71">
        <f>SUM($U$7:U34)</f>
        <v>0.30656934306569339</v>
      </c>
    </row>
    <row r="35" spans="1:22" x14ac:dyDescent="0.25">
      <c r="B35" s="71"/>
      <c r="C35" s="71"/>
      <c r="D35" s="71"/>
      <c r="I35" s="270">
        <v>28</v>
      </c>
      <c r="J35" s="270">
        <v>56</v>
      </c>
      <c r="K35" s="270">
        <v>53</v>
      </c>
      <c r="L35" s="270">
        <v>51</v>
      </c>
      <c r="M35" s="270">
        <v>30</v>
      </c>
      <c r="N35" s="270">
        <v>41</v>
      </c>
      <c r="O35" s="270">
        <v>34</v>
      </c>
      <c r="P35" s="105">
        <f t="shared" si="3"/>
        <v>9.8107918710581641E-3</v>
      </c>
      <c r="Q35" s="105">
        <f t="shared" si="4"/>
        <v>9.3015093015093014E-3</v>
      </c>
      <c r="R35" s="105">
        <f t="shared" si="5"/>
        <v>8.8741952322951099E-3</v>
      </c>
      <c r="S35" s="105">
        <f t="shared" si="6"/>
        <v>7.8554595443833461E-3</v>
      </c>
      <c r="T35" s="105">
        <f t="shared" si="7"/>
        <v>1.0083620265617314E-2</v>
      </c>
      <c r="U35" s="106">
        <f t="shared" si="8"/>
        <v>8.0056510477984465E-3</v>
      </c>
      <c r="V35" s="71">
        <f>SUM($U$7:U35)</f>
        <v>0.31457499411349182</v>
      </c>
    </row>
    <row r="36" spans="1:22" x14ac:dyDescent="0.25">
      <c r="B36" s="71"/>
      <c r="C36" s="71"/>
      <c r="D36" s="71"/>
      <c r="I36" s="270">
        <v>29</v>
      </c>
      <c r="J36" s="270">
        <v>56</v>
      </c>
      <c r="K36" s="270">
        <v>47</v>
      </c>
      <c r="L36" s="270">
        <v>49</v>
      </c>
      <c r="M36" s="270">
        <v>28</v>
      </c>
      <c r="N36" s="270">
        <v>26</v>
      </c>
      <c r="O36" s="270">
        <v>31</v>
      </c>
      <c r="P36" s="105">
        <f t="shared" si="3"/>
        <v>9.8107918710581641E-3</v>
      </c>
      <c r="Q36" s="105">
        <f t="shared" si="4"/>
        <v>8.2485082485082486E-3</v>
      </c>
      <c r="R36" s="105">
        <f t="shared" si="5"/>
        <v>8.5261875761266752E-3</v>
      </c>
      <c r="S36" s="105">
        <f t="shared" si="6"/>
        <v>7.3317622414244563E-3</v>
      </c>
      <c r="T36" s="105">
        <f t="shared" si="7"/>
        <v>6.3944909001475651E-3</v>
      </c>
      <c r="U36" s="106">
        <f t="shared" si="8"/>
        <v>7.2992700729927005E-3</v>
      </c>
      <c r="V36" s="71">
        <f>SUM($U$7:U36)</f>
        <v>0.32187426418648452</v>
      </c>
    </row>
    <row r="37" spans="1:22" ht="15.75" customHeight="1" x14ac:dyDescent="0.25">
      <c r="A37" s="277"/>
      <c r="B37" s="71"/>
      <c r="C37" s="71"/>
      <c r="D37" s="71"/>
      <c r="I37" s="270">
        <v>30</v>
      </c>
      <c r="J37" s="270">
        <v>44</v>
      </c>
      <c r="K37" s="270">
        <v>49</v>
      </c>
      <c r="L37" s="270">
        <v>41</v>
      </c>
      <c r="M37" s="270">
        <v>20</v>
      </c>
      <c r="N37" s="270">
        <v>26</v>
      </c>
      <c r="O37" s="270">
        <v>32</v>
      </c>
      <c r="P37" s="105">
        <f t="shared" si="3"/>
        <v>7.7084793272599863E-3</v>
      </c>
      <c r="Q37" s="105">
        <f t="shared" si="4"/>
        <v>8.5995085995085995E-3</v>
      </c>
      <c r="R37" s="105">
        <f t="shared" si="5"/>
        <v>7.1341569514529321E-3</v>
      </c>
      <c r="S37" s="105">
        <f t="shared" si="6"/>
        <v>5.236973029588898E-3</v>
      </c>
      <c r="T37" s="105">
        <f t="shared" si="7"/>
        <v>6.3944909001475651E-3</v>
      </c>
      <c r="U37" s="106">
        <f t="shared" si="8"/>
        <v>7.5347303979279492E-3</v>
      </c>
      <c r="V37" s="71">
        <f>SUM($U$7:U37)</f>
        <v>0.32940899458441247</v>
      </c>
    </row>
    <row r="38" spans="1:22" x14ac:dyDescent="0.25">
      <c r="B38" s="71"/>
      <c r="C38" s="71"/>
      <c r="D38" s="71"/>
      <c r="I38" s="270">
        <v>31</v>
      </c>
      <c r="J38" s="270">
        <v>51</v>
      </c>
      <c r="K38" s="270">
        <v>44</v>
      </c>
      <c r="L38" s="270">
        <v>48</v>
      </c>
      <c r="M38" s="270">
        <v>36</v>
      </c>
      <c r="N38" s="270">
        <v>28</v>
      </c>
      <c r="O38" s="270">
        <v>32</v>
      </c>
      <c r="P38" s="105">
        <f t="shared" si="3"/>
        <v>8.9348283111422566E-3</v>
      </c>
      <c r="Q38" s="105">
        <f t="shared" si="4"/>
        <v>7.7220077220077222E-3</v>
      </c>
      <c r="R38" s="105">
        <f t="shared" si="5"/>
        <v>8.352183748042457E-3</v>
      </c>
      <c r="S38" s="105">
        <f t="shared" si="6"/>
        <v>9.4265514532600164E-3</v>
      </c>
      <c r="T38" s="105">
        <f t="shared" si="7"/>
        <v>6.8863748155435318E-3</v>
      </c>
      <c r="U38" s="106">
        <f t="shared" si="8"/>
        <v>7.5347303979279492E-3</v>
      </c>
      <c r="V38" s="71">
        <f>SUM($U$7:U38)</f>
        <v>0.33694372498234043</v>
      </c>
    </row>
    <row r="39" spans="1:22" x14ac:dyDescent="0.25">
      <c r="B39" s="71"/>
      <c r="C39" s="71"/>
      <c r="D39" s="71"/>
      <c r="I39" s="270">
        <v>32</v>
      </c>
      <c r="J39" s="270">
        <v>49</v>
      </c>
      <c r="K39" s="270">
        <v>50</v>
      </c>
      <c r="L39" s="270">
        <v>43</v>
      </c>
      <c r="M39" s="270">
        <v>27</v>
      </c>
      <c r="N39" s="270">
        <v>38</v>
      </c>
      <c r="O39" s="270">
        <v>35</v>
      </c>
      <c r="P39" s="105">
        <f t="shared" si="3"/>
        <v>8.5844428871758929E-3</v>
      </c>
      <c r="Q39" s="105">
        <f t="shared" si="4"/>
        <v>8.775008775008775E-3</v>
      </c>
      <c r="R39" s="105">
        <f t="shared" si="5"/>
        <v>7.4821646076213676E-3</v>
      </c>
      <c r="S39" s="105">
        <f t="shared" si="6"/>
        <v>7.0699135899450118E-3</v>
      </c>
      <c r="T39" s="105">
        <f t="shared" si="7"/>
        <v>9.3457943925233638E-3</v>
      </c>
      <c r="U39" s="106">
        <f t="shared" si="8"/>
        <v>8.2411113727336952E-3</v>
      </c>
      <c r="V39" s="71">
        <f>SUM($U$7:U39)</f>
        <v>0.34518483635507413</v>
      </c>
    </row>
    <row r="40" spans="1:22" x14ac:dyDescent="0.25">
      <c r="B40" s="71"/>
      <c r="C40" s="71"/>
      <c r="D40" s="71"/>
      <c r="I40" s="270">
        <v>33</v>
      </c>
      <c r="J40" s="270">
        <v>60</v>
      </c>
      <c r="K40" s="270">
        <v>47</v>
      </c>
      <c r="L40" s="270">
        <v>49</v>
      </c>
      <c r="M40" s="270">
        <v>43</v>
      </c>
      <c r="N40" s="270">
        <v>30</v>
      </c>
      <c r="O40" s="270">
        <v>29</v>
      </c>
      <c r="P40" s="105">
        <f t="shared" si="3"/>
        <v>1.051156271899089E-2</v>
      </c>
      <c r="Q40" s="105">
        <f t="shared" si="4"/>
        <v>8.2485082485082486E-3</v>
      </c>
      <c r="R40" s="105">
        <f t="shared" si="5"/>
        <v>8.5261875761266752E-3</v>
      </c>
      <c r="S40" s="105">
        <f t="shared" si="6"/>
        <v>1.125949201361613E-2</v>
      </c>
      <c r="T40" s="105">
        <f t="shared" si="7"/>
        <v>7.3782587309394985E-3</v>
      </c>
      <c r="U40" s="106">
        <f t="shared" si="8"/>
        <v>6.828349423122204E-3</v>
      </c>
      <c r="V40" s="71">
        <f>SUM($U$7:U40)</f>
        <v>0.35201318577819635</v>
      </c>
    </row>
    <row r="41" spans="1:22" x14ac:dyDescent="0.25">
      <c r="B41" s="71"/>
      <c r="C41" s="71"/>
      <c r="D41" s="71"/>
      <c r="I41" s="270">
        <v>34</v>
      </c>
      <c r="J41" s="270">
        <v>39</v>
      </c>
      <c r="K41" s="270">
        <v>49</v>
      </c>
      <c r="L41" s="270">
        <v>32</v>
      </c>
      <c r="M41" s="270">
        <v>18</v>
      </c>
      <c r="N41" s="270">
        <v>27</v>
      </c>
      <c r="O41" s="270">
        <v>21</v>
      </c>
      <c r="P41" s="105">
        <f t="shared" si="3"/>
        <v>6.8325157673440788E-3</v>
      </c>
      <c r="Q41" s="105">
        <f t="shared" si="4"/>
        <v>8.5995085995085995E-3</v>
      </c>
      <c r="R41" s="105">
        <f t="shared" si="5"/>
        <v>5.5681224986949716E-3</v>
      </c>
      <c r="S41" s="105">
        <f t="shared" si="6"/>
        <v>4.7132757266300082E-3</v>
      </c>
      <c r="T41" s="105">
        <f t="shared" si="7"/>
        <v>6.6404328578455489E-3</v>
      </c>
      <c r="U41" s="106">
        <f t="shared" si="8"/>
        <v>4.9446668236402163E-3</v>
      </c>
      <c r="V41" s="71">
        <f>SUM($U$7:U41)</f>
        <v>0.35695785260183654</v>
      </c>
    </row>
    <row r="42" spans="1:22" x14ac:dyDescent="0.25">
      <c r="B42" s="71"/>
      <c r="C42" s="71"/>
      <c r="D42" s="71"/>
      <c r="I42" s="270">
        <v>35</v>
      </c>
      <c r="J42" s="270">
        <v>36</v>
      </c>
      <c r="K42" s="270">
        <v>44</v>
      </c>
      <c r="L42" s="270">
        <v>30</v>
      </c>
      <c r="M42" s="270">
        <v>28</v>
      </c>
      <c r="N42" s="270">
        <v>31</v>
      </c>
      <c r="O42" s="270">
        <v>20</v>
      </c>
      <c r="P42" s="105">
        <f t="shared" si="3"/>
        <v>6.3069376313945342E-3</v>
      </c>
      <c r="Q42" s="105">
        <f t="shared" si="4"/>
        <v>7.7220077220077222E-3</v>
      </c>
      <c r="R42" s="105">
        <f t="shared" si="5"/>
        <v>5.2201148425265352E-3</v>
      </c>
      <c r="S42" s="105">
        <f t="shared" si="6"/>
        <v>7.3317622414244563E-3</v>
      </c>
      <c r="T42" s="105">
        <f t="shared" si="7"/>
        <v>7.6242006886374815E-3</v>
      </c>
      <c r="U42" s="106">
        <f t="shared" si="8"/>
        <v>4.7092064987049684E-3</v>
      </c>
      <c r="V42" s="71">
        <f>SUM($U$7:U42)</f>
        <v>0.36166705910054153</v>
      </c>
    </row>
    <row r="43" spans="1:22" x14ac:dyDescent="0.25">
      <c r="B43" s="71"/>
      <c r="C43" s="71"/>
      <c r="D43" s="71"/>
      <c r="I43" s="270">
        <v>36</v>
      </c>
      <c r="J43" s="270">
        <v>37</v>
      </c>
      <c r="K43" s="270">
        <v>38</v>
      </c>
      <c r="L43" s="270">
        <v>39</v>
      </c>
      <c r="M43" s="270">
        <v>27</v>
      </c>
      <c r="N43" s="270">
        <v>29</v>
      </c>
      <c r="O43" s="270">
        <v>25</v>
      </c>
      <c r="P43" s="105">
        <f t="shared" si="3"/>
        <v>6.4821303433777152E-3</v>
      </c>
      <c r="Q43" s="105">
        <f t="shared" si="4"/>
        <v>6.6690066690066694E-3</v>
      </c>
      <c r="R43" s="105">
        <f t="shared" si="5"/>
        <v>6.7861492952844965E-3</v>
      </c>
      <c r="S43" s="105">
        <f t="shared" si="6"/>
        <v>7.0699135899450118E-3</v>
      </c>
      <c r="T43" s="105">
        <f t="shared" si="7"/>
        <v>7.1323167732415147E-3</v>
      </c>
      <c r="U43" s="106">
        <f t="shared" si="8"/>
        <v>5.8865081233812101E-3</v>
      </c>
      <c r="V43" s="71">
        <f>SUM($U$7:U43)</f>
        <v>0.36755356722392274</v>
      </c>
    </row>
    <row r="44" spans="1:22" x14ac:dyDescent="0.25">
      <c r="B44" s="71"/>
      <c r="C44" s="71"/>
      <c r="D44" s="71"/>
      <c r="I44" s="270">
        <v>37</v>
      </c>
      <c r="J44" s="270">
        <v>46</v>
      </c>
      <c r="K44" s="270">
        <v>26</v>
      </c>
      <c r="L44" s="270">
        <v>42</v>
      </c>
      <c r="M44" s="270">
        <v>39</v>
      </c>
      <c r="N44" s="270">
        <v>19</v>
      </c>
      <c r="O44" s="270">
        <v>30</v>
      </c>
      <c r="P44" s="105">
        <f t="shared" si="3"/>
        <v>8.0588647512263491E-3</v>
      </c>
      <c r="Q44" s="105">
        <f t="shared" si="4"/>
        <v>4.563004563004563E-3</v>
      </c>
      <c r="R44" s="105">
        <f t="shared" si="5"/>
        <v>7.3081607795371494E-3</v>
      </c>
      <c r="S44" s="105">
        <f t="shared" si="6"/>
        <v>1.0212097407698351E-2</v>
      </c>
      <c r="T44" s="105">
        <f t="shared" si="7"/>
        <v>4.6728971962616819E-3</v>
      </c>
      <c r="U44" s="106">
        <f t="shared" si="8"/>
        <v>7.0638097480574527E-3</v>
      </c>
      <c r="V44" s="71">
        <f>SUM($U$7:U44)</f>
        <v>0.37461737697198016</v>
      </c>
    </row>
    <row r="45" spans="1:22" x14ac:dyDescent="0.25">
      <c r="A45" s="300" t="s">
        <v>858</v>
      </c>
      <c r="B45" s="71"/>
      <c r="C45" s="71"/>
      <c r="D45" s="71"/>
      <c r="I45" s="270">
        <v>38</v>
      </c>
      <c r="J45" s="270">
        <v>40</v>
      </c>
      <c r="K45" s="270">
        <v>41</v>
      </c>
      <c r="L45" s="270">
        <v>41</v>
      </c>
      <c r="M45" s="270">
        <v>28</v>
      </c>
      <c r="N45" s="270">
        <v>29</v>
      </c>
      <c r="O45" s="270">
        <v>33</v>
      </c>
      <c r="P45" s="105">
        <f t="shared" si="3"/>
        <v>7.0077084793272598E-3</v>
      </c>
      <c r="Q45" s="105">
        <f t="shared" si="4"/>
        <v>7.1955071955071958E-3</v>
      </c>
      <c r="R45" s="105">
        <f t="shared" si="5"/>
        <v>7.1341569514529321E-3</v>
      </c>
      <c r="S45" s="105">
        <f t="shared" si="6"/>
        <v>7.3317622414244563E-3</v>
      </c>
      <c r="T45" s="105">
        <f t="shared" si="7"/>
        <v>7.1323167732415147E-3</v>
      </c>
      <c r="U45" s="106">
        <f t="shared" si="8"/>
        <v>7.7701907228631979E-3</v>
      </c>
      <c r="V45" s="71">
        <f>SUM($U$7:U45)</f>
        <v>0.38238756769484339</v>
      </c>
    </row>
    <row r="46" spans="1:22" x14ac:dyDescent="0.25">
      <c r="B46" s="71"/>
      <c r="C46" s="71"/>
      <c r="D46" s="71"/>
      <c r="I46" s="270">
        <v>39</v>
      </c>
      <c r="J46" s="270">
        <v>34</v>
      </c>
      <c r="K46" s="270">
        <v>47</v>
      </c>
      <c r="L46" s="270">
        <v>28</v>
      </c>
      <c r="M46" s="270">
        <v>22</v>
      </c>
      <c r="N46" s="270">
        <v>39</v>
      </c>
      <c r="O46" s="270">
        <v>19</v>
      </c>
      <c r="P46" s="105">
        <f t="shared" si="3"/>
        <v>5.9565522074281714E-3</v>
      </c>
      <c r="Q46" s="105">
        <f t="shared" si="4"/>
        <v>8.2485082485082486E-3</v>
      </c>
      <c r="R46" s="105">
        <f t="shared" si="5"/>
        <v>4.8721071863580996E-3</v>
      </c>
      <c r="S46" s="105">
        <f t="shared" si="6"/>
        <v>5.7606703325477878E-3</v>
      </c>
      <c r="T46" s="105">
        <f t="shared" si="7"/>
        <v>9.5917363502213485E-3</v>
      </c>
      <c r="U46" s="106">
        <f t="shared" si="8"/>
        <v>4.4737461737697198E-3</v>
      </c>
      <c r="V46" s="71">
        <f>SUM($U$7:U46)</f>
        <v>0.38686131386861311</v>
      </c>
    </row>
    <row r="47" spans="1:22" x14ac:dyDescent="0.25">
      <c r="B47" s="71"/>
      <c r="C47" s="71"/>
      <c r="D47" s="71"/>
      <c r="I47" s="270">
        <v>40</v>
      </c>
      <c r="J47" s="270">
        <v>36</v>
      </c>
      <c r="K47" s="270">
        <v>47</v>
      </c>
      <c r="L47" s="270">
        <v>44</v>
      </c>
      <c r="M47" s="270">
        <v>24</v>
      </c>
      <c r="N47" s="270">
        <v>30</v>
      </c>
      <c r="O47" s="270">
        <v>30</v>
      </c>
      <c r="P47" s="105">
        <f t="shared" si="3"/>
        <v>6.3069376313945342E-3</v>
      </c>
      <c r="Q47" s="105">
        <f t="shared" si="4"/>
        <v>8.2485082485082486E-3</v>
      </c>
      <c r="R47" s="105">
        <f t="shared" si="5"/>
        <v>7.6561684357055858E-3</v>
      </c>
      <c r="S47" s="105">
        <f t="shared" si="6"/>
        <v>6.2843676355066776E-3</v>
      </c>
      <c r="T47" s="105">
        <f t="shared" si="7"/>
        <v>7.3782587309394985E-3</v>
      </c>
      <c r="U47" s="106">
        <f t="shared" si="8"/>
        <v>7.0638097480574527E-3</v>
      </c>
      <c r="V47" s="71">
        <f>SUM($U$7:U47)</f>
        <v>0.39392512361667054</v>
      </c>
    </row>
    <row r="48" spans="1:22" x14ac:dyDescent="0.25">
      <c r="B48" s="71"/>
      <c r="C48" s="71"/>
      <c r="D48" s="71"/>
      <c r="I48" s="270">
        <v>41</v>
      </c>
      <c r="J48" s="270">
        <v>39</v>
      </c>
      <c r="K48" s="270">
        <v>43</v>
      </c>
      <c r="L48" s="270">
        <v>32</v>
      </c>
      <c r="M48" s="270">
        <v>29</v>
      </c>
      <c r="N48" s="270">
        <v>38</v>
      </c>
      <c r="O48" s="270">
        <v>21</v>
      </c>
      <c r="P48" s="105">
        <f t="shared" si="3"/>
        <v>6.8325157673440788E-3</v>
      </c>
      <c r="Q48" s="105">
        <f t="shared" si="4"/>
        <v>7.5465075465075467E-3</v>
      </c>
      <c r="R48" s="105">
        <f t="shared" si="5"/>
        <v>5.5681224986949716E-3</v>
      </c>
      <c r="S48" s="105">
        <f t="shared" si="6"/>
        <v>7.5936108929039016E-3</v>
      </c>
      <c r="T48" s="105">
        <f t="shared" si="7"/>
        <v>9.3457943925233638E-3</v>
      </c>
      <c r="U48" s="106">
        <f t="shared" si="8"/>
        <v>4.9446668236402163E-3</v>
      </c>
      <c r="V48" s="71">
        <f>SUM($U$7:U48)</f>
        <v>0.39886979044031073</v>
      </c>
    </row>
    <row r="49" spans="2:22" x14ac:dyDescent="0.25">
      <c r="B49" s="71"/>
      <c r="C49" s="71"/>
      <c r="D49" s="71"/>
      <c r="I49" s="270">
        <v>42</v>
      </c>
      <c r="J49" s="270">
        <v>47</v>
      </c>
      <c r="K49" s="270">
        <v>32</v>
      </c>
      <c r="L49" s="270">
        <v>36</v>
      </c>
      <c r="M49" s="270">
        <v>36</v>
      </c>
      <c r="N49" s="270">
        <v>28</v>
      </c>
      <c r="O49" s="270">
        <v>21</v>
      </c>
      <c r="P49" s="105">
        <f t="shared" si="3"/>
        <v>8.234057463209531E-3</v>
      </c>
      <c r="Q49" s="105">
        <f t="shared" si="4"/>
        <v>5.6160056160056157E-3</v>
      </c>
      <c r="R49" s="105">
        <f t="shared" si="5"/>
        <v>6.2641378110318427E-3</v>
      </c>
      <c r="S49" s="105">
        <f t="shared" si="6"/>
        <v>9.4265514532600164E-3</v>
      </c>
      <c r="T49" s="105">
        <f t="shared" si="7"/>
        <v>6.8863748155435318E-3</v>
      </c>
      <c r="U49" s="106">
        <f t="shared" si="8"/>
        <v>4.9446668236402163E-3</v>
      </c>
      <c r="V49" s="71">
        <f>SUM($U$7:U49)</f>
        <v>0.40381445726395093</v>
      </c>
    </row>
    <row r="50" spans="2:22" x14ac:dyDescent="0.25">
      <c r="B50" s="71"/>
      <c r="C50" s="71"/>
      <c r="D50" s="71"/>
      <c r="I50" s="270">
        <v>43</v>
      </c>
      <c r="J50" s="270">
        <v>36</v>
      </c>
      <c r="K50" s="270">
        <v>41</v>
      </c>
      <c r="L50" s="270">
        <v>30</v>
      </c>
      <c r="M50" s="270">
        <v>25</v>
      </c>
      <c r="N50" s="270">
        <v>29</v>
      </c>
      <c r="O50" s="270">
        <v>21</v>
      </c>
      <c r="P50" s="105">
        <f t="shared" si="3"/>
        <v>6.3069376313945342E-3</v>
      </c>
      <c r="Q50" s="105">
        <f t="shared" si="4"/>
        <v>7.1955071955071958E-3</v>
      </c>
      <c r="R50" s="105">
        <f t="shared" si="5"/>
        <v>5.2201148425265352E-3</v>
      </c>
      <c r="S50" s="105">
        <f t="shared" si="6"/>
        <v>6.546216286986122E-3</v>
      </c>
      <c r="T50" s="105">
        <f t="shared" si="7"/>
        <v>7.1323167732415147E-3</v>
      </c>
      <c r="U50" s="106">
        <f t="shared" si="8"/>
        <v>4.9446668236402163E-3</v>
      </c>
      <c r="V50" s="71">
        <f>SUM($U$7:U50)</f>
        <v>0.40875912408759113</v>
      </c>
    </row>
    <row r="51" spans="2:22" x14ac:dyDescent="0.25">
      <c r="B51" s="71"/>
      <c r="C51" s="71"/>
      <c r="D51" s="71"/>
      <c r="I51" s="270">
        <v>44</v>
      </c>
      <c r="J51" s="270">
        <v>43</v>
      </c>
      <c r="K51" s="270">
        <v>29</v>
      </c>
      <c r="L51" s="270">
        <v>33</v>
      </c>
      <c r="M51" s="270">
        <v>26</v>
      </c>
      <c r="N51" s="270">
        <v>18</v>
      </c>
      <c r="O51" s="270">
        <v>25</v>
      </c>
      <c r="P51" s="105">
        <f t="shared" si="3"/>
        <v>7.5332866152768045E-3</v>
      </c>
      <c r="Q51" s="105">
        <f t="shared" si="4"/>
        <v>5.0895050895050893E-3</v>
      </c>
      <c r="R51" s="105">
        <f t="shared" si="5"/>
        <v>5.742126326779189E-3</v>
      </c>
      <c r="S51" s="105">
        <f t="shared" si="6"/>
        <v>6.8080649384655665E-3</v>
      </c>
      <c r="T51" s="105">
        <f t="shared" si="7"/>
        <v>4.426955238563699E-3</v>
      </c>
      <c r="U51" s="106">
        <f t="shared" si="8"/>
        <v>5.8865081233812101E-3</v>
      </c>
      <c r="V51" s="71">
        <f>SUM($U$7:U51)</f>
        <v>0.41464563221097234</v>
      </c>
    </row>
    <row r="52" spans="2:22" x14ac:dyDescent="0.25">
      <c r="B52" s="71"/>
      <c r="C52" s="71"/>
      <c r="D52" s="71"/>
      <c r="I52" s="270">
        <v>45</v>
      </c>
      <c r="J52" s="270">
        <v>24</v>
      </c>
      <c r="K52" s="270">
        <v>32</v>
      </c>
      <c r="L52" s="270">
        <v>32</v>
      </c>
      <c r="M52" s="270">
        <v>19</v>
      </c>
      <c r="N52" s="270">
        <v>20</v>
      </c>
      <c r="O52" s="270">
        <v>32</v>
      </c>
      <c r="P52" s="105">
        <f t="shared" si="3"/>
        <v>4.2046250875963564E-3</v>
      </c>
      <c r="Q52" s="105">
        <f t="shared" si="4"/>
        <v>5.6160056160056157E-3</v>
      </c>
      <c r="R52" s="105">
        <f t="shared" si="5"/>
        <v>5.5681224986949716E-3</v>
      </c>
      <c r="S52" s="105">
        <f t="shared" si="6"/>
        <v>4.9751243781094526E-3</v>
      </c>
      <c r="T52" s="105">
        <f t="shared" si="7"/>
        <v>4.9188391539596657E-3</v>
      </c>
      <c r="U52" s="106">
        <f t="shared" si="8"/>
        <v>7.5347303979279492E-3</v>
      </c>
      <c r="V52" s="71">
        <f>SUM($U$7:U52)</f>
        <v>0.42218036260890029</v>
      </c>
    </row>
    <row r="53" spans="2:22" x14ac:dyDescent="0.25">
      <c r="B53" s="71"/>
      <c r="C53" s="71"/>
      <c r="D53" s="71"/>
      <c r="I53" s="270">
        <v>46</v>
      </c>
      <c r="J53" s="270">
        <v>43</v>
      </c>
      <c r="K53" s="270">
        <v>39</v>
      </c>
      <c r="L53" s="270">
        <v>27</v>
      </c>
      <c r="M53" s="270">
        <v>28</v>
      </c>
      <c r="N53" s="270">
        <v>22</v>
      </c>
      <c r="O53" s="270">
        <v>21</v>
      </c>
      <c r="P53" s="105">
        <f t="shared" si="3"/>
        <v>7.5332866152768045E-3</v>
      </c>
      <c r="Q53" s="105">
        <f t="shared" si="4"/>
        <v>6.8445068445068449E-3</v>
      </c>
      <c r="R53" s="105">
        <f t="shared" si="5"/>
        <v>4.6981033582738823E-3</v>
      </c>
      <c r="S53" s="105">
        <f t="shared" si="6"/>
        <v>7.3317622414244563E-3</v>
      </c>
      <c r="T53" s="105">
        <f t="shared" si="7"/>
        <v>5.4107230693556324E-3</v>
      </c>
      <c r="U53" s="106">
        <f t="shared" si="8"/>
        <v>4.9446668236402163E-3</v>
      </c>
      <c r="V53" s="71">
        <f>SUM($U$7:U53)</f>
        <v>0.42712502943254049</v>
      </c>
    </row>
    <row r="54" spans="2:22" x14ac:dyDescent="0.25">
      <c r="B54" s="71"/>
      <c r="C54" s="71"/>
      <c r="D54" s="71"/>
      <c r="I54" s="270">
        <v>47</v>
      </c>
      <c r="J54" s="270">
        <v>37</v>
      </c>
      <c r="K54" s="270">
        <v>36</v>
      </c>
      <c r="L54" s="270">
        <v>36</v>
      </c>
      <c r="M54" s="270">
        <v>24</v>
      </c>
      <c r="N54" s="270">
        <v>31</v>
      </c>
      <c r="O54" s="270">
        <v>34</v>
      </c>
      <c r="P54" s="105">
        <f t="shared" si="3"/>
        <v>6.4821303433777152E-3</v>
      </c>
      <c r="Q54" s="105">
        <f t="shared" si="4"/>
        <v>6.3180063180063176E-3</v>
      </c>
      <c r="R54" s="105">
        <f t="shared" si="5"/>
        <v>6.2641378110318427E-3</v>
      </c>
      <c r="S54" s="105">
        <f t="shared" si="6"/>
        <v>6.2843676355066776E-3</v>
      </c>
      <c r="T54" s="105">
        <f t="shared" si="7"/>
        <v>7.6242006886374815E-3</v>
      </c>
      <c r="U54" s="106">
        <f t="shared" si="8"/>
        <v>8.0056510477984465E-3</v>
      </c>
      <c r="V54" s="71">
        <f>SUM($U$7:U54)</f>
        <v>0.43513068048033893</v>
      </c>
    </row>
    <row r="55" spans="2:22" x14ac:dyDescent="0.25">
      <c r="B55" s="71"/>
      <c r="C55" s="71"/>
      <c r="D55" s="71"/>
      <c r="I55" s="270">
        <v>48</v>
      </c>
      <c r="J55" s="270">
        <v>24</v>
      </c>
      <c r="K55" s="270">
        <v>39</v>
      </c>
      <c r="L55" s="270">
        <v>25</v>
      </c>
      <c r="M55" s="270">
        <v>25</v>
      </c>
      <c r="N55" s="270">
        <v>26</v>
      </c>
      <c r="O55" s="270">
        <v>17</v>
      </c>
      <c r="P55" s="105">
        <f t="shared" si="3"/>
        <v>4.2046250875963564E-3</v>
      </c>
      <c r="Q55" s="105">
        <f t="shared" si="4"/>
        <v>6.8445068445068449E-3</v>
      </c>
      <c r="R55" s="105">
        <f t="shared" si="5"/>
        <v>4.3500957021054467E-3</v>
      </c>
      <c r="S55" s="105">
        <f t="shared" si="6"/>
        <v>6.546216286986122E-3</v>
      </c>
      <c r="T55" s="105">
        <f t="shared" si="7"/>
        <v>6.3944909001475651E-3</v>
      </c>
      <c r="U55" s="106">
        <f t="shared" si="8"/>
        <v>4.0028255238992233E-3</v>
      </c>
      <c r="V55" s="71">
        <f>SUM($U$7:U55)</f>
        <v>0.43913350600423817</v>
      </c>
    </row>
    <row r="56" spans="2:22" x14ac:dyDescent="0.25">
      <c r="B56" s="71"/>
      <c r="C56" s="71"/>
      <c r="D56" s="71"/>
      <c r="I56" s="270">
        <v>49</v>
      </c>
      <c r="J56" s="270">
        <v>31</v>
      </c>
      <c r="K56" s="270">
        <v>29</v>
      </c>
      <c r="L56" s="270">
        <v>26</v>
      </c>
      <c r="M56" s="270">
        <v>22</v>
      </c>
      <c r="N56" s="270">
        <v>24</v>
      </c>
      <c r="O56" s="270">
        <v>22</v>
      </c>
      <c r="P56" s="105">
        <f t="shared" si="3"/>
        <v>5.4309740714786267E-3</v>
      </c>
      <c r="Q56" s="105">
        <f t="shared" si="4"/>
        <v>5.0895050895050893E-3</v>
      </c>
      <c r="R56" s="105">
        <f t="shared" si="5"/>
        <v>4.524099530189664E-3</v>
      </c>
      <c r="S56" s="105">
        <f t="shared" si="6"/>
        <v>5.7606703325477878E-3</v>
      </c>
      <c r="T56" s="105">
        <f t="shared" si="7"/>
        <v>5.9026069847515983E-3</v>
      </c>
      <c r="U56" s="106">
        <f t="shared" si="8"/>
        <v>5.1801271485754649E-3</v>
      </c>
      <c r="V56" s="71">
        <f>SUM($U$7:U56)</f>
        <v>0.44431363315281364</v>
      </c>
    </row>
    <row r="57" spans="2:22" x14ac:dyDescent="0.25">
      <c r="B57" s="71"/>
      <c r="C57" s="71"/>
      <c r="D57" s="71"/>
      <c r="I57" s="270">
        <v>50</v>
      </c>
      <c r="J57" s="270">
        <v>31</v>
      </c>
      <c r="K57" s="270">
        <v>38</v>
      </c>
      <c r="L57" s="270">
        <v>23</v>
      </c>
      <c r="M57" s="270">
        <v>20</v>
      </c>
      <c r="N57" s="270">
        <v>24</v>
      </c>
      <c r="O57" s="270">
        <v>19</v>
      </c>
      <c r="P57" s="105">
        <f t="shared" si="3"/>
        <v>5.4309740714786267E-3</v>
      </c>
      <c r="Q57" s="105">
        <f t="shared" si="4"/>
        <v>6.6690066690066694E-3</v>
      </c>
      <c r="R57" s="105">
        <f t="shared" si="5"/>
        <v>4.0020880459370103E-3</v>
      </c>
      <c r="S57" s="105">
        <f t="shared" si="6"/>
        <v>5.236973029588898E-3</v>
      </c>
      <c r="T57" s="105">
        <f t="shared" si="7"/>
        <v>5.9026069847515983E-3</v>
      </c>
      <c r="U57" s="106">
        <f t="shared" si="8"/>
        <v>4.4737461737697198E-3</v>
      </c>
      <c r="V57" s="71">
        <f>SUM($U$7:U57)</f>
        <v>0.44878737932658336</v>
      </c>
    </row>
    <row r="58" spans="2:22" x14ac:dyDescent="0.25">
      <c r="B58" s="71"/>
      <c r="C58" s="71"/>
      <c r="D58" s="71"/>
      <c r="I58" s="270">
        <v>51</v>
      </c>
      <c r="J58" s="270">
        <v>17</v>
      </c>
      <c r="K58" s="270">
        <v>30</v>
      </c>
      <c r="L58" s="270">
        <v>24</v>
      </c>
      <c r="M58" s="270">
        <v>11</v>
      </c>
      <c r="N58" s="270">
        <v>26</v>
      </c>
      <c r="O58" s="270">
        <v>21</v>
      </c>
      <c r="P58" s="105">
        <f t="shared" si="3"/>
        <v>2.9782761037140857E-3</v>
      </c>
      <c r="Q58" s="105">
        <f t="shared" si="4"/>
        <v>5.2650052650052648E-3</v>
      </c>
      <c r="R58" s="105">
        <f t="shared" si="5"/>
        <v>4.1760918740212285E-3</v>
      </c>
      <c r="S58" s="105">
        <f t="shared" si="6"/>
        <v>2.8803351662738939E-3</v>
      </c>
      <c r="T58" s="105">
        <f t="shared" si="7"/>
        <v>6.3944909001475651E-3</v>
      </c>
      <c r="U58" s="106">
        <f t="shared" si="8"/>
        <v>4.9446668236402163E-3</v>
      </c>
      <c r="V58" s="71">
        <f>SUM($U$7:U58)</f>
        <v>0.45373204615022356</v>
      </c>
    </row>
    <row r="59" spans="2:22" x14ac:dyDescent="0.25">
      <c r="B59" s="71"/>
      <c r="C59" s="71"/>
      <c r="D59" s="71"/>
      <c r="I59" s="270">
        <v>52</v>
      </c>
      <c r="J59" s="270">
        <v>25</v>
      </c>
      <c r="K59" s="270">
        <v>28</v>
      </c>
      <c r="L59" s="270">
        <v>35</v>
      </c>
      <c r="M59" s="270">
        <v>20</v>
      </c>
      <c r="N59" s="270">
        <v>18</v>
      </c>
      <c r="O59" s="270">
        <v>25</v>
      </c>
      <c r="P59" s="105">
        <f t="shared" si="3"/>
        <v>4.3798177995795374E-3</v>
      </c>
      <c r="Q59" s="105">
        <f t="shared" si="4"/>
        <v>4.9140049140049139E-3</v>
      </c>
      <c r="R59" s="105">
        <f t="shared" si="5"/>
        <v>6.0901339829476245E-3</v>
      </c>
      <c r="S59" s="105">
        <f t="shared" si="6"/>
        <v>5.236973029588898E-3</v>
      </c>
      <c r="T59" s="105">
        <f t="shared" si="7"/>
        <v>4.426955238563699E-3</v>
      </c>
      <c r="U59" s="106">
        <f t="shared" si="8"/>
        <v>5.8865081233812101E-3</v>
      </c>
      <c r="V59" s="71">
        <f>SUM($U$7:U59)</f>
        <v>0.45961855427360476</v>
      </c>
    </row>
    <row r="60" spans="2:22" x14ac:dyDescent="0.25">
      <c r="B60" s="71"/>
      <c r="C60" s="71"/>
      <c r="D60" s="71"/>
      <c r="I60" s="270">
        <v>53</v>
      </c>
      <c r="J60" s="270">
        <v>36</v>
      </c>
      <c r="K60" s="270">
        <v>23</v>
      </c>
      <c r="L60" s="270">
        <v>25</v>
      </c>
      <c r="M60" s="270">
        <v>23</v>
      </c>
      <c r="N60" s="270">
        <v>20</v>
      </c>
      <c r="O60" s="270">
        <v>17</v>
      </c>
      <c r="P60" s="105">
        <f t="shared" si="3"/>
        <v>6.3069376313945342E-3</v>
      </c>
      <c r="Q60" s="105">
        <f t="shared" si="4"/>
        <v>4.0365040365040366E-3</v>
      </c>
      <c r="R60" s="105">
        <f t="shared" si="5"/>
        <v>4.3500957021054467E-3</v>
      </c>
      <c r="S60" s="105">
        <f t="shared" si="6"/>
        <v>6.0225189840272322E-3</v>
      </c>
      <c r="T60" s="105">
        <f t="shared" si="7"/>
        <v>4.9188391539596657E-3</v>
      </c>
      <c r="U60" s="106">
        <f t="shared" si="8"/>
        <v>4.0028255238992233E-3</v>
      </c>
      <c r="V60" s="71">
        <f>SUM($U$7:U60)</f>
        <v>0.46362137979750401</v>
      </c>
    </row>
    <row r="61" spans="2:22" x14ac:dyDescent="0.25">
      <c r="B61" s="71"/>
      <c r="C61" s="71"/>
      <c r="D61" s="71"/>
      <c r="I61" s="270">
        <v>54</v>
      </c>
      <c r="J61" s="270">
        <v>24</v>
      </c>
      <c r="K61" s="270">
        <v>30</v>
      </c>
      <c r="L61" s="270">
        <v>29</v>
      </c>
      <c r="M61" s="270">
        <v>15</v>
      </c>
      <c r="N61" s="270">
        <v>25</v>
      </c>
      <c r="O61" s="270">
        <v>15</v>
      </c>
      <c r="P61" s="105">
        <f t="shared" si="3"/>
        <v>4.2046250875963564E-3</v>
      </c>
      <c r="Q61" s="105">
        <f t="shared" si="4"/>
        <v>5.2650052650052648E-3</v>
      </c>
      <c r="R61" s="105">
        <f t="shared" si="5"/>
        <v>5.0461110144423178E-3</v>
      </c>
      <c r="S61" s="105">
        <f t="shared" si="6"/>
        <v>3.927729772191673E-3</v>
      </c>
      <c r="T61" s="105">
        <f t="shared" si="7"/>
        <v>6.1485489424495821E-3</v>
      </c>
      <c r="U61" s="106">
        <f t="shared" si="8"/>
        <v>3.5319048740287263E-3</v>
      </c>
      <c r="V61" s="71">
        <f>SUM($U$7:U61)</f>
        <v>0.46715328467153272</v>
      </c>
    </row>
    <row r="62" spans="2:22" x14ac:dyDescent="0.25">
      <c r="B62" s="71"/>
      <c r="C62" s="71"/>
      <c r="D62" s="71"/>
      <c r="I62" s="270">
        <v>55</v>
      </c>
      <c r="J62" s="270">
        <v>28</v>
      </c>
      <c r="K62" s="270">
        <v>23</v>
      </c>
      <c r="L62" s="270">
        <v>31</v>
      </c>
      <c r="M62" s="270">
        <v>22</v>
      </c>
      <c r="N62" s="270">
        <v>23</v>
      </c>
      <c r="O62" s="270">
        <v>25</v>
      </c>
      <c r="P62" s="105">
        <f t="shared" si="3"/>
        <v>4.905395935529082E-3</v>
      </c>
      <c r="Q62" s="105">
        <f t="shared" si="4"/>
        <v>4.0365040365040366E-3</v>
      </c>
      <c r="R62" s="105">
        <f t="shared" si="5"/>
        <v>5.3941186706107534E-3</v>
      </c>
      <c r="S62" s="105">
        <f t="shared" si="6"/>
        <v>5.7606703325477878E-3</v>
      </c>
      <c r="T62" s="105">
        <f t="shared" si="7"/>
        <v>5.6566650270536154E-3</v>
      </c>
      <c r="U62" s="106">
        <f t="shared" si="8"/>
        <v>5.8865081233812101E-3</v>
      </c>
      <c r="V62" s="71">
        <f>SUM($U$7:U62)</f>
        <v>0.47303979279491393</v>
      </c>
    </row>
    <row r="63" spans="2:22" x14ac:dyDescent="0.25">
      <c r="B63" s="71"/>
      <c r="C63" s="71"/>
      <c r="D63" s="71"/>
      <c r="I63" s="270">
        <v>56</v>
      </c>
      <c r="J63" s="270">
        <v>32</v>
      </c>
      <c r="K63" s="270">
        <v>21</v>
      </c>
      <c r="L63" s="270">
        <v>33</v>
      </c>
      <c r="M63" s="270">
        <v>25</v>
      </c>
      <c r="N63" s="270">
        <v>14</v>
      </c>
      <c r="O63" s="270">
        <v>18</v>
      </c>
      <c r="P63" s="105">
        <f t="shared" si="3"/>
        <v>5.6061667834618077E-3</v>
      </c>
      <c r="Q63" s="105">
        <f t="shared" si="4"/>
        <v>3.6855036855036856E-3</v>
      </c>
      <c r="R63" s="105">
        <f t="shared" si="5"/>
        <v>5.742126326779189E-3</v>
      </c>
      <c r="S63" s="105">
        <f t="shared" si="6"/>
        <v>6.546216286986122E-3</v>
      </c>
      <c r="T63" s="105">
        <f t="shared" si="7"/>
        <v>3.4431874077717659E-3</v>
      </c>
      <c r="U63" s="106">
        <f t="shared" si="8"/>
        <v>4.2382858488344711E-3</v>
      </c>
      <c r="V63" s="71">
        <f>SUM($U$7:U63)</f>
        <v>0.47727807864374838</v>
      </c>
    </row>
    <row r="64" spans="2:22" x14ac:dyDescent="0.25">
      <c r="B64" s="71"/>
      <c r="C64" s="71"/>
      <c r="D64" s="71"/>
      <c r="I64" s="270">
        <v>57</v>
      </c>
      <c r="J64" s="270">
        <v>20</v>
      </c>
      <c r="K64" s="270">
        <v>33</v>
      </c>
      <c r="L64" s="270">
        <v>26</v>
      </c>
      <c r="M64" s="270">
        <v>17</v>
      </c>
      <c r="N64" s="270">
        <v>26</v>
      </c>
      <c r="O64" s="270">
        <v>16</v>
      </c>
      <c r="P64" s="105">
        <f t="shared" si="3"/>
        <v>3.5038542396636299E-3</v>
      </c>
      <c r="Q64" s="105">
        <f t="shared" si="4"/>
        <v>5.7915057915057912E-3</v>
      </c>
      <c r="R64" s="105">
        <f t="shared" si="5"/>
        <v>4.524099530189664E-3</v>
      </c>
      <c r="S64" s="105">
        <f t="shared" si="6"/>
        <v>4.4514270751505628E-3</v>
      </c>
      <c r="T64" s="105">
        <f t="shared" si="7"/>
        <v>6.3944909001475651E-3</v>
      </c>
      <c r="U64" s="106">
        <f t="shared" si="8"/>
        <v>3.7673651989639746E-3</v>
      </c>
      <c r="V64" s="71">
        <f>SUM($U$7:U64)</f>
        <v>0.48104544384271236</v>
      </c>
    </row>
    <row r="65" spans="2:22" x14ac:dyDescent="0.25">
      <c r="B65" s="71"/>
      <c r="C65" s="71"/>
      <c r="D65" s="71"/>
      <c r="I65" s="270">
        <v>58</v>
      </c>
      <c r="J65" s="270">
        <v>22</v>
      </c>
      <c r="K65" s="270">
        <v>33</v>
      </c>
      <c r="L65" s="270">
        <v>20</v>
      </c>
      <c r="M65" s="270">
        <v>11</v>
      </c>
      <c r="N65" s="270">
        <v>22</v>
      </c>
      <c r="O65" s="270">
        <v>13</v>
      </c>
      <c r="P65" s="105">
        <f t="shared" si="3"/>
        <v>3.8542396636299932E-3</v>
      </c>
      <c r="Q65" s="105">
        <f t="shared" si="4"/>
        <v>5.7915057915057912E-3</v>
      </c>
      <c r="R65" s="105">
        <f t="shared" si="5"/>
        <v>3.4800765616843569E-3</v>
      </c>
      <c r="S65" s="105">
        <f t="shared" si="6"/>
        <v>2.8803351662738939E-3</v>
      </c>
      <c r="T65" s="105">
        <f t="shared" si="7"/>
        <v>5.4107230693556324E-3</v>
      </c>
      <c r="U65" s="106">
        <f t="shared" si="8"/>
        <v>3.0609842241582294E-3</v>
      </c>
      <c r="V65" s="71">
        <f>SUM($U$7:U65)</f>
        <v>0.4841064280668706</v>
      </c>
    </row>
    <row r="66" spans="2:22" x14ac:dyDescent="0.25">
      <c r="B66" s="71"/>
      <c r="C66" s="71"/>
      <c r="D66" s="71"/>
      <c r="I66" s="270">
        <v>59</v>
      </c>
      <c r="J66" s="270">
        <v>23</v>
      </c>
      <c r="K66" s="270">
        <v>17</v>
      </c>
      <c r="L66" s="270">
        <v>22</v>
      </c>
      <c r="M66" s="270">
        <v>14</v>
      </c>
      <c r="N66" s="270">
        <v>14</v>
      </c>
      <c r="O66" s="270">
        <v>16</v>
      </c>
      <c r="P66" s="105">
        <f t="shared" si="3"/>
        <v>4.0294323756131746E-3</v>
      </c>
      <c r="Q66" s="105">
        <f t="shared" si="4"/>
        <v>2.9835029835029833E-3</v>
      </c>
      <c r="R66" s="105">
        <f t="shared" si="5"/>
        <v>3.8280842178527929E-3</v>
      </c>
      <c r="S66" s="105">
        <f t="shared" si="6"/>
        <v>3.6658811207122281E-3</v>
      </c>
      <c r="T66" s="105">
        <f t="shared" si="7"/>
        <v>3.4431874077717659E-3</v>
      </c>
      <c r="U66" s="106">
        <f t="shared" si="8"/>
        <v>3.7673651989639746E-3</v>
      </c>
      <c r="V66" s="71">
        <f>SUM($U$7:U66)</f>
        <v>0.48787379326583458</v>
      </c>
    </row>
    <row r="67" spans="2:22" x14ac:dyDescent="0.25">
      <c r="B67" s="71"/>
      <c r="C67" s="71"/>
      <c r="D67" s="71"/>
      <c r="I67" s="270">
        <v>60</v>
      </c>
      <c r="J67" s="270">
        <v>16</v>
      </c>
      <c r="K67" s="270">
        <v>17</v>
      </c>
      <c r="L67" s="270">
        <v>24</v>
      </c>
      <c r="M67" s="270">
        <v>11</v>
      </c>
      <c r="N67" s="270">
        <v>9</v>
      </c>
      <c r="O67" s="270">
        <v>21</v>
      </c>
      <c r="P67" s="105">
        <f t="shared" si="3"/>
        <v>2.8030833917309038E-3</v>
      </c>
      <c r="Q67" s="105">
        <f t="shared" si="4"/>
        <v>2.9835029835029833E-3</v>
      </c>
      <c r="R67" s="105">
        <f t="shared" si="5"/>
        <v>4.1760918740212285E-3</v>
      </c>
      <c r="S67" s="105">
        <f t="shared" si="6"/>
        <v>2.8803351662738939E-3</v>
      </c>
      <c r="T67" s="105">
        <f t="shared" si="7"/>
        <v>2.2134776192818495E-3</v>
      </c>
      <c r="U67" s="106">
        <f t="shared" si="8"/>
        <v>4.9446668236402163E-3</v>
      </c>
      <c r="V67" s="71">
        <f>SUM($U$7:U67)</f>
        <v>0.49281846008947477</v>
      </c>
    </row>
    <row r="68" spans="2:22" x14ac:dyDescent="0.25">
      <c r="B68" s="71"/>
      <c r="C68" s="71"/>
      <c r="D68" s="71"/>
      <c r="I68" s="270">
        <v>61</v>
      </c>
      <c r="J68" s="270">
        <v>25</v>
      </c>
      <c r="K68" s="270">
        <v>17</v>
      </c>
      <c r="L68" s="270">
        <v>25</v>
      </c>
      <c r="M68" s="270">
        <v>21</v>
      </c>
      <c r="N68" s="270">
        <v>12</v>
      </c>
      <c r="O68" s="270">
        <v>21</v>
      </c>
      <c r="P68" s="105">
        <f t="shared" si="3"/>
        <v>4.3798177995795374E-3</v>
      </c>
      <c r="Q68" s="105">
        <f t="shared" si="4"/>
        <v>2.9835029835029833E-3</v>
      </c>
      <c r="R68" s="105">
        <f t="shared" si="5"/>
        <v>4.3500957021054467E-3</v>
      </c>
      <c r="S68" s="105">
        <f t="shared" si="6"/>
        <v>5.4988216810683424E-3</v>
      </c>
      <c r="T68" s="105">
        <f t="shared" si="7"/>
        <v>2.9513034923757992E-3</v>
      </c>
      <c r="U68" s="106">
        <f t="shared" si="8"/>
        <v>4.9446668236402163E-3</v>
      </c>
      <c r="V68" s="71">
        <f>SUM($U$7:U68)</f>
        <v>0.49776312691311497</v>
      </c>
    </row>
    <row r="69" spans="2:22" x14ac:dyDescent="0.25">
      <c r="B69" s="71"/>
      <c r="C69" s="71"/>
      <c r="D69" s="71"/>
      <c r="I69" s="270">
        <v>62</v>
      </c>
      <c r="J69" s="270">
        <v>22</v>
      </c>
      <c r="K69" s="270">
        <v>31</v>
      </c>
      <c r="L69" s="270">
        <v>16</v>
      </c>
      <c r="M69" s="270">
        <v>16</v>
      </c>
      <c r="N69" s="270">
        <v>25</v>
      </c>
      <c r="O69" s="270">
        <v>12</v>
      </c>
      <c r="P69" s="105">
        <f t="shared" si="3"/>
        <v>3.8542396636299932E-3</v>
      </c>
      <c r="Q69" s="105">
        <f t="shared" si="4"/>
        <v>5.4405054405054403E-3</v>
      </c>
      <c r="R69" s="105">
        <f t="shared" si="5"/>
        <v>2.7840612493474858E-3</v>
      </c>
      <c r="S69" s="105">
        <f t="shared" si="6"/>
        <v>4.1895784236711184E-3</v>
      </c>
      <c r="T69" s="105">
        <f t="shared" si="7"/>
        <v>6.1485489424495821E-3</v>
      </c>
      <c r="U69" s="106">
        <f t="shared" si="8"/>
        <v>2.8255238992229807E-3</v>
      </c>
      <c r="V69" s="71">
        <f>SUM($U$7:U69)</f>
        <v>0.50058865081233794</v>
      </c>
    </row>
    <row r="70" spans="2:22" x14ac:dyDescent="0.25">
      <c r="B70" s="71"/>
      <c r="C70" s="71"/>
      <c r="D70" s="71"/>
      <c r="I70" s="270">
        <v>63</v>
      </c>
      <c r="J70" s="270">
        <v>22</v>
      </c>
      <c r="K70" s="270">
        <v>30</v>
      </c>
      <c r="L70" s="270">
        <v>19</v>
      </c>
      <c r="M70" s="270">
        <v>18</v>
      </c>
      <c r="N70" s="270">
        <v>20</v>
      </c>
      <c r="O70" s="270">
        <v>13</v>
      </c>
      <c r="P70" s="105">
        <f t="shared" si="3"/>
        <v>3.8542396636299932E-3</v>
      </c>
      <c r="Q70" s="105">
        <f t="shared" si="4"/>
        <v>5.2650052650052648E-3</v>
      </c>
      <c r="R70" s="105">
        <f t="shared" si="5"/>
        <v>3.3060727336001391E-3</v>
      </c>
      <c r="S70" s="105">
        <f t="shared" si="6"/>
        <v>4.7132757266300082E-3</v>
      </c>
      <c r="T70" s="105">
        <f t="shared" si="7"/>
        <v>4.9188391539596657E-3</v>
      </c>
      <c r="U70" s="106">
        <f t="shared" si="8"/>
        <v>3.0609842241582294E-3</v>
      </c>
      <c r="V70" s="71">
        <f>SUM($U$7:U70)</f>
        <v>0.50364963503649618</v>
      </c>
    </row>
    <row r="71" spans="2:22" x14ac:dyDescent="0.25">
      <c r="B71" s="71"/>
      <c r="C71" s="71"/>
      <c r="D71" s="71"/>
      <c r="I71" s="270">
        <v>64</v>
      </c>
      <c r="J71" s="270">
        <v>24</v>
      </c>
      <c r="K71" s="270">
        <v>19</v>
      </c>
      <c r="L71" s="270">
        <v>23</v>
      </c>
      <c r="M71" s="270">
        <v>13</v>
      </c>
      <c r="N71" s="270">
        <v>16</v>
      </c>
      <c r="O71" s="270">
        <v>19</v>
      </c>
      <c r="P71" s="105">
        <f t="shared" si="3"/>
        <v>4.2046250875963564E-3</v>
      </c>
      <c r="Q71" s="105">
        <f t="shared" si="4"/>
        <v>3.3345033345033347E-3</v>
      </c>
      <c r="R71" s="105">
        <f t="shared" si="5"/>
        <v>4.0020880459370103E-3</v>
      </c>
      <c r="S71" s="105">
        <f t="shared" si="6"/>
        <v>3.4040324692327832E-3</v>
      </c>
      <c r="T71" s="105">
        <f t="shared" si="7"/>
        <v>3.9350713231677322E-3</v>
      </c>
      <c r="U71" s="106">
        <f t="shared" si="8"/>
        <v>4.4737461737697198E-3</v>
      </c>
      <c r="V71" s="71">
        <f>SUM($U$7:U71)</f>
        <v>0.5081233812102659</v>
      </c>
    </row>
    <row r="72" spans="2:22" x14ac:dyDescent="0.25">
      <c r="B72" s="71"/>
      <c r="C72" s="71"/>
      <c r="D72" s="71"/>
      <c r="I72" s="270">
        <v>65</v>
      </c>
      <c r="J72" s="270">
        <v>23</v>
      </c>
      <c r="K72" s="270">
        <v>16</v>
      </c>
      <c r="L72" s="270">
        <v>24</v>
      </c>
      <c r="M72" s="270">
        <v>19</v>
      </c>
      <c r="N72" s="270">
        <v>13</v>
      </c>
      <c r="O72" s="270">
        <v>21</v>
      </c>
      <c r="P72" s="105">
        <f t="shared" ref="P72:P107" si="9">J72/$AD$17</f>
        <v>4.0294323756131746E-3</v>
      </c>
      <c r="Q72" s="105">
        <f t="shared" ref="Q72:Q107" si="10">K72/$AD$18</f>
        <v>2.8080028080028079E-3</v>
      </c>
      <c r="R72" s="105">
        <f t="shared" ref="R72:R107" si="11">L72/$AD$19</f>
        <v>4.1760918740212285E-3</v>
      </c>
      <c r="S72" s="105">
        <f t="shared" ref="S72:S107" si="12">M72/$Y$17</f>
        <v>4.9751243781094526E-3</v>
      </c>
      <c r="T72" s="105">
        <f t="shared" ref="T72:T107" si="13">N72/$Y$18</f>
        <v>3.1972454500737825E-3</v>
      </c>
      <c r="U72" s="106">
        <f t="shared" ref="U72:U107" si="14">O72/$Y$19</f>
        <v>4.9446668236402163E-3</v>
      </c>
      <c r="V72" s="71">
        <f>SUM($U$7:U72)</f>
        <v>0.51306804803390615</v>
      </c>
    </row>
    <row r="73" spans="2:22" x14ac:dyDescent="0.25">
      <c r="B73" s="71"/>
      <c r="C73" s="71"/>
      <c r="D73" s="71"/>
      <c r="I73" s="270">
        <v>66</v>
      </c>
      <c r="J73" s="270">
        <v>16</v>
      </c>
      <c r="K73" s="270">
        <v>18</v>
      </c>
      <c r="L73" s="270">
        <v>22</v>
      </c>
      <c r="M73" s="270">
        <v>14</v>
      </c>
      <c r="N73" s="270">
        <v>14</v>
      </c>
      <c r="O73" s="270">
        <v>16</v>
      </c>
      <c r="P73" s="105">
        <f t="shared" si="9"/>
        <v>2.8030833917309038E-3</v>
      </c>
      <c r="Q73" s="105">
        <f t="shared" si="10"/>
        <v>3.1590031590031588E-3</v>
      </c>
      <c r="R73" s="105">
        <f t="shared" si="11"/>
        <v>3.8280842178527929E-3</v>
      </c>
      <c r="S73" s="105">
        <f t="shared" si="12"/>
        <v>3.6658811207122281E-3</v>
      </c>
      <c r="T73" s="105">
        <f t="shared" si="13"/>
        <v>3.4431874077717659E-3</v>
      </c>
      <c r="U73" s="106">
        <f t="shared" si="14"/>
        <v>3.7673651989639746E-3</v>
      </c>
      <c r="V73" s="71">
        <f>SUM($U$7:U73)</f>
        <v>0.51683541323287008</v>
      </c>
    </row>
    <row r="74" spans="2:22" x14ac:dyDescent="0.25">
      <c r="B74" s="71"/>
      <c r="C74" s="71"/>
      <c r="D74" s="71"/>
      <c r="I74" s="270">
        <v>67</v>
      </c>
      <c r="J74" s="270">
        <v>28</v>
      </c>
      <c r="K74" s="270">
        <v>19</v>
      </c>
      <c r="L74" s="270">
        <v>19</v>
      </c>
      <c r="M74" s="270">
        <v>21</v>
      </c>
      <c r="N74" s="270">
        <v>14</v>
      </c>
      <c r="O74" s="270">
        <v>16</v>
      </c>
      <c r="P74" s="105">
        <f t="shared" si="9"/>
        <v>4.905395935529082E-3</v>
      </c>
      <c r="Q74" s="105">
        <f t="shared" si="10"/>
        <v>3.3345033345033347E-3</v>
      </c>
      <c r="R74" s="105">
        <f t="shared" si="11"/>
        <v>3.3060727336001391E-3</v>
      </c>
      <c r="S74" s="105">
        <f t="shared" si="12"/>
        <v>5.4988216810683424E-3</v>
      </c>
      <c r="T74" s="105">
        <f t="shared" si="13"/>
        <v>3.4431874077717659E-3</v>
      </c>
      <c r="U74" s="106">
        <f t="shared" si="14"/>
        <v>3.7673651989639746E-3</v>
      </c>
      <c r="V74" s="71">
        <f>SUM($U$7:U74)</f>
        <v>0.520602778431834</v>
      </c>
    </row>
    <row r="75" spans="2:22" x14ac:dyDescent="0.25">
      <c r="B75" s="71"/>
      <c r="C75" s="71"/>
      <c r="D75" s="71"/>
      <c r="I75" s="270">
        <v>68</v>
      </c>
      <c r="J75" s="270">
        <v>23</v>
      </c>
      <c r="K75" s="270">
        <v>23</v>
      </c>
      <c r="L75" s="270">
        <v>30</v>
      </c>
      <c r="M75" s="270">
        <v>18</v>
      </c>
      <c r="N75" s="270">
        <v>17</v>
      </c>
      <c r="O75" s="270">
        <v>20</v>
      </c>
      <c r="P75" s="105">
        <f t="shared" si="9"/>
        <v>4.0294323756131746E-3</v>
      </c>
      <c r="Q75" s="105">
        <f t="shared" si="10"/>
        <v>4.0365040365040366E-3</v>
      </c>
      <c r="R75" s="105">
        <f t="shared" si="11"/>
        <v>5.2201148425265352E-3</v>
      </c>
      <c r="S75" s="105">
        <f t="shared" si="12"/>
        <v>4.7132757266300082E-3</v>
      </c>
      <c r="T75" s="105">
        <f t="shared" si="13"/>
        <v>4.181013280865716E-3</v>
      </c>
      <c r="U75" s="106">
        <f t="shared" si="14"/>
        <v>4.7092064987049684E-3</v>
      </c>
      <c r="V75" s="71">
        <f>SUM($U$7:U75)</f>
        <v>0.52531198493053899</v>
      </c>
    </row>
    <row r="76" spans="2:22" x14ac:dyDescent="0.25">
      <c r="B76" s="71"/>
      <c r="C76" s="71"/>
      <c r="D76" s="71"/>
      <c r="I76" s="270">
        <v>69</v>
      </c>
      <c r="J76" s="270">
        <v>28</v>
      </c>
      <c r="K76" s="270">
        <v>20</v>
      </c>
      <c r="L76" s="270">
        <v>23</v>
      </c>
      <c r="M76" s="270">
        <v>18</v>
      </c>
      <c r="N76" s="270">
        <v>16</v>
      </c>
      <c r="O76" s="270">
        <v>15</v>
      </c>
      <c r="P76" s="105">
        <f t="shared" si="9"/>
        <v>4.905395935529082E-3</v>
      </c>
      <c r="Q76" s="105">
        <f t="shared" si="10"/>
        <v>3.5100035100035102E-3</v>
      </c>
      <c r="R76" s="105">
        <f t="shared" si="11"/>
        <v>4.0020880459370103E-3</v>
      </c>
      <c r="S76" s="105">
        <f t="shared" si="12"/>
        <v>4.7132757266300082E-3</v>
      </c>
      <c r="T76" s="105">
        <f t="shared" si="13"/>
        <v>3.9350713231677322E-3</v>
      </c>
      <c r="U76" s="106">
        <f t="shared" si="14"/>
        <v>3.5319048740287263E-3</v>
      </c>
      <c r="V76" s="71">
        <f>SUM($U$7:U76)</f>
        <v>0.52884388980456776</v>
      </c>
    </row>
    <row r="77" spans="2:22" x14ac:dyDescent="0.25">
      <c r="B77" s="71"/>
      <c r="C77" s="71"/>
      <c r="D77" s="71"/>
      <c r="I77" s="270">
        <v>70</v>
      </c>
      <c r="J77" s="270">
        <v>26</v>
      </c>
      <c r="K77" s="270">
        <v>27</v>
      </c>
      <c r="L77" s="270">
        <v>19</v>
      </c>
      <c r="M77" s="270">
        <v>19</v>
      </c>
      <c r="N77" s="270">
        <v>21</v>
      </c>
      <c r="O77" s="270">
        <v>15</v>
      </c>
      <c r="P77" s="105">
        <f t="shared" si="9"/>
        <v>4.5550105115627192E-3</v>
      </c>
      <c r="Q77" s="105">
        <f t="shared" si="10"/>
        <v>4.7385047385047384E-3</v>
      </c>
      <c r="R77" s="105">
        <f t="shared" si="11"/>
        <v>3.3060727336001391E-3</v>
      </c>
      <c r="S77" s="105">
        <f t="shared" si="12"/>
        <v>4.9751243781094526E-3</v>
      </c>
      <c r="T77" s="105">
        <f t="shared" si="13"/>
        <v>5.1647811116576486E-3</v>
      </c>
      <c r="U77" s="106">
        <f t="shared" si="14"/>
        <v>3.5319048740287263E-3</v>
      </c>
      <c r="V77" s="71">
        <f>SUM($U$7:U77)</f>
        <v>0.53237579467859653</v>
      </c>
    </row>
    <row r="78" spans="2:22" x14ac:dyDescent="0.25">
      <c r="B78" s="71"/>
      <c r="C78" s="71"/>
      <c r="D78" s="71"/>
      <c r="I78" s="270">
        <v>71</v>
      </c>
      <c r="J78" s="270">
        <v>17</v>
      </c>
      <c r="K78" s="270">
        <v>30</v>
      </c>
      <c r="L78" s="270">
        <v>18</v>
      </c>
      <c r="M78" s="270">
        <v>16</v>
      </c>
      <c r="N78" s="270">
        <v>22</v>
      </c>
      <c r="O78" s="270">
        <v>18</v>
      </c>
      <c r="P78" s="105">
        <f t="shared" si="9"/>
        <v>2.9782761037140857E-3</v>
      </c>
      <c r="Q78" s="105">
        <f t="shared" si="10"/>
        <v>5.2650052650052648E-3</v>
      </c>
      <c r="R78" s="105">
        <f t="shared" si="11"/>
        <v>3.1320689055159214E-3</v>
      </c>
      <c r="S78" s="105">
        <f t="shared" si="12"/>
        <v>4.1895784236711184E-3</v>
      </c>
      <c r="T78" s="105">
        <f t="shared" si="13"/>
        <v>5.4107230693556324E-3</v>
      </c>
      <c r="U78" s="106">
        <f t="shared" si="14"/>
        <v>4.2382858488344711E-3</v>
      </c>
      <c r="V78" s="71">
        <f>SUM($U$7:U78)</f>
        <v>0.53661408052743098</v>
      </c>
    </row>
    <row r="79" spans="2:22" x14ac:dyDescent="0.25">
      <c r="B79" s="71"/>
      <c r="C79" s="71"/>
      <c r="D79" s="71"/>
      <c r="I79" s="270">
        <v>72</v>
      </c>
      <c r="J79" s="270">
        <v>17</v>
      </c>
      <c r="K79" s="270">
        <v>20</v>
      </c>
      <c r="L79" s="270">
        <v>22</v>
      </c>
      <c r="M79" s="270">
        <v>13</v>
      </c>
      <c r="N79" s="270">
        <v>20</v>
      </c>
      <c r="O79" s="270">
        <v>17</v>
      </c>
      <c r="P79" s="105">
        <f t="shared" si="9"/>
        <v>2.9782761037140857E-3</v>
      </c>
      <c r="Q79" s="105">
        <f t="shared" si="10"/>
        <v>3.5100035100035102E-3</v>
      </c>
      <c r="R79" s="105">
        <f t="shared" si="11"/>
        <v>3.8280842178527929E-3</v>
      </c>
      <c r="S79" s="105">
        <f t="shared" si="12"/>
        <v>3.4040324692327832E-3</v>
      </c>
      <c r="T79" s="105">
        <f t="shared" si="13"/>
        <v>4.9188391539596657E-3</v>
      </c>
      <c r="U79" s="106">
        <f t="shared" si="14"/>
        <v>4.0028255238992233E-3</v>
      </c>
      <c r="V79" s="71">
        <f>SUM($U$7:U79)</f>
        <v>0.54061690605133017</v>
      </c>
    </row>
    <row r="80" spans="2:22" x14ac:dyDescent="0.25">
      <c r="B80" s="71"/>
      <c r="C80" s="71"/>
      <c r="D80" s="71"/>
      <c r="I80" s="270">
        <v>73</v>
      </c>
      <c r="J80" s="270">
        <v>18</v>
      </c>
      <c r="K80" s="270">
        <v>14</v>
      </c>
      <c r="L80" s="270">
        <v>21</v>
      </c>
      <c r="M80" s="270">
        <v>11</v>
      </c>
      <c r="N80" s="270">
        <v>13</v>
      </c>
      <c r="O80" s="270">
        <v>13</v>
      </c>
      <c r="P80" s="105">
        <f t="shared" si="9"/>
        <v>3.1534688156972671E-3</v>
      </c>
      <c r="Q80" s="105">
        <f t="shared" si="10"/>
        <v>2.4570024570024569E-3</v>
      </c>
      <c r="R80" s="105">
        <f t="shared" si="11"/>
        <v>3.6540803897685747E-3</v>
      </c>
      <c r="S80" s="105">
        <f t="shared" si="12"/>
        <v>2.8803351662738939E-3</v>
      </c>
      <c r="T80" s="105">
        <f t="shared" si="13"/>
        <v>3.1972454500737825E-3</v>
      </c>
      <c r="U80" s="106">
        <f t="shared" si="14"/>
        <v>3.0609842241582294E-3</v>
      </c>
      <c r="V80" s="71">
        <f>SUM($U$7:U80)</f>
        <v>0.54367789027548841</v>
      </c>
    </row>
    <row r="81" spans="2:22" x14ac:dyDescent="0.25">
      <c r="B81" s="71"/>
      <c r="C81" s="71"/>
      <c r="D81" s="71"/>
      <c r="I81" s="270">
        <v>74</v>
      </c>
      <c r="J81" s="270">
        <v>29</v>
      </c>
      <c r="K81" s="270">
        <v>17</v>
      </c>
      <c r="L81" s="270">
        <v>24</v>
      </c>
      <c r="M81" s="270">
        <v>21</v>
      </c>
      <c r="N81" s="270">
        <v>14</v>
      </c>
      <c r="O81" s="270">
        <v>23</v>
      </c>
      <c r="P81" s="105">
        <f t="shared" si="9"/>
        <v>5.0805886475122639E-3</v>
      </c>
      <c r="Q81" s="105">
        <f t="shared" si="10"/>
        <v>2.9835029835029833E-3</v>
      </c>
      <c r="R81" s="105">
        <f t="shared" si="11"/>
        <v>4.1760918740212285E-3</v>
      </c>
      <c r="S81" s="105">
        <f t="shared" si="12"/>
        <v>5.4988216810683424E-3</v>
      </c>
      <c r="T81" s="105">
        <f t="shared" si="13"/>
        <v>3.4431874077717659E-3</v>
      </c>
      <c r="U81" s="106">
        <f t="shared" si="14"/>
        <v>5.4155874735107136E-3</v>
      </c>
      <c r="V81" s="71">
        <f>SUM($U$7:U81)</f>
        <v>0.54909347774899908</v>
      </c>
    </row>
    <row r="82" spans="2:22" x14ac:dyDescent="0.25">
      <c r="B82" s="71"/>
      <c r="C82" s="71"/>
      <c r="D82" s="71"/>
      <c r="I82" s="270">
        <v>75</v>
      </c>
      <c r="J82" s="270">
        <v>15</v>
      </c>
      <c r="K82" s="270">
        <v>28</v>
      </c>
      <c r="L82" s="270">
        <v>24</v>
      </c>
      <c r="M82" s="270">
        <v>16</v>
      </c>
      <c r="N82" s="270">
        <v>15</v>
      </c>
      <c r="O82" s="270">
        <v>18</v>
      </c>
      <c r="P82" s="105">
        <f t="shared" si="9"/>
        <v>2.6278906797477224E-3</v>
      </c>
      <c r="Q82" s="105">
        <f t="shared" si="10"/>
        <v>4.9140049140049139E-3</v>
      </c>
      <c r="R82" s="105">
        <f t="shared" si="11"/>
        <v>4.1760918740212285E-3</v>
      </c>
      <c r="S82" s="105">
        <f t="shared" si="12"/>
        <v>4.1895784236711184E-3</v>
      </c>
      <c r="T82" s="105">
        <f t="shared" si="13"/>
        <v>3.6891293654697493E-3</v>
      </c>
      <c r="U82" s="106">
        <f t="shared" si="14"/>
        <v>4.2382858488344711E-3</v>
      </c>
      <c r="V82" s="71">
        <f>SUM($U$7:U82)</f>
        <v>0.55333176359783354</v>
      </c>
    </row>
    <row r="83" spans="2:22" x14ac:dyDescent="0.25">
      <c r="B83" s="71"/>
      <c r="C83" s="71"/>
      <c r="D83" s="71"/>
      <c r="I83" s="270">
        <v>76</v>
      </c>
      <c r="J83" s="270">
        <v>22</v>
      </c>
      <c r="K83" s="270">
        <v>14</v>
      </c>
      <c r="L83" s="270">
        <v>24</v>
      </c>
      <c r="M83" s="270">
        <v>17</v>
      </c>
      <c r="N83" s="270">
        <v>13</v>
      </c>
      <c r="O83" s="270">
        <v>20</v>
      </c>
      <c r="P83" s="105">
        <f t="shared" si="9"/>
        <v>3.8542396636299932E-3</v>
      </c>
      <c r="Q83" s="105">
        <f t="shared" si="10"/>
        <v>2.4570024570024569E-3</v>
      </c>
      <c r="R83" s="105">
        <f t="shared" si="11"/>
        <v>4.1760918740212285E-3</v>
      </c>
      <c r="S83" s="105">
        <f t="shared" si="12"/>
        <v>4.4514270751505628E-3</v>
      </c>
      <c r="T83" s="105">
        <f t="shared" si="13"/>
        <v>3.1972454500737825E-3</v>
      </c>
      <c r="U83" s="106">
        <f t="shared" si="14"/>
        <v>4.7092064987049684E-3</v>
      </c>
      <c r="V83" s="71">
        <f>SUM($U$7:U83)</f>
        <v>0.55804097009653852</v>
      </c>
    </row>
    <row r="84" spans="2:22" x14ac:dyDescent="0.25">
      <c r="B84" s="71"/>
      <c r="C84" s="71"/>
      <c r="D84" s="71"/>
      <c r="I84" s="270">
        <v>77</v>
      </c>
      <c r="J84" s="270">
        <v>15</v>
      </c>
      <c r="K84" s="270">
        <v>22</v>
      </c>
      <c r="L84" s="270">
        <v>19</v>
      </c>
      <c r="M84" s="270">
        <v>8</v>
      </c>
      <c r="N84" s="270">
        <v>17</v>
      </c>
      <c r="O84" s="270">
        <v>18</v>
      </c>
      <c r="P84" s="105">
        <f t="shared" si="9"/>
        <v>2.6278906797477224E-3</v>
      </c>
      <c r="Q84" s="105">
        <f t="shared" si="10"/>
        <v>3.8610038610038611E-3</v>
      </c>
      <c r="R84" s="105">
        <f t="shared" si="11"/>
        <v>3.3060727336001391E-3</v>
      </c>
      <c r="S84" s="105">
        <f t="shared" si="12"/>
        <v>2.0947892118355592E-3</v>
      </c>
      <c r="T84" s="105">
        <f t="shared" si="13"/>
        <v>4.181013280865716E-3</v>
      </c>
      <c r="U84" s="106">
        <f t="shared" si="14"/>
        <v>4.2382858488344711E-3</v>
      </c>
      <c r="V84" s="71">
        <f>SUM($U$7:U84)</f>
        <v>0.56227925594537298</v>
      </c>
    </row>
    <row r="85" spans="2:22" x14ac:dyDescent="0.25">
      <c r="B85" s="71"/>
      <c r="C85" s="71"/>
      <c r="D85" s="71"/>
      <c r="I85" s="270">
        <v>78</v>
      </c>
      <c r="J85" s="270">
        <v>10</v>
      </c>
      <c r="K85" s="270">
        <v>17</v>
      </c>
      <c r="L85" s="270">
        <v>17</v>
      </c>
      <c r="M85" s="270">
        <v>11</v>
      </c>
      <c r="N85" s="270">
        <v>18</v>
      </c>
      <c r="O85" s="270">
        <v>16</v>
      </c>
      <c r="P85" s="105">
        <f t="shared" si="9"/>
        <v>1.751927119831815E-3</v>
      </c>
      <c r="Q85" s="105">
        <f t="shared" si="10"/>
        <v>2.9835029835029833E-3</v>
      </c>
      <c r="R85" s="105">
        <f t="shared" si="11"/>
        <v>2.9580650774317036E-3</v>
      </c>
      <c r="S85" s="105">
        <f t="shared" si="12"/>
        <v>2.8803351662738939E-3</v>
      </c>
      <c r="T85" s="105">
        <f t="shared" si="13"/>
        <v>4.426955238563699E-3</v>
      </c>
      <c r="U85" s="106">
        <f t="shared" si="14"/>
        <v>3.7673651989639746E-3</v>
      </c>
      <c r="V85" s="71">
        <f>SUM($U$7:U85)</f>
        <v>0.5660466211443369</v>
      </c>
    </row>
    <row r="86" spans="2:22" x14ac:dyDescent="0.25">
      <c r="B86" s="71"/>
      <c r="C86" s="71"/>
      <c r="D86" s="71"/>
      <c r="I86" s="270">
        <v>79</v>
      </c>
      <c r="J86" s="270">
        <v>22</v>
      </c>
      <c r="K86" s="270">
        <v>13</v>
      </c>
      <c r="L86" s="270">
        <v>16</v>
      </c>
      <c r="M86" s="270">
        <v>20</v>
      </c>
      <c r="N86" s="270">
        <v>16</v>
      </c>
      <c r="O86" s="270">
        <v>17</v>
      </c>
      <c r="P86" s="105">
        <f t="shared" si="9"/>
        <v>3.8542396636299932E-3</v>
      </c>
      <c r="Q86" s="105">
        <f t="shared" si="10"/>
        <v>2.2815022815022815E-3</v>
      </c>
      <c r="R86" s="105">
        <f t="shared" si="11"/>
        <v>2.7840612493474858E-3</v>
      </c>
      <c r="S86" s="105">
        <f t="shared" si="12"/>
        <v>5.236973029588898E-3</v>
      </c>
      <c r="T86" s="105">
        <f t="shared" si="13"/>
        <v>3.9350713231677322E-3</v>
      </c>
      <c r="U86" s="106">
        <f t="shared" si="14"/>
        <v>4.0028255238992233E-3</v>
      </c>
      <c r="V86" s="71">
        <f>SUM($U$7:U86)</f>
        <v>0.57004944666823609</v>
      </c>
    </row>
    <row r="87" spans="2:22" x14ac:dyDescent="0.25">
      <c r="B87" s="71"/>
      <c r="C87" s="71"/>
      <c r="D87" s="71"/>
      <c r="I87" s="270">
        <v>80</v>
      </c>
      <c r="J87" s="270">
        <v>22</v>
      </c>
      <c r="K87" s="270">
        <v>21</v>
      </c>
      <c r="L87" s="270">
        <v>24</v>
      </c>
      <c r="M87" s="270">
        <v>16</v>
      </c>
      <c r="N87" s="270">
        <v>12</v>
      </c>
      <c r="O87" s="270">
        <v>23</v>
      </c>
      <c r="P87" s="105">
        <f t="shared" si="9"/>
        <v>3.8542396636299932E-3</v>
      </c>
      <c r="Q87" s="105">
        <f t="shared" si="10"/>
        <v>3.6855036855036856E-3</v>
      </c>
      <c r="R87" s="105">
        <f t="shared" si="11"/>
        <v>4.1760918740212285E-3</v>
      </c>
      <c r="S87" s="105">
        <f t="shared" si="12"/>
        <v>4.1895784236711184E-3</v>
      </c>
      <c r="T87" s="105">
        <f t="shared" si="13"/>
        <v>2.9513034923757992E-3</v>
      </c>
      <c r="U87" s="106">
        <f t="shared" si="14"/>
        <v>5.4155874735107136E-3</v>
      </c>
      <c r="V87" s="71">
        <f>SUM($U$7:U87)</f>
        <v>0.57546503414174677</v>
      </c>
    </row>
    <row r="88" spans="2:22" x14ac:dyDescent="0.25">
      <c r="B88" s="71"/>
      <c r="C88" s="71"/>
      <c r="D88" s="71"/>
      <c r="I88" s="270">
        <v>81</v>
      </c>
      <c r="J88" s="270">
        <v>19</v>
      </c>
      <c r="K88" s="270">
        <v>15</v>
      </c>
      <c r="L88" s="270">
        <v>21</v>
      </c>
      <c r="M88" s="270">
        <v>17</v>
      </c>
      <c r="N88" s="270">
        <v>12</v>
      </c>
      <c r="O88" s="270">
        <v>19</v>
      </c>
      <c r="P88" s="105">
        <f t="shared" si="9"/>
        <v>3.3286615276804485E-3</v>
      </c>
      <c r="Q88" s="105">
        <f t="shared" si="10"/>
        <v>2.6325026325026324E-3</v>
      </c>
      <c r="R88" s="105">
        <f t="shared" si="11"/>
        <v>3.6540803897685747E-3</v>
      </c>
      <c r="S88" s="105">
        <f t="shared" si="12"/>
        <v>4.4514270751505628E-3</v>
      </c>
      <c r="T88" s="105">
        <f t="shared" si="13"/>
        <v>2.9513034923757992E-3</v>
      </c>
      <c r="U88" s="106">
        <f t="shared" si="14"/>
        <v>4.4737461737697198E-3</v>
      </c>
      <c r="V88" s="71">
        <f>SUM($U$7:U88)</f>
        <v>0.57993878031551649</v>
      </c>
    </row>
    <row r="89" spans="2:22" x14ac:dyDescent="0.25">
      <c r="B89" s="71"/>
      <c r="C89" s="71"/>
      <c r="D89" s="71"/>
      <c r="I89" s="270">
        <v>82</v>
      </c>
      <c r="J89" s="270">
        <v>19</v>
      </c>
      <c r="K89" s="270">
        <v>14</v>
      </c>
      <c r="L89" s="270">
        <v>16</v>
      </c>
      <c r="M89" s="270">
        <v>16</v>
      </c>
      <c r="N89" s="270">
        <v>12</v>
      </c>
      <c r="O89" s="270">
        <v>14</v>
      </c>
      <c r="P89" s="105">
        <f t="shared" si="9"/>
        <v>3.3286615276804485E-3</v>
      </c>
      <c r="Q89" s="105">
        <f t="shared" si="10"/>
        <v>2.4570024570024569E-3</v>
      </c>
      <c r="R89" s="105">
        <f t="shared" si="11"/>
        <v>2.7840612493474858E-3</v>
      </c>
      <c r="S89" s="105">
        <f t="shared" si="12"/>
        <v>4.1895784236711184E-3</v>
      </c>
      <c r="T89" s="105">
        <f t="shared" si="13"/>
        <v>2.9513034923757992E-3</v>
      </c>
      <c r="U89" s="106">
        <f t="shared" si="14"/>
        <v>3.2964445490934777E-3</v>
      </c>
      <c r="V89" s="71">
        <f>SUM($U$7:U89)</f>
        <v>0.58323522486460999</v>
      </c>
    </row>
    <row r="90" spans="2:22" x14ac:dyDescent="0.25">
      <c r="B90" s="71"/>
      <c r="C90" s="71"/>
      <c r="D90" s="71"/>
      <c r="I90" s="270">
        <v>83</v>
      </c>
      <c r="J90" s="270">
        <v>14</v>
      </c>
      <c r="K90" s="270">
        <v>21</v>
      </c>
      <c r="L90" s="270">
        <v>13</v>
      </c>
      <c r="M90" s="270">
        <v>11</v>
      </c>
      <c r="N90" s="270">
        <v>15</v>
      </c>
      <c r="O90" s="270">
        <v>11</v>
      </c>
      <c r="P90" s="105">
        <f t="shared" si="9"/>
        <v>2.452697967764541E-3</v>
      </c>
      <c r="Q90" s="105">
        <f t="shared" si="10"/>
        <v>3.6855036855036856E-3</v>
      </c>
      <c r="R90" s="105">
        <f t="shared" si="11"/>
        <v>2.262049765094832E-3</v>
      </c>
      <c r="S90" s="105">
        <f t="shared" si="12"/>
        <v>2.8803351662738939E-3</v>
      </c>
      <c r="T90" s="105">
        <f t="shared" si="13"/>
        <v>3.6891293654697493E-3</v>
      </c>
      <c r="U90" s="106">
        <f t="shared" si="14"/>
        <v>2.5900635742877325E-3</v>
      </c>
      <c r="V90" s="71">
        <f>SUM($U$7:U90)</f>
        <v>0.5858252884388977</v>
      </c>
    </row>
    <row r="91" spans="2:22" x14ac:dyDescent="0.25">
      <c r="B91" s="71"/>
      <c r="C91" s="71"/>
      <c r="D91" s="71"/>
      <c r="I91" s="270">
        <v>84</v>
      </c>
      <c r="J91" s="270">
        <v>17</v>
      </c>
      <c r="K91" s="270">
        <v>20</v>
      </c>
      <c r="L91" s="270">
        <v>22</v>
      </c>
      <c r="M91" s="270">
        <v>12</v>
      </c>
      <c r="N91" s="270">
        <v>14</v>
      </c>
      <c r="O91" s="270">
        <v>18</v>
      </c>
      <c r="P91" s="105">
        <f t="shared" si="9"/>
        <v>2.9782761037140857E-3</v>
      </c>
      <c r="Q91" s="105">
        <f t="shared" si="10"/>
        <v>3.5100035100035102E-3</v>
      </c>
      <c r="R91" s="105">
        <f t="shared" si="11"/>
        <v>3.8280842178527929E-3</v>
      </c>
      <c r="S91" s="105">
        <f t="shared" si="12"/>
        <v>3.1421838177533388E-3</v>
      </c>
      <c r="T91" s="105">
        <f t="shared" si="13"/>
        <v>3.4431874077717659E-3</v>
      </c>
      <c r="U91" s="106">
        <f t="shared" si="14"/>
        <v>4.2382858488344711E-3</v>
      </c>
      <c r="V91" s="71">
        <f>SUM($U$7:U91)</f>
        <v>0.59006357428773215</v>
      </c>
    </row>
    <row r="92" spans="2:22" x14ac:dyDescent="0.25">
      <c r="B92" s="71"/>
      <c r="C92" s="71"/>
      <c r="D92" s="71"/>
      <c r="I92" s="270">
        <v>85</v>
      </c>
      <c r="J92" s="270">
        <v>19</v>
      </c>
      <c r="K92" s="270">
        <v>9</v>
      </c>
      <c r="L92" s="270">
        <v>17</v>
      </c>
      <c r="M92" s="270">
        <v>15</v>
      </c>
      <c r="N92" s="270">
        <v>8</v>
      </c>
      <c r="O92" s="270">
        <v>17</v>
      </c>
      <c r="P92" s="105">
        <f t="shared" si="9"/>
        <v>3.3286615276804485E-3</v>
      </c>
      <c r="Q92" s="105">
        <f t="shared" si="10"/>
        <v>1.5795015795015794E-3</v>
      </c>
      <c r="R92" s="105">
        <f t="shared" si="11"/>
        <v>2.9580650774317036E-3</v>
      </c>
      <c r="S92" s="105">
        <f t="shared" si="12"/>
        <v>3.927729772191673E-3</v>
      </c>
      <c r="T92" s="105">
        <f t="shared" si="13"/>
        <v>1.9675356615838661E-3</v>
      </c>
      <c r="U92" s="106">
        <f t="shared" si="14"/>
        <v>4.0028255238992233E-3</v>
      </c>
      <c r="V92" s="71">
        <f>SUM($U$7:U92)</f>
        <v>0.59406639981163134</v>
      </c>
    </row>
    <row r="93" spans="2:22" x14ac:dyDescent="0.25">
      <c r="B93" s="71"/>
      <c r="C93" s="71"/>
      <c r="D93" s="71"/>
      <c r="I93" s="270">
        <v>86</v>
      </c>
      <c r="J93" s="270">
        <v>12</v>
      </c>
      <c r="K93" s="270">
        <v>13</v>
      </c>
      <c r="L93" s="270">
        <v>14</v>
      </c>
      <c r="M93" s="270">
        <v>10</v>
      </c>
      <c r="N93" s="270">
        <v>9</v>
      </c>
      <c r="O93" s="270">
        <v>13</v>
      </c>
      <c r="P93" s="105">
        <f t="shared" si="9"/>
        <v>2.1023125437981782E-3</v>
      </c>
      <c r="Q93" s="105">
        <f t="shared" si="10"/>
        <v>2.2815022815022815E-3</v>
      </c>
      <c r="R93" s="105">
        <f t="shared" si="11"/>
        <v>2.4360535931790498E-3</v>
      </c>
      <c r="S93" s="105">
        <f t="shared" si="12"/>
        <v>2.618486514794449E-3</v>
      </c>
      <c r="T93" s="105">
        <f t="shared" si="13"/>
        <v>2.2134776192818495E-3</v>
      </c>
      <c r="U93" s="106">
        <f t="shared" si="14"/>
        <v>3.0609842241582294E-3</v>
      </c>
      <c r="V93" s="71">
        <f>SUM($U$7:U93)</f>
        <v>0.59712738403578958</v>
      </c>
    </row>
    <row r="94" spans="2:22" x14ac:dyDescent="0.25">
      <c r="B94" s="71"/>
      <c r="C94" s="71"/>
      <c r="D94" s="71"/>
      <c r="I94" s="270">
        <v>87</v>
      </c>
      <c r="J94" s="270">
        <v>14</v>
      </c>
      <c r="K94" s="270">
        <v>16</v>
      </c>
      <c r="L94" s="270">
        <v>14</v>
      </c>
      <c r="M94" s="270">
        <v>10</v>
      </c>
      <c r="N94" s="270">
        <v>11</v>
      </c>
      <c r="O94" s="270">
        <v>17</v>
      </c>
      <c r="P94" s="105">
        <f t="shared" si="9"/>
        <v>2.452697967764541E-3</v>
      </c>
      <c r="Q94" s="105">
        <f t="shared" si="10"/>
        <v>2.8080028080028079E-3</v>
      </c>
      <c r="R94" s="105">
        <f t="shared" si="11"/>
        <v>2.4360535931790498E-3</v>
      </c>
      <c r="S94" s="105">
        <f t="shared" si="12"/>
        <v>2.618486514794449E-3</v>
      </c>
      <c r="T94" s="105">
        <f t="shared" si="13"/>
        <v>2.7053615346778162E-3</v>
      </c>
      <c r="U94" s="106">
        <f t="shared" si="14"/>
        <v>4.0028255238992233E-3</v>
      </c>
      <c r="V94" s="71">
        <f>SUM($U$7:U94)</f>
        <v>0.60113020955968877</v>
      </c>
    </row>
    <row r="95" spans="2:22" x14ac:dyDescent="0.25">
      <c r="B95" s="71"/>
      <c r="C95" s="71"/>
      <c r="D95" s="71"/>
      <c r="I95" s="270">
        <v>88</v>
      </c>
      <c r="J95" s="270">
        <v>14</v>
      </c>
      <c r="K95" s="270">
        <v>11</v>
      </c>
      <c r="L95" s="270">
        <v>21</v>
      </c>
      <c r="M95" s="270">
        <v>13</v>
      </c>
      <c r="N95" s="270">
        <v>12</v>
      </c>
      <c r="O95" s="270">
        <v>18</v>
      </c>
      <c r="P95" s="105">
        <f t="shared" si="9"/>
        <v>2.452697967764541E-3</v>
      </c>
      <c r="Q95" s="105">
        <f t="shared" si="10"/>
        <v>1.9305019305019305E-3</v>
      </c>
      <c r="R95" s="105">
        <f t="shared" si="11"/>
        <v>3.6540803897685747E-3</v>
      </c>
      <c r="S95" s="105">
        <f t="shared" si="12"/>
        <v>3.4040324692327832E-3</v>
      </c>
      <c r="T95" s="105">
        <f t="shared" si="13"/>
        <v>2.9513034923757992E-3</v>
      </c>
      <c r="U95" s="106">
        <f t="shared" si="14"/>
        <v>4.2382858488344711E-3</v>
      </c>
      <c r="V95" s="71">
        <f>SUM($U$7:U95)</f>
        <v>0.60536849540852322</v>
      </c>
    </row>
    <row r="96" spans="2:22" x14ac:dyDescent="0.25">
      <c r="B96" s="71"/>
      <c r="C96" s="71"/>
      <c r="D96" s="71"/>
      <c r="I96" s="270">
        <v>89</v>
      </c>
      <c r="J96" s="270">
        <v>19</v>
      </c>
      <c r="K96" s="270">
        <v>12</v>
      </c>
      <c r="L96" s="270">
        <v>11</v>
      </c>
      <c r="M96" s="270">
        <v>18</v>
      </c>
      <c r="N96" s="270">
        <v>13</v>
      </c>
      <c r="O96" s="270">
        <v>11</v>
      </c>
      <c r="P96" s="105">
        <f t="shared" si="9"/>
        <v>3.3286615276804485E-3</v>
      </c>
      <c r="Q96" s="105">
        <f t="shared" si="10"/>
        <v>2.106002106002106E-3</v>
      </c>
      <c r="R96" s="105">
        <f t="shared" si="11"/>
        <v>1.9140421089263965E-3</v>
      </c>
      <c r="S96" s="105">
        <f t="shared" si="12"/>
        <v>4.7132757266300082E-3</v>
      </c>
      <c r="T96" s="105">
        <f t="shared" si="13"/>
        <v>3.1972454500737825E-3</v>
      </c>
      <c r="U96" s="106">
        <f t="shared" si="14"/>
        <v>2.5900635742877325E-3</v>
      </c>
      <c r="V96" s="71">
        <f>SUM($U$7:U96)</f>
        <v>0.60795855898281093</v>
      </c>
    </row>
    <row r="97" spans="2:22" x14ac:dyDescent="0.25">
      <c r="B97" s="71"/>
      <c r="C97" s="71"/>
      <c r="D97" s="71"/>
      <c r="I97" s="270">
        <v>90</v>
      </c>
      <c r="J97" s="270">
        <v>15</v>
      </c>
      <c r="K97" s="270">
        <v>15</v>
      </c>
      <c r="L97" s="270">
        <v>17</v>
      </c>
      <c r="M97" s="270">
        <v>10</v>
      </c>
      <c r="N97" s="270">
        <v>10</v>
      </c>
      <c r="O97" s="270">
        <v>14</v>
      </c>
      <c r="P97" s="105">
        <f t="shared" si="9"/>
        <v>2.6278906797477224E-3</v>
      </c>
      <c r="Q97" s="105">
        <f t="shared" si="10"/>
        <v>2.6325026325026324E-3</v>
      </c>
      <c r="R97" s="105">
        <f t="shared" si="11"/>
        <v>2.9580650774317036E-3</v>
      </c>
      <c r="S97" s="105">
        <f t="shared" si="12"/>
        <v>2.618486514794449E-3</v>
      </c>
      <c r="T97" s="105">
        <f t="shared" si="13"/>
        <v>2.4594195769798328E-3</v>
      </c>
      <c r="U97" s="106">
        <f t="shared" si="14"/>
        <v>3.2964445490934777E-3</v>
      </c>
      <c r="V97" s="71">
        <f>SUM($U$7:U97)</f>
        <v>0.61125500353190443</v>
      </c>
    </row>
    <row r="98" spans="2:22" x14ac:dyDescent="0.25">
      <c r="B98" s="71"/>
      <c r="C98" s="71"/>
      <c r="D98" s="71"/>
      <c r="I98" s="270">
        <v>91</v>
      </c>
      <c r="J98" s="270">
        <v>19</v>
      </c>
      <c r="K98" s="270">
        <v>24</v>
      </c>
      <c r="L98" s="270">
        <v>17</v>
      </c>
      <c r="M98" s="270">
        <v>12</v>
      </c>
      <c r="N98" s="270">
        <v>14</v>
      </c>
      <c r="O98" s="270">
        <v>10</v>
      </c>
      <c r="P98" s="105">
        <f t="shared" si="9"/>
        <v>3.3286615276804485E-3</v>
      </c>
      <c r="Q98" s="105">
        <f t="shared" si="10"/>
        <v>4.212004212004212E-3</v>
      </c>
      <c r="R98" s="105">
        <f t="shared" si="11"/>
        <v>2.9580650774317036E-3</v>
      </c>
      <c r="S98" s="105">
        <f t="shared" si="12"/>
        <v>3.1421838177533388E-3</v>
      </c>
      <c r="T98" s="105">
        <f t="shared" si="13"/>
        <v>3.4431874077717659E-3</v>
      </c>
      <c r="U98" s="106">
        <f t="shared" si="14"/>
        <v>2.3546032493524842E-3</v>
      </c>
      <c r="V98" s="71">
        <f>SUM($U$7:U98)</f>
        <v>0.61360960678125687</v>
      </c>
    </row>
    <row r="99" spans="2:22" x14ac:dyDescent="0.25">
      <c r="B99" s="71"/>
      <c r="C99" s="71"/>
      <c r="D99" s="71"/>
      <c r="I99" s="270">
        <v>92</v>
      </c>
      <c r="J99" s="270">
        <v>11</v>
      </c>
      <c r="K99" s="270">
        <v>16</v>
      </c>
      <c r="L99" s="270">
        <v>15</v>
      </c>
      <c r="M99" s="270">
        <v>9</v>
      </c>
      <c r="N99" s="270">
        <v>13</v>
      </c>
      <c r="O99" s="270">
        <v>17</v>
      </c>
      <c r="P99" s="105">
        <f t="shared" si="9"/>
        <v>1.9271198318149966E-3</v>
      </c>
      <c r="Q99" s="105">
        <f t="shared" si="10"/>
        <v>2.8080028080028079E-3</v>
      </c>
      <c r="R99" s="105">
        <f t="shared" si="11"/>
        <v>2.6100574212632676E-3</v>
      </c>
      <c r="S99" s="105">
        <f t="shared" si="12"/>
        <v>2.3566378633150041E-3</v>
      </c>
      <c r="T99" s="105">
        <f t="shared" si="13"/>
        <v>3.1972454500737825E-3</v>
      </c>
      <c r="U99" s="106">
        <f t="shared" si="14"/>
        <v>4.0028255238992233E-3</v>
      </c>
      <c r="V99" s="71">
        <f>SUM($U$7:U99)</f>
        <v>0.61761243230515606</v>
      </c>
    </row>
    <row r="100" spans="2:22" x14ac:dyDescent="0.25">
      <c r="B100" s="71"/>
      <c r="C100" s="71"/>
      <c r="D100" s="71"/>
      <c r="I100" s="270">
        <v>93</v>
      </c>
      <c r="J100" s="270">
        <v>9</v>
      </c>
      <c r="K100" s="270">
        <v>18</v>
      </c>
      <c r="L100" s="270">
        <v>17</v>
      </c>
      <c r="M100" s="270">
        <v>9</v>
      </c>
      <c r="N100" s="270">
        <v>15</v>
      </c>
      <c r="O100" s="270">
        <v>13</v>
      </c>
      <c r="P100" s="105">
        <f t="shared" si="9"/>
        <v>1.5767344078486335E-3</v>
      </c>
      <c r="Q100" s="105">
        <f t="shared" si="10"/>
        <v>3.1590031590031588E-3</v>
      </c>
      <c r="R100" s="105">
        <f t="shared" si="11"/>
        <v>2.9580650774317036E-3</v>
      </c>
      <c r="S100" s="105">
        <f t="shared" si="12"/>
        <v>2.3566378633150041E-3</v>
      </c>
      <c r="T100" s="105">
        <f t="shared" si="13"/>
        <v>3.6891293654697493E-3</v>
      </c>
      <c r="U100" s="106">
        <f t="shared" si="14"/>
        <v>3.0609842241582294E-3</v>
      </c>
      <c r="V100" s="71">
        <f>SUM($U$7:U100)</f>
        <v>0.62067341652931429</v>
      </c>
    </row>
    <row r="101" spans="2:22" x14ac:dyDescent="0.25">
      <c r="B101" s="71"/>
      <c r="C101" s="71"/>
      <c r="D101" s="71"/>
      <c r="I101" s="270">
        <v>94</v>
      </c>
      <c r="J101" s="270">
        <v>10</v>
      </c>
      <c r="K101" s="270">
        <v>15</v>
      </c>
      <c r="L101" s="270">
        <v>19</v>
      </c>
      <c r="M101" s="270">
        <v>10</v>
      </c>
      <c r="N101" s="270">
        <v>13</v>
      </c>
      <c r="O101" s="270">
        <v>17</v>
      </c>
      <c r="P101" s="105">
        <f t="shared" si="9"/>
        <v>1.751927119831815E-3</v>
      </c>
      <c r="Q101" s="105">
        <f t="shared" si="10"/>
        <v>2.6325026325026324E-3</v>
      </c>
      <c r="R101" s="105">
        <f t="shared" si="11"/>
        <v>3.3060727336001391E-3</v>
      </c>
      <c r="S101" s="105">
        <f t="shared" si="12"/>
        <v>2.618486514794449E-3</v>
      </c>
      <c r="T101" s="105">
        <f t="shared" si="13"/>
        <v>3.1972454500737825E-3</v>
      </c>
      <c r="U101" s="106">
        <f t="shared" si="14"/>
        <v>4.0028255238992233E-3</v>
      </c>
      <c r="V101" s="71">
        <f>SUM($U$7:U101)</f>
        <v>0.62467624205321348</v>
      </c>
    </row>
    <row r="102" spans="2:22" x14ac:dyDescent="0.25">
      <c r="B102" s="71"/>
      <c r="C102" s="71"/>
      <c r="D102" s="71"/>
      <c r="I102" s="270">
        <v>95</v>
      </c>
      <c r="J102" s="270">
        <v>17</v>
      </c>
      <c r="K102" s="270">
        <v>7</v>
      </c>
      <c r="L102" s="270">
        <v>15</v>
      </c>
      <c r="M102" s="270">
        <v>11</v>
      </c>
      <c r="N102" s="270">
        <v>6</v>
      </c>
      <c r="O102" s="270">
        <v>16</v>
      </c>
      <c r="P102" s="105">
        <f t="shared" si="9"/>
        <v>2.9782761037140857E-3</v>
      </c>
      <c r="Q102" s="105">
        <f t="shared" si="10"/>
        <v>1.2285012285012285E-3</v>
      </c>
      <c r="R102" s="105">
        <f t="shared" si="11"/>
        <v>2.6100574212632676E-3</v>
      </c>
      <c r="S102" s="105">
        <f t="shared" si="12"/>
        <v>2.8803351662738939E-3</v>
      </c>
      <c r="T102" s="105">
        <f t="shared" si="13"/>
        <v>1.4756517461878996E-3</v>
      </c>
      <c r="U102" s="106">
        <f t="shared" si="14"/>
        <v>3.7673651989639746E-3</v>
      </c>
      <c r="V102" s="71">
        <f>SUM($U$7:U102)</f>
        <v>0.62844360725217741</v>
      </c>
    </row>
    <row r="103" spans="2:22" x14ac:dyDescent="0.25">
      <c r="I103" s="270">
        <v>96</v>
      </c>
      <c r="J103" s="270">
        <v>6</v>
      </c>
      <c r="K103" s="270">
        <v>15</v>
      </c>
      <c r="L103" s="270">
        <v>18</v>
      </c>
      <c r="M103" s="270">
        <v>7</v>
      </c>
      <c r="N103" s="270">
        <v>11</v>
      </c>
      <c r="O103" s="270">
        <v>16</v>
      </c>
      <c r="P103" s="105">
        <f t="shared" si="9"/>
        <v>1.0511562718990891E-3</v>
      </c>
      <c r="Q103" s="105">
        <f t="shared" si="10"/>
        <v>2.6325026325026324E-3</v>
      </c>
      <c r="R103" s="105">
        <f t="shared" si="11"/>
        <v>3.1320689055159214E-3</v>
      </c>
      <c r="S103" s="105">
        <f t="shared" si="12"/>
        <v>1.8329405603561141E-3</v>
      </c>
      <c r="T103" s="105">
        <f t="shared" si="13"/>
        <v>2.7053615346778162E-3</v>
      </c>
      <c r="U103" s="106">
        <f t="shared" si="14"/>
        <v>3.7673651989639746E-3</v>
      </c>
      <c r="V103" s="71">
        <f>SUM($U$7:U103)</f>
        <v>0.63221097245114133</v>
      </c>
    </row>
    <row r="104" spans="2:22" x14ac:dyDescent="0.25">
      <c r="I104" s="270">
        <v>97</v>
      </c>
      <c r="J104" s="270">
        <v>9</v>
      </c>
      <c r="K104" s="270">
        <v>13</v>
      </c>
      <c r="L104" s="270">
        <v>17</v>
      </c>
      <c r="M104" s="270">
        <v>5</v>
      </c>
      <c r="N104" s="270">
        <v>11</v>
      </c>
      <c r="O104" s="270">
        <v>15</v>
      </c>
      <c r="P104" s="105">
        <f t="shared" si="9"/>
        <v>1.5767344078486335E-3</v>
      </c>
      <c r="Q104" s="105">
        <f t="shared" si="10"/>
        <v>2.2815022815022815E-3</v>
      </c>
      <c r="R104" s="105">
        <f t="shared" si="11"/>
        <v>2.9580650774317036E-3</v>
      </c>
      <c r="S104" s="105">
        <f t="shared" si="12"/>
        <v>1.3092432573972245E-3</v>
      </c>
      <c r="T104" s="105">
        <f t="shared" si="13"/>
        <v>2.7053615346778162E-3</v>
      </c>
      <c r="U104" s="106">
        <f t="shared" si="14"/>
        <v>3.5319048740287263E-3</v>
      </c>
      <c r="V104" s="71">
        <f>SUM($U$7:U104)</f>
        <v>0.6357428773251701</v>
      </c>
    </row>
    <row r="105" spans="2:22" x14ac:dyDescent="0.25">
      <c r="I105" s="270">
        <v>98</v>
      </c>
      <c r="J105" s="270">
        <v>14</v>
      </c>
      <c r="K105" s="270">
        <v>14</v>
      </c>
      <c r="L105" s="270">
        <v>15</v>
      </c>
      <c r="M105" s="270">
        <v>13</v>
      </c>
      <c r="N105" s="270">
        <v>13</v>
      </c>
      <c r="O105" s="270">
        <v>11</v>
      </c>
      <c r="P105" s="105">
        <f t="shared" si="9"/>
        <v>2.452697967764541E-3</v>
      </c>
      <c r="Q105" s="105">
        <f t="shared" si="10"/>
        <v>2.4570024570024569E-3</v>
      </c>
      <c r="R105" s="105">
        <f t="shared" si="11"/>
        <v>2.6100574212632676E-3</v>
      </c>
      <c r="S105" s="105">
        <f t="shared" si="12"/>
        <v>3.4040324692327832E-3</v>
      </c>
      <c r="T105" s="105">
        <f t="shared" si="13"/>
        <v>3.1972454500737825E-3</v>
      </c>
      <c r="U105" s="106">
        <f t="shared" si="14"/>
        <v>2.5900635742877325E-3</v>
      </c>
      <c r="V105" s="71">
        <f>SUM($U$7:U105)</f>
        <v>0.6383329408994578</v>
      </c>
    </row>
    <row r="106" spans="2:22" x14ac:dyDescent="0.25">
      <c r="I106" s="270">
        <v>99</v>
      </c>
      <c r="J106" s="270">
        <v>20</v>
      </c>
      <c r="K106" s="270">
        <v>14</v>
      </c>
      <c r="L106" s="270">
        <v>14</v>
      </c>
      <c r="M106" s="270">
        <v>17</v>
      </c>
      <c r="N106" s="270">
        <v>12</v>
      </c>
      <c r="O106" s="270">
        <v>11</v>
      </c>
      <c r="P106" s="105">
        <f t="shared" si="9"/>
        <v>3.5038542396636299E-3</v>
      </c>
      <c r="Q106" s="105">
        <f t="shared" si="10"/>
        <v>2.4570024570024569E-3</v>
      </c>
      <c r="R106" s="105">
        <f t="shared" si="11"/>
        <v>2.4360535931790498E-3</v>
      </c>
      <c r="S106" s="105">
        <f t="shared" si="12"/>
        <v>4.4514270751505628E-3</v>
      </c>
      <c r="T106" s="105">
        <f t="shared" si="13"/>
        <v>2.9513034923757992E-3</v>
      </c>
      <c r="U106" s="106">
        <f t="shared" si="14"/>
        <v>2.5900635742877325E-3</v>
      </c>
      <c r="V106" s="71">
        <f>SUM($U$7:U106)</f>
        <v>0.64092300447374551</v>
      </c>
    </row>
    <row r="107" spans="2:22" ht="16.5" thickBot="1" x14ac:dyDescent="0.3">
      <c r="I107" s="270">
        <v>100</v>
      </c>
      <c r="J107" s="270">
        <v>23</v>
      </c>
      <c r="K107" s="270">
        <v>14</v>
      </c>
      <c r="L107" s="270">
        <v>15</v>
      </c>
      <c r="M107" s="270">
        <v>15</v>
      </c>
      <c r="N107" s="270">
        <v>15</v>
      </c>
      <c r="O107" s="270">
        <v>8</v>
      </c>
      <c r="P107" s="109">
        <f t="shared" si="9"/>
        <v>4.0294323756131746E-3</v>
      </c>
      <c r="Q107" s="109">
        <f t="shared" si="10"/>
        <v>2.4570024570024569E-3</v>
      </c>
      <c r="R107" s="109">
        <f t="shared" si="11"/>
        <v>2.6100574212632676E-3</v>
      </c>
      <c r="S107" s="109">
        <f t="shared" si="12"/>
        <v>3.927729772191673E-3</v>
      </c>
      <c r="T107" s="109">
        <f t="shared" si="13"/>
        <v>3.6891293654697493E-3</v>
      </c>
      <c r="U107" s="110">
        <f t="shared" si="14"/>
        <v>1.8836825994819873E-3</v>
      </c>
      <c r="V107" s="71">
        <f>SUM($U$7:U107)</f>
        <v>0.64280668707322752</v>
      </c>
    </row>
    <row r="108" spans="2:22" x14ac:dyDescent="0.25">
      <c r="I108" s="270">
        <v>101</v>
      </c>
      <c r="J108" s="270">
        <v>10</v>
      </c>
      <c r="K108" s="270">
        <v>15</v>
      </c>
      <c r="L108" s="270">
        <v>18</v>
      </c>
      <c r="M108" s="270">
        <v>7</v>
      </c>
      <c r="N108" s="270">
        <v>14</v>
      </c>
      <c r="O108" s="270">
        <v>11</v>
      </c>
    </row>
    <row r="109" spans="2:22" x14ac:dyDescent="0.25">
      <c r="I109" s="270">
        <v>102</v>
      </c>
      <c r="J109" s="270">
        <v>16</v>
      </c>
      <c r="K109" s="270">
        <v>16</v>
      </c>
      <c r="L109" s="270">
        <v>14</v>
      </c>
      <c r="M109" s="270">
        <v>13</v>
      </c>
      <c r="N109" s="270">
        <v>13</v>
      </c>
      <c r="O109" s="270">
        <v>12</v>
      </c>
    </row>
    <row r="110" spans="2:22" x14ac:dyDescent="0.25">
      <c r="I110" s="270">
        <v>103</v>
      </c>
      <c r="J110" s="270">
        <v>13</v>
      </c>
      <c r="K110" s="270">
        <v>19</v>
      </c>
      <c r="L110" s="270">
        <v>18</v>
      </c>
      <c r="M110" s="270">
        <v>11</v>
      </c>
      <c r="N110" s="270">
        <v>15</v>
      </c>
      <c r="O110" s="270">
        <v>13</v>
      </c>
    </row>
    <row r="111" spans="2:22" x14ac:dyDescent="0.25">
      <c r="I111" s="270">
        <v>104</v>
      </c>
      <c r="J111" s="270">
        <v>12</v>
      </c>
      <c r="K111" s="270">
        <v>17</v>
      </c>
      <c r="L111" s="270">
        <v>13</v>
      </c>
      <c r="M111" s="270">
        <v>7</v>
      </c>
      <c r="N111" s="270">
        <v>13</v>
      </c>
      <c r="O111" s="270">
        <v>9</v>
      </c>
    </row>
    <row r="112" spans="2:22" x14ac:dyDescent="0.25">
      <c r="I112" s="270">
        <v>105</v>
      </c>
      <c r="J112" s="270">
        <v>9</v>
      </c>
      <c r="K112" s="270">
        <v>6</v>
      </c>
      <c r="L112" s="270">
        <v>14</v>
      </c>
      <c r="M112" s="270">
        <v>8</v>
      </c>
      <c r="N112" s="270">
        <v>7</v>
      </c>
      <c r="O112" s="270">
        <v>13</v>
      </c>
    </row>
    <row r="113" spans="9:15" x14ac:dyDescent="0.25">
      <c r="I113" s="270">
        <v>106</v>
      </c>
      <c r="J113" s="270">
        <v>14</v>
      </c>
      <c r="K113" s="270">
        <v>11</v>
      </c>
      <c r="L113" s="270">
        <v>14</v>
      </c>
      <c r="M113" s="270">
        <v>12</v>
      </c>
      <c r="N113" s="270">
        <v>7</v>
      </c>
      <c r="O113" s="270">
        <v>11</v>
      </c>
    </row>
    <row r="114" spans="9:15" x14ac:dyDescent="0.25">
      <c r="I114" s="270">
        <v>107</v>
      </c>
      <c r="J114" s="270">
        <v>17</v>
      </c>
      <c r="K114" s="270">
        <v>8</v>
      </c>
      <c r="L114" s="270">
        <v>14</v>
      </c>
      <c r="M114" s="270">
        <v>14</v>
      </c>
      <c r="N114" s="270">
        <v>8</v>
      </c>
      <c r="O114" s="270">
        <v>10</v>
      </c>
    </row>
    <row r="115" spans="9:15" x14ac:dyDescent="0.25">
      <c r="I115" s="270">
        <v>108</v>
      </c>
      <c r="J115" s="270">
        <v>13</v>
      </c>
      <c r="K115" s="270">
        <v>10</v>
      </c>
      <c r="L115" s="270">
        <v>12</v>
      </c>
      <c r="M115" s="270">
        <v>9</v>
      </c>
      <c r="N115" s="270">
        <v>10</v>
      </c>
      <c r="O115" s="270">
        <v>11</v>
      </c>
    </row>
    <row r="116" spans="9:15" x14ac:dyDescent="0.25">
      <c r="I116" s="270">
        <v>109</v>
      </c>
      <c r="J116" s="270">
        <v>11</v>
      </c>
      <c r="K116" s="270">
        <v>15</v>
      </c>
      <c r="L116" s="270">
        <v>12</v>
      </c>
      <c r="M116" s="270">
        <v>9</v>
      </c>
      <c r="N116" s="270">
        <v>8</v>
      </c>
      <c r="O116" s="270">
        <v>12</v>
      </c>
    </row>
    <row r="117" spans="9:15" x14ac:dyDescent="0.25">
      <c r="I117" s="270">
        <v>110</v>
      </c>
      <c r="J117" s="270">
        <v>20</v>
      </c>
      <c r="K117" s="270">
        <v>10</v>
      </c>
      <c r="L117" s="270">
        <v>14</v>
      </c>
      <c r="M117" s="270">
        <v>15</v>
      </c>
      <c r="N117" s="270">
        <v>5</v>
      </c>
      <c r="O117" s="270">
        <v>16</v>
      </c>
    </row>
    <row r="118" spans="9:15" x14ac:dyDescent="0.25">
      <c r="I118" s="270">
        <v>111</v>
      </c>
      <c r="J118" s="270">
        <v>4</v>
      </c>
      <c r="K118" s="270">
        <v>11</v>
      </c>
      <c r="L118" s="270">
        <v>16</v>
      </c>
      <c r="M118" s="270">
        <v>3</v>
      </c>
      <c r="N118" s="270">
        <v>9</v>
      </c>
      <c r="O118" s="270">
        <v>13</v>
      </c>
    </row>
    <row r="119" spans="9:15" x14ac:dyDescent="0.25">
      <c r="I119" s="270">
        <v>112</v>
      </c>
      <c r="J119" s="270">
        <v>9</v>
      </c>
      <c r="K119" s="270">
        <v>11</v>
      </c>
      <c r="L119" s="270">
        <v>17</v>
      </c>
      <c r="M119" s="270">
        <v>9</v>
      </c>
      <c r="N119" s="270">
        <v>10</v>
      </c>
      <c r="O119" s="270">
        <v>12</v>
      </c>
    </row>
    <row r="120" spans="9:15" x14ac:dyDescent="0.25">
      <c r="I120" s="270">
        <v>113</v>
      </c>
      <c r="J120" s="270">
        <v>5</v>
      </c>
      <c r="K120" s="270">
        <v>9</v>
      </c>
      <c r="L120" s="270">
        <v>11</v>
      </c>
      <c r="M120" s="270">
        <v>7</v>
      </c>
      <c r="N120" s="270">
        <v>8</v>
      </c>
      <c r="O120" s="270">
        <v>9</v>
      </c>
    </row>
    <row r="121" spans="9:15" x14ac:dyDescent="0.25">
      <c r="I121" s="270">
        <v>114</v>
      </c>
      <c r="J121" s="270">
        <v>11</v>
      </c>
      <c r="K121" s="270">
        <v>9</v>
      </c>
      <c r="L121" s="270">
        <v>10</v>
      </c>
      <c r="M121" s="270">
        <v>9</v>
      </c>
      <c r="N121" s="270">
        <v>8</v>
      </c>
      <c r="O121" s="270">
        <v>6</v>
      </c>
    </row>
    <row r="122" spans="9:15" x14ac:dyDescent="0.25">
      <c r="I122" s="270">
        <v>115</v>
      </c>
      <c r="J122" s="270">
        <v>13</v>
      </c>
      <c r="K122" s="270">
        <v>9</v>
      </c>
      <c r="L122" s="270">
        <v>11</v>
      </c>
      <c r="M122" s="270">
        <v>9</v>
      </c>
      <c r="N122" s="270">
        <v>8</v>
      </c>
      <c r="O122" s="270">
        <v>9</v>
      </c>
    </row>
    <row r="123" spans="9:15" x14ac:dyDescent="0.25">
      <c r="I123" s="270">
        <v>116</v>
      </c>
      <c r="J123" s="270">
        <v>10</v>
      </c>
      <c r="K123" s="270">
        <v>11</v>
      </c>
      <c r="L123" s="270">
        <v>5</v>
      </c>
      <c r="M123" s="270">
        <v>10</v>
      </c>
      <c r="N123" s="270">
        <v>8</v>
      </c>
      <c r="O123" s="270">
        <v>3</v>
      </c>
    </row>
    <row r="124" spans="9:15" x14ac:dyDescent="0.25">
      <c r="I124" s="270">
        <v>117</v>
      </c>
      <c r="J124" s="270">
        <v>13</v>
      </c>
      <c r="K124" s="270">
        <v>14</v>
      </c>
      <c r="L124" s="270">
        <v>16</v>
      </c>
      <c r="M124" s="270">
        <v>12</v>
      </c>
      <c r="N124" s="270">
        <v>8</v>
      </c>
      <c r="O124" s="270">
        <v>11</v>
      </c>
    </row>
    <row r="125" spans="9:15" x14ac:dyDescent="0.25">
      <c r="I125" s="270">
        <v>118</v>
      </c>
      <c r="J125" s="270">
        <v>7</v>
      </c>
      <c r="K125" s="270">
        <v>12</v>
      </c>
      <c r="L125" s="270">
        <v>11</v>
      </c>
      <c r="M125" s="270">
        <v>5</v>
      </c>
      <c r="N125" s="270">
        <v>12</v>
      </c>
      <c r="O125" s="270">
        <v>10</v>
      </c>
    </row>
    <row r="126" spans="9:15" x14ac:dyDescent="0.25">
      <c r="I126" s="270">
        <v>119</v>
      </c>
      <c r="J126" s="270">
        <v>3</v>
      </c>
      <c r="K126" s="270">
        <v>17</v>
      </c>
      <c r="L126" s="270">
        <v>16</v>
      </c>
      <c r="M126" s="270">
        <v>1</v>
      </c>
      <c r="N126" s="270">
        <v>15</v>
      </c>
      <c r="O126" s="270">
        <v>17</v>
      </c>
    </row>
    <row r="127" spans="9:15" x14ac:dyDescent="0.25">
      <c r="I127" s="270">
        <v>120</v>
      </c>
      <c r="J127" s="270">
        <v>7</v>
      </c>
      <c r="K127" s="270">
        <v>17</v>
      </c>
      <c r="L127" s="270">
        <v>9</v>
      </c>
      <c r="M127" s="270">
        <v>4</v>
      </c>
      <c r="N127" s="270">
        <v>15</v>
      </c>
      <c r="O127" s="270">
        <v>10</v>
      </c>
    </row>
    <row r="128" spans="9:15" x14ac:dyDescent="0.25">
      <c r="I128" s="270">
        <v>121</v>
      </c>
      <c r="J128" s="270">
        <v>12</v>
      </c>
      <c r="K128" s="270">
        <v>9</v>
      </c>
      <c r="L128" s="270">
        <v>10</v>
      </c>
      <c r="M128" s="270">
        <v>8</v>
      </c>
      <c r="N128" s="270">
        <v>7</v>
      </c>
      <c r="O128" s="270">
        <v>10</v>
      </c>
    </row>
    <row r="129" spans="9:15" x14ac:dyDescent="0.25">
      <c r="I129" s="270">
        <v>122</v>
      </c>
      <c r="J129" s="270">
        <v>5</v>
      </c>
      <c r="K129" s="270">
        <v>11</v>
      </c>
      <c r="L129" s="270">
        <v>10</v>
      </c>
      <c r="M129" s="270">
        <v>3</v>
      </c>
      <c r="N129" s="270">
        <v>9</v>
      </c>
      <c r="O129" s="270">
        <v>6</v>
      </c>
    </row>
    <row r="130" spans="9:15" x14ac:dyDescent="0.25">
      <c r="I130" s="270">
        <v>123</v>
      </c>
      <c r="J130" s="270">
        <v>7</v>
      </c>
      <c r="K130" s="270">
        <v>12</v>
      </c>
      <c r="L130" s="270">
        <v>15</v>
      </c>
      <c r="M130" s="270">
        <v>9</v>
      </c>
      <c r="N130" s="270">
        <v>10</v>
      </c>
      <c r="O130" s="270">
        <v>14</v>
      </c>
    </row>
    <row r="131" spans="9:15" x14ac:dyDescent="0.25">
      <c r="I131" s="270">
        <v>124</v>
      </c>
      <c r="J131" s="270">
        <v>7</v>
      </c>
      <c r="K131" s="270">
        <v>9</v>
      </c>
      <c r="L131" s="270">
        <v>14</v>
      </c>
      <c r="M131" s="270">
        <v>6</v>
      </c>
      <c r="N131" s="270">
        <v>9</v>
      </c>
      <c r="O131" s="270">
        <v>15</v>
      </c>
    </row>
    <row r="132" spans="9:15" x14ac:dyDescent="0.25">
      <c r="I132" s="270">
        <v>125</v>
      </c>
      <c r="J132" s="270">
        <v>11</v>
      </c>
      <c r="K132" s="270">
        <v>9</v>
      </c>
      <c r="L132" s="270">
        <v>14</v>
      </c>
      <c r="M132" s="270">
        <v>9</v>
      </c>
      <c r="N132" s="270">
        <v>8</v>
      </c>
      <c r="O132" s="270">
        <v>13</v>
      </c>
    </row>
    <row r="133" spans="9:15" x14ac:dyDescent="0.25">
      <c r="I133" s="270">
        <v>126</v>
      </c>
      <c r="J133" s="270">
        <v>7</v>
      </c>
      <c r="K133" s="270">
        <v>11</v>
      </c>
      <c r="L133" s="270">
        <v>11</v>
      </c>
      <c r="M133" s="270">
        <v>6</v>
      </c>
      <c r="N133" s="270">
        <v>10</v>
      </c>
      <c r="O133" s="270">
        <v>10</v>
      </c>
    </row>
    <row r="134" spans="9:15" x14ac:dyDescent="0.25">
      <c r="I134" s="270">
        <v>127</v>
      </c>
      <c r="J134" s="270">
        <v>11</v>
      </c>
      <c r="K134" s="270">
        <v>11</v>
      </c>
      <c r="L134" s="270">
        <v>9</v>
      </c>
      <c r="M134" s="270">
        <v>5</v>
      </c>
      <c r="N134" s="270">
        <v>9</v>
      </c>
      <c r="O134" s="270">
        <v>9</v>
      </c>
    </row>
    <row r="135" spans="9:15" x14ac:dyDescent="0.25">
      <c r="I135" s="270">
        <v>128</v>
      </c>
      <c r="J135" s="270">
        <v>11</v>
      </c>
      <c r="K135" s="270">
        <v>9</v>
      </c>
      <c r="L135" s="270">
        <v>11</v>
      </c>
      <c r="M135" s="270">
        <v>12</v>
      </c>
      <c r="N135" s="270">
        <v>8</v>
      </c>
      <c r="O135" s="270">
        <v>8</v>
      </c>
    </row>
    <row r="136" spans="9:15" x14ac:dyDescent="0.25">
      <c r="I136" s="270">
        <v>129</v>
      </c>
      <c r="J136" s="270">
        <v>9</v>
      </c>
      <c r="K136" s="270">
        <v>7</v>
      </c>
      <c r="L136" s="270">
        <v>10</v>
      </c>
      <c r="M136" s="270">
        <v>4</v>
      </c>
      <c r="N136" s="270">
        <v>11</v>
      </c>
      <c r="O136" s="270">
        <v>9</v>
      </c>
    </row>
    <row r="137" spans="9:15" x14ac:dyDescent="0.25">
      <c r="I137" s="270">
        <v>130</v>
      </c>
      <c r="J137" s="270">
        <v>8</v>
      </c>
      <c r="K137" s="270">
        <v>9</v>
      </c>
      <c r="L137" s="270">
        <v>9</v>
      </c>
      <c r="M137" s="270">
        <v>8</v>
      </c>
      <c r="N137" s="270">
        <v>7</v>
      </c>
      <c r="O137" s="270">
        <v>11</v>
      </c>
    </row>
    <row r="138" spans="9:15" x14ac:dyDescent="0.25">
      <c r="I138" s="270">
        <v>131</v>
      </c>
      <c r="J138" s="270">
        <v>9</v>
      </c>
      <c r="K138" s="270">
        <v>8</v>
      </c>
      <c r="L138" s="270">
        <v>6</v>
      </c>
      <c r="M138" s="270">
        <v>8</v>
      </c>
      <c r="N138" s="270">
        <v>7</v>
      </c>
      <c r="O138" s="270">
        <v>6</v>
      </c>
    </row>
    <row r="139" spans="9:15" x14ac:dyDescent="0.25">
      <c r="I139" s="270">
        <v>132</v>
      </c>
      <c r="J139" s="270">
        <v>8</v>
      </c>
      <c r="K139" s="270">
        <v>10</v>
      </c>
      <c r="L139" s="270">
        <v>9</v>
      </c>
      <c r="M139" s="270">
        <v>6</v>
      </c>
      <c r="N139" s="270">
        <v>11</v>
      </c>
      <c r="O139" s="270">
        <v>6</v>
      </c>
    </row>
    <row r="140" spans="9:15" x14ac:dyDescent="0.25">
      <c r="I140" s="270">
        <v>133</v>
      </c>
      <c r="J140" s="270">
        <v>13</v>
      </c>
      <c r="K140" s="270">
        <v>13</v>
      </c>
      <c r="L140" s="270">
        <v>9</v>
      </c>
      <c r="M140" s="270">
        <v>9</v>
      </c>
      <c r="N140" s="270">
        <v>13</v>
      </c>
      <c r="O140" s="270">
        <v>10</v>
      </c>
    </row>
    <row r="141" spans="9:15" x14ac:dyDescent="0.25">
      <c r="I141" s="270">
        <v>134</v>
      </c>
      <c r="J141" s="270">
        <v>6</v>
      </c>
      <c r="K141" s="270">
        <v>10</v>
      </c>
      <c r="L141" s="270">
        <v>11</v>
      </c>
      <c r="M141" s="270">
        <v>4</v>
      </c>
      <c r="N141" s="270">
        <v>8</v>
      </c>
      <c r="O141" s="270">
        <v>10</v>
      </c>
    </row>
    <row r="142" spans="9:15" x14ac:dyDescent="0.25">
      <c r="I142" s="270">
        <v>135</v>
      </c>
      <c r="J142" s="270">
        <v>7</v>
      </c>
      <c r="K142" s="270">
        <v>6</v>
      </c>
      <c r="L142" s="270">
        <v>8</v>
      </c>
      <c r="M142" s="270">
        <v>6</v>
      </c>
      <c r="N142" s="270">
        <v>7</v>
      </c>
      <c r="O142" s="270">
        <v>8</v>
      </c>
    </row>
    <row r="143" spans="9:15" x14ac:dyDescent="0.25">
      <c r="I143" s="270">
        <v>136</v>
      </c>
      <c r="J143" s="270">
        <v>6</v>
      </c>
      <c r="K143" s="270">
        <v>9</v>
      </c>
      <c r="L143" s="270">
        <v>10</v>
      </c>
      <c r="M143" s="270">
        <v>6</v>
      </c>
      <c r="N143" s="270">
        <v>9</v>
      </c>
      <c r="O143" s="270">
        <v>9</v>
      </c>
    </row>
    <row r="144" spans="9:15" x14ac:dyDescent="0.25">
      <c r="I144" s="270">
        <v>137</v>
      </c>
      <c r="J144" s="270">
        <v>5</v>
      </c>
      <c r="K144" s="270">
        <v>13</v>
      </c>
      <c r="L144" s="270">
        <v>10</v>
      </c>
      <c r="M144" s="270">
        <v>4</v>
      </c>
      <c r="N144" s="270">
        <v>11</v>
      </c>
      <c r="O144" s="270">
        <v>10</v>
      </c>
    </row>
    <row r="145" spans="9:15" x14ac:dyDescent="0.25">
      <c r="I145" s="270">
        <v>138</v>
      </c>
      <c r="J145" s="270">
        <v>10</v>
      </c>
      <c r="K145" s="270">
        <v>9</v>
      </c>
      <c r="L145" s="270">
        <v>11</v>
      </c>
      <c r="M145" s="270">
        <v>6</v>
      </c>
      <c r="N145" s="270">
        <v>11</v>
      </c>
      <c r="O145" s="270">
        <v>12</v>
      </c>
    </row>
    <row r="146" spans="9:15" x14ac:dyDescent="0.25">
      <c r="I146" s="270">
        <v>139</v>
      </c>
      <c r="J146" s="270">
        <v>5</v>
      </c>
      <c r="K146" s="270">
        <v>11</v>
      </c>
      <c r="L146" s="270">
        <v>9</v>
      </c>
      <c r="M146" s="270">
        <v>5</v>
      </c>
      <c r="N146" s="270">
        <v>8</v>
      </c>
      <c r="O146" s="270">
        <v>8</v>
      </c>
    </row>
    <row r="147" spans="9:15" x14ac:dyDescent="0.25">
      <c r="I147" s="270">
        <v>140</v>
      </c>
      <c r="J147" s="270">
        <v>9</v>
      </c>
      <c r="K147" s="270">
        <v>9</v>
      </c>
      <c r="L147" s="270">
        <v>9</v>
      </c>
      <c r="M147" s="270">
        <v>7</v>
      </c>
      <c r="N147" s="270">
        <v>5</v>
      </c>
      <c r="O147" s="270">
        <v>5</v>
      </c>
    </row>
    <row r="148" spans="9:15" x14ac:dyDescent="0.25">
      <c r="I148" s="270">
        <v>141</v>
      </c>
      <c r="J148" s="270">
        <v>4</v>
      </c>
      <c r="K148" s="270">
        <v>10</v>
      </c>
      <c r="L148" s="270">
        <v>6</v>
      </c>
      <c r="M148" s="270">
        <v>4</v>
      </c>
      <c r="N148" s="270">
        <v>8</v>
      </c>
      <c r="O148" s="270">
        <v>5</v>
      </c>
    </row>
    <row r="149" spans="9:15" x14ac:dyDescent="0.25">
      <c r="I149" s="270">
        <v>142</v>
      </c>
      <c r="J149" s="270">
        <v>10</v>
      </c>
      <c r="K149" s="270">
        <v>14</v>
      </c>
      <c r="L149" s="270">
        <v>12</v>
      </c>
      <c r="M149" s="270">
        <v>10</v>
      </c>
      <c r="N149" s="270">
        <v>9</v>
      </c>
      <c r="O149" s="270">
        <v>12</v>
      </c>
    </row>
    <row r="150" spans="9:15" x14ac:dyDescent="0.25">
      <c r="I150" s="270">
        <v>143</v>
      </c>
      <c r="J150" s="270">
        <v>3</v>
      </c>
      <c r="K150" s="270">
        <v>11</v>
      </c>
      <c r="L150" s="270">
        <v>13</v>
      </c>
      <c r="M150" s="270">
        <v>2</v>
      </c>
      <c r="N150" s="270">
        <v>10</v>
      </c>
      <c r="O150" s="270">
        <v>7</v>
      </c>
    </row>
    <row r="151" spans="9:15" x14ac:dyDescent="0.25">
      <c r="I151" s="270">
        <v>144</v>
      </c>
      <c r="J151" s="270">
        <v>5</v>
      </c>
      <c r="K151" s="270">
        <v>10</v>
      </c>
      <c r="L151" s="270">
        <v>13</v>
      </c>
      <c r="M151" s="270">
        <v>6</v>
      </c>
      <c r="N151" s="270">
        <v>6</v>
      </c>
      <c r="O151" s="270">
        <v>10</v>
      </c>
    </row>
    <row r="152" spans="9:15" x14ac:dyDescent="0.25">
      <c r="I152" s="270">
        <v>145</v>
      </c>
      <c r="J152" s="270">
        <v>8</v>
      </c>
      <c r="K152" s="270">
        <v>9</v>
      </c>
      <c r="L152" s="270">
        <v>7</v>
      </c>
      <c r="M152" s="270">
        <v>4</v>
      </c>
      <c r="N152" s="270">
        <v>7</v>
      </c>
      <c r="O152" s="270">
        <v>6</v>
      </c>
    </row>
    <row r="153" spans="9:15" x14ac:dyDescent="0.25">
      <c r="I153" s="270">
        <v>146</v>
      </c>
      <c r="J153" s="270">
        <v>7</v>
      </c>
      <c r="K153" s="270">
        <v>10</v>
      </c>
      <c r="L153" s="270">
        <v>11</v>
      </c>
      <c r="M153" s="270">
        <v>3</v>
      </c>
      <c r="N153" s="270">
        <v>8</v>
      </c>
      <c r="O153" s="270">
        <v>12</v>
      </c>
    </row>
    <row r="154" spans="9:15" x14ac:dyDescent="0.25">
      <c r="I154" s="270">
        <v>147</v>
      </c>
      <c r="J154" s="270">
        <v>10</v>
      </c>
      <c r="K154" s="270">
        <v>12</v>
      </c>
      <c r="L154" s="270">
        <v>6</v>
      </c>
      <c r="M154" s="270">
        <v>11</v>
      </c>
      <c r="N154" s="270">
        <v>8</v>
      </c>
      <c r="O154" s="270">
        <v>7</v>
      </c>
    </row>
    <row r="155" spans="9:15" x14ac:dyDescent="0.25">
      <c r="I155" s="270">
        <v>148</v>
      </c>
      <c r="J155" s="270">
        <v>12</v>
      </c>
      <c r="K155" s="270">
        <v>11</v>
      </c>
      <c r="L155" s="270">
        <v>10</v>
      </c>
      <c r="M155" s="270">
        <v>9</v>
      </c>
      <c r="N155" s="270">
        <v>11</v>
      </c>
      <c r="O155" s="270">
        <v>9</v>
      </c>
    </row>
    <row r="156" spans="9:15" x14ac:dyDescent="0.25">
      <c r="I156" s="270">
        <v>149</v>
      </c>
      <c r="J156" s="270">
        <v>9</v>
      </c>
      <c r="K156" s="270">
        <v>9</v>
      </c>
      <c r="L156" s="270">
        <v>11</v>
      </c>
      <c r="M156" s="270">
        <v>6</v>
      </c>
      <c r="N156" s="270">
        <v>8</v>
      </c>
      <c r="O156" s="270">
        <v>10</v>
      </c>
    </row>
    <row r="157" spans="9:15" x14ac:dyDescent="0.25">
      <c r="I157" s="270">
        <v>150</v>
      </c>
      <c r="J157" s="270">
        <v>9</v>
      </c>
      <c r="K157" s="270">
        <v>7</v>
      </c>
      <c r="L157" s="270">
        <v>7</v>
      </c>
      <c r="M157" s="270">
        <v>8</v>
      </c>
      <c r="N157" s="270">
        <v>7</v>
      </c>
      <c r="O157" s="270">
        <v>9</v>
      </c>
    </row>
    <row r="158" spans="9:15" x14ac:dyDescent="0.25">
      <c r="I158" s="270">
        <v>151</v>
      </c>
      <c r="J158" s="270">
        <v>5</v>
      </c>
      <c r="K158" s="270">
        <v>9</v>
      </c>
      <c r="L158" s="270">
        <v>4</v>
      </c>
      <c r="M158" s="270">
        <v>5</v>
      </c>
      <c r="N158" s="270">
        <v>7</v>
      </c>
      <c r="O158" s="270">
        <v>2</v>
      </c>
    </row>
    <row r="159" spans="9:15" x14ac:dyDescent="0.25">
      <c r="I159" s="270">
        <v>152</v>
      </c>
      <c r="J159" s="270">
        <v>9</v>
      </c>
      <c r="K159" s="270">
        <v>11</v>
      </c>
      <c r="L159" s="270">
        <v>7</v>
      </c>
      <c r="M159" s="270">
        <v>8</v>
      </c>
      <c r="N159" s="270">
        <v>8</v>
      </c>
      <c r="O159" s="270">
        <v>5</v>
      </c>
    </row>
    <row r="160" spans="9:15" x14ac:dyDescent="0.25">
      <c r="I160" s="270">
        <v>153</v>
      </c>
      <c r="J160" s="270">
        <v>4</v>
      </c>
      <c r="K160" s="270">
        <v>9</v>
      </c>
      <c r="L160" s="270">
        <v>9</v>
      </c>
      <c r="M160" s="270">
        <v>4</v>
      </c>
      <c r="N160" s="270">
        <v>7</v>
      </c>
      <c r="O160" s="270">
        <v>8</v>
      </c>
    </row>
    <row r="161" spans="9:15" x14ac:dyDescent="0.25">
      <c r="I161" s="270">
        <v>154</v>
      </c>
      <c r="J161" s="270">
        <v>4</v>
      </c>
      <c r="K161" s="270">
        <v>4</v>
      </c>
      <c r="L161" s="270">
        <v>5</v>
      </c>
      <c r="M161" s="270">
        <v>4</v>
      </c>
      <c r="N161" s="270">
        <v>4</v>
      </c>
      <c r="O161" s="270">
        <v>6</v>
      </c>
    </row>
    <row r="162" spans="9:15" x14ac:dyDescent="0.25">
      <c r="I162" s="270">
        <v>155</v>
      </c>
      <c r="J162" s="270">
        <v>2</v>
      </c>
      <c r="K162" s="270">
        <v>7</v>
      </c>
      <c r="L162" s="270">
        <v>9</v>
      </c>
      <c r="M162" s="270">
        <v>1</v>
      </c>
      <c r="N162" s="270">
        <v>7</v>
      </c>
      <c r="O162" s="270">
        <v>10</v>
      </c>
    </row>
    <row r="163" spans="9:15" x14ac:dyDescent="0.25">
      <c r="I163" s="270">
        <v>156</v>
      </c>
      <c r="J163" s="270">
        <v>11</v>
      </c>
      <c r="K163" s="270">
        <v>7</v>
      </c>
      <c r="L163" s="270">
        <v>5</v>
      </c>
      <c r="M163" s="270">
        <v>10</v>
      </c>
      <c r="N163" s="270">
        <v>2</v>
      </c>
      <c r="O163" s="270">
        <v>5</v>
      </c>
    </row>
    <row r="164" spans="9:15" x14ac:dyDescent="0.25">
      <c r="I164" s="270">
        <v>157</v>
      </c>
      <c r="J164" s="270">
        <v>12</v>
      </c>
      <c r="K164" s="270">
        <v>7</v>
      </c>
      <c r="L164" s="270">
        <v>5</v>
      </c>
      <c r="M164" s="270">
        <v>9</v>
      </c>
      <c r="N164" s="270">
        <v>6</v>
      </c>
      <c r="O164" s="270">
        <v>6</v>
      </c>
    </row>
    <row r="165" spans="9:15" x14ac:dyDescent="0.25">
      <c r="I165" s="270">
        <v>158</v>
      </c>
      <c r="J165" s="270">
        <v>12</v>
      </c>
      <c r="K165" s="270">
        <v>4</v>
      </c>
      <c r="L165" s="270">
        <v>7</v>
      </c>
      <c r="M165" s="270">
        <v>10</v>
      </c>
      <c r="N165" s="270">
        <v>3</v>
      </c>
      <c r="O165" s="270">
        <v>7</v>
      </c>
    </row>
    <row r="166" spans="9:15" x14ac:dyDescent="0.25">
      <c r="I166" s="270">
        <v>159</v>
      </c>
      <c r="J166" s="270">
        <v>12</v>
      </c>
      <c r="K166" s="270">
        <v>6</v>
      </c>
      <c r="L166" s="270">
        <v>8</v>
      </c>
      <c r="M166" s="270">
        <v>9</v>
      </c>
      <c r="N166" s="270">
        <v>5</v>
      </c>
      <c r="O166" s="270">
        <v>7</v>
      </c>
    </row>
    <row r="167" spans="9:15" x14ac:dyDescent="0.25">
      <c r="I167" s="270">
        <v>160</v>
      </c>
      <c r="J167" s="270">
        <v>8</v>
      </c>
      <c r="K167" s="270">
        <v>10</v>
      </c>
      <c r="L167" s="270">
        <v>7</v>
      </c>
      <c r="M167" s="270">
        <v>6</v>
      </c>
      <c r="N167" s="270">
        <v>9</v>
      </c>
      <c r="O167" s="270">
        <v>4</v>
      </c>
    </row>
    <row r="168" spans="9:15" x14ac:dyDescent="0.25">
      <c r="I168" s="270">
        <v>161</v>
      </c>
      <c r="J168" s="270">
        <v>8</v>
      </c>
      <c r="K168" s="270">
        <v>10</v>
      </c>
      <c r="L168" s="270">
        <v>8</v>
      </c>
      <c r="M168" s="270">
        <v>7</v>
      </c>
      <c r="N168" s="270">
        <v>5</v>
      </c>
      <c r="O168" s="270">
        <v>7</v>
      </c>
    </row>
    <row r="169" spans="9:15" x14ac:dyDescent="0.25">
      <c r="I169" s="270">
        <v>162</v>
      </c>
      <c r="J169" s="270">
        <v>10</v>
      </c>
      <c r="K169" s="270">
        <v>3</v>
      </c>
      <c r="L169" s="270">
        <v>8</v>
      </c>
      <c r="M169" s="270">
        <v>10</v>
      </c>
      <c r="N169" s="270">
        <v>2</v>
      </c>
      <c r="O169" s="270">
        <v>7</v>
      </c>
    </row>
    <row r="170" spans="9:15" x14ac:dyDescent="0.25">
      <c r="I170" s="270">
        <v>163</v>
      </c>
      <c r="J170" s="270">
        <v>8</v>
      </c>
      <c r="K170" s="270">
        <v>9</v>
      </c>
      <c r="L170" s="270">
        <v>9</v>
      </c>
      <c r="M170" s="270">
        <v>7</v>
      </c>
      <c r="N170" s="270">
        <v>8</v>
      </c>
      <c r="O170" s="270">
        <v>6</v>
      </c>
    </row>
    <row r="171" spans="9:15" x14ac:dyDescent="0.25">
      <c r="I171" s="270">
        <v>164</v>
      </c>
      <c r="J171" s="270">
        <v>9</v>
      </c>
      <c r="K171" s="270">
        <v>8</v>
      </c>
      <c r="L171" s="270">
        <v>13</v>
      </c>
      <c r="M171" s="270">
        <v>5</v>
      </c>
      <c r="N171" s="270">
        <v>9</v>
      </c>
      <c r="O171" s="270">
        <v>13</v>
      </c>
    </row>
    <row r="172" spans="9:15" x14ac:dyDescent="0.25">
      <c r="I172" s="270">
        <v>165</v>
      </c>
      <c r="J172" s="270">
        <v>6</v>
      </c>
      <c r="K172" s="270">
        <v>5</v>
      </c>
      <c r="L172" s="270">
        <v>15</v>
      </c>
      <c r="M172" s="270">
        <v>6</v>
      </c>
      <c r="N172" s="270">
        <v>4</v>
      </c>
      <c r="O172" s="270">
        <v>17</v>
      </c>
    </row>
    <row r="173" spans="9:15" x14ac:dyDescent="0.25">
      <c r="I173" s="270">
        <v>166</v>
      </c>
      <c r="J173" s="270">
        <v>3</v>
      </c>
      <c r="K173" s="270">
        <v>10</v>
      </c>
      <c r="L173" s="270">
        <v>5</v>
      </c>
      <c r="M173" s="270">
        <v>3</v>
      </c>
      <c r="N173" s="270">
        <v>10</v>
      </c>
      <c r="O173" s="270">
        <v>4</v>
      </c>
    </row>
    <row r="174" spans="9:15" x14ac:dyDescent="0.25">
      <c r="I174" s="270">
        <v>167</v>
      </c>
      <c r="J174" s="270">
        <v>2</v>
      </c>
      <c r="K174" s="270">
        <v>7</v>
      </c>
      <c r="L174" s="270">
        <v>4</v>
      </c>
      <c r="M174" s="270">
        <v>1</v>
      </c>
      <c r="N174" s="270">
        <v>6</v>
      </c>
      <c r="O174" s="270">
        <v>5</v>
      </c>
    </row>
    <row r="175" spans="9:15" x14ac:dyDescent="0.25">
      <c r="I175" s="270">
        <v>168</v>
      </c>
      <c r="J175" s="270">
        <v>11</v>
      </c>
      <c r="K175" s="270">
        <v>9</v>
      </c>
      <c r="L175" s="270">
        <v>4</v>
      </c>
      <c r="M175" s="270">
        <v>8</v>
      </c>
      <c r="N175" s="270">
        <v>6</v>
      </c>
      <c r="O175" s="270">
        <v>3</v>
      </c>
    </row>
    <row r="176" spans="9:15" x14ac:dyDescent="0.25">
      <c r="I176" s="270">
        <v>169</v>
      </c>
      <c r="J176" s="270">
        <v>8</v>
      </c>
      <c r="K176" s="270">
        <v>4</v>
      </c>
      <c r="L176" s="270">
        <v>7</v>
      </c>
      <c r="M176" s="270">
        <v>5</v>
      </c>
      <c r="N176" s="270">
        <v>4</v>
      </c>
      <c r="O176" s="270">
        <v>5</v>
      </c>
    </row>
    <row r="177" spans="9:15" x14ac:dyDescent="0.25">
      <c r="I177" s="270">
        <v>170</v>
      </c>
      <c r="J177" s="270">
        <v>5</v>
      </c>
      <c r="K177" s="270">
        <v>6</v>
      </c>
      <c r="L177" s="270">
        <v>8</v>
      </c>
      <c r="M177" s="270">
        <v>5</v>
      </c>
      <c r="N177" s="270">
        <v>3</v>
      </c>
      <c r="O177" s="270">
        <v>8</v>
      </c>
    </row>
    <row r="178" spans="9:15" x14ac:dyDescent="0.25">
      <c r="I178" s="270">
        <v>171</v>
      </c>
      <c r="J178" s="270">
        <v>8</v>
      </c>
      <c r="K178" s="270">
        <v>3</v>
      </c>
      <c r="L178" s="270">
        <v>8</v>
      </c>
      <c r="M178" s="270">
        <v>9</v>
      </c>
      <c r="N178" s="270">
        <v>4</v>
      </c>
      <c r="O178" s="270">
        <v>9</v>
      </c>
    </row>
    <row r="179" spans="9:15" x14ac:dyDescent="0.25">
      <c r="I179" s="270">
        <v>172</v>
      </c>
      <c r="J179" s="270">
        <v>6</v>
      </c>
      <c r="K179" s="270">
        <v>8</v>
      </c>
      <c r="L179" s="270">
        <v>10</v>
      </c>
      <c r="M179" s="270">
        <v>5</v>
      </c>
      <c r="N179" s="270">
        <v>5</v>
      </c>
      <c r="O179" s="270">
        <v>10</v>
      </c>
    </row>
    <row r="180" spans="9:15" x14ac:dyDescent="0.25">
      <c r="I180" s="270">
        <v>173</v>
      </c>
      <c r="J180" s="270">
        <v>3</v>
      </c>
      <c r="K180" s="270">
        <v>10</v>
      </c>
      <c r="L180" s="270">
        <v>6</v>
      </c>
      <c r="M180" s="270">
        <v>4</v>
      </c>
      <c r="N180" s="270">
        <v>10</v>
      </c>
      <c r="O180" s="270">
        <v>7</v>
      </c>
    </row>
    <row r="181" spans="9:15" x14ac:dyDescent="0.25">
      <c r="I181" s="270">
        <v>174</v>
      </c>
      <c r="J181" s="270">
        <v>8</v>
      </c>
      <c r="K181" s="270">
        <v>9</v>
      </c>
      <c r="L181" s="270">
        <v>8</v>
      </c>
      <c r="M181" s="270">
        <v>9</v>
      </c>
      <c r="N181" s="270">
        <v>10</v>
      </c>
      <c r="O181" s="270">
        <v>2</v>
      </c>
    </row>
    <row r="182" spans="9:15" x14ac:dyDescent="0.25">
      <c r="I182" s="270">
        <v>175</v>
      </c>
      <c r="J182" s="270">
        <v>7</v>
      </c>
      <c r="K182" s="270">
        <v>7</v>
      </c>
      <c r="L182" s="270">
        <v>5</v>
      </c>
      <c r="M182" s="270">
        <v>7</v>
      </c>
      <c r="N182" s="270">
        <v>7</v>
      </c>
      <c r="O182" s="270">
        <v>5</v>
      </c>
    </row>
    <row r="183" spans="9:15" x14ac:dyDescent="0.25">
      <c r="I183" s="270">
        <v>176</v>
      </c>
      <c r="J183" s="270">
        <v>0</v>
      </c>
      <c r="K183" s="270">
        <v>5</v>
      </c>
      <c r="L183" s="270">
        <v>4</v>
      </c>
      <c r="M183" s="270">
        <v>1</v>
      </c>
      <c r="N183" s="270">
        <v>5</v>
      </c>
      <c r="O183" s="270">
        <v>7</v>
      </c>
    </row>
    <row r="184" spans="9:15" x14ac:dyDescent="0.25">
      <c r="I184" s="270">
        <v>177</v>
      </c>
      <c r="J184" s="270">
        <v>4</v>
      </c>
      <c r="K184" s="270">
        <v>2</v>
      </c>
      <c r="L184" s="270">
        <v>13</v>
      </c>
      <c r="M184" s="270">
        <v>2</v>
      </c>
      <c r="N184" s="270">
        <v>1</v>
      </c>
      <c r="O184" s="270">
        <v>11</v>
      </c>
    </row>
    <row r="185" spans="9:15" x14ac:dyDescent="0.25">
      <c r="I185" s="270">
        <v>178</v>
      </c>
      <c r="J185" s="270">
        <v>5</v>
      </c>
      <c r="K185" s="270">
        <v>4</v>
      </c>
      <c r="L185" s="270">
        <v>5</v>
      </c>
      <c r="M185" s="270">
        <v>5</v>
      </c>
      <c r="N185" s="270">
        <v>4</v>
      </c>
      <c r="O185" s="270">
        <v>5</v>
      </c>
    </row>
    <row r="186" spans="9:15" x14ac:dyDescent="0.25">
      <c r="I186" s="270">
        <v>179</v>
      </c>
      <c r="J186" s="270">
        <v>4</v>
      </c>
      <c r="K186" s="270">
        <v>8</v>
      </c>
      <c r="L186" s="270">
        <v>7</v>
      </c>
      <c r="M186" s="270">
        <v>3</v>
      </c>
      <c r="N186" s="270">
        <v>8</v>
      </c>
      <c r="O186" s="270">
        <v>7</v>
      </c>
    </row>
    <row r="187" spans="9:15" x14ac:dyDescent="0.25">
      <c r="I187" s="270">
        <v>180</v>
      </c>
      <c r="J187" s="270">
        <v>6</v>
      </c>
      <c r="K187" s="270">
        <v>8</v>
      </c>
      <c r="L187" s="270">
        <v>12</v>
      </c>
      <c r="M187" s="270">
        <v>5</v>
      </c>
      <c r="N187" s="270">
        <v>9</v>
      </c>
      <c r="O187" s="270">
        <v>11</v>
      </c>
    </row>
    <row r="188" spans="9:15" x14ac:dyDescent="0.25">
      <c r="I188" s="270">
        <v>181</v>
      </c>
      <c r="J188" s="270">
        <v>1</v>
      </c>
      <c r="K188" s="270">
        <v>9</v>
      </c>
      <c r="L188" s="270">
        <v>7</v>
      </c>
      <c r="M188" s="270">
        <v>1</v>
      </c>
      <c r="N188" s="270">
        <v>8</v>
      </c>
      <c r="O188" s="270">
        <v>7</v>
      </c>
    </row>
    <row r="189" spans="9:15" x14ac:dyDescent="0.25">
      <c r="I189" s="270">
        <v>182</v>
      </c>
      <c r="J189" s="270">
        <v>6</v>
      </c>
      <c r="K189" s="270">
        <v>5</v>
      </c>
      <c r="L189" s="270">
        <v>4</v>
      </c>
      <c r="M189" s="270">
        <v>5</v>
      </c>
      <c r="N189" s="270">
        <v>7</v>
      </c>
      <c r="O189" s="270">
        <v>4</v>
      </c>
    </row>
    <row r="190" spans="9:15" x14ac:dyDescent="0.25">
      <c r="I190" s="270">
        <v>183</v>
      </c>
      <c r="J190" s="270">
        <v>7</v>
      </c>
      <c r="K190" s="270">
        <v>4</v>
      </c>
      <c r="L190" s="270">
        <v>7</v>
      </c>
      <c r="M190" s="270">
        <v>5</v>
      </c>
      <c r="N190" s="270">
        <v>4</v>
      </c>
      <c r="O190" s="270">
        <v>5</v>
      </c>
    </row>
    <row r="191" spans="9:15" x14ac:dyDescent="0.25">
      <c r="I191" s="270">
        <v>184</v>
      </c>
      <c r="J191" s="270">
        <v>5</v>
      </c>
      <c r="K191" s="270">
        <v>2</v>
      </c>
      <c r="L191" s="270">
        <v>5</v>
      </c>
      <c r="M191" s="270">
        <v>3</v>
      </c>
      <c r="N191" s="270">
        <v>4</v>
      </c>
      <c r="O191" s="270">
        <v>6</v>
      </c>
    </row>
    <row r="192" spans="9:15" x14ac:dyDescent="0.25">
      <c r="I192" s="270">
        <v>185</v>
      </c>
      <c r="J192" s="270">
        <v>5</v>
      </c>
      <c r="K192" s="270">
        <v>2</v>
      </c>
      <c r="L192" s="270">
        <v>4</v>
      </c>
      <c r="M192" s="270">
        <v>6</v>
      </c>
      <c r="N192" s="270">
        <v>2</v>
      </c>
      <c r="O192" s="270">
        <v>2</v>
      </c>
    </row>
    <row r="193" spans="9:15" x14ac:dyDescent="0.25">
      <c r="I193" s="270">
        <v>186</v>
      </c>
      <c r="J193" s="270">
        <v>3</v>
      </c>
      <c r="K193" s="270">
        <v>7</v>
      </c>
      <c r="L193" s="270">
        <v>7</v>
      </c>
      <c r="M193" s="270">
        <v>4</v>
      </c>
      <c r="N193" s="270">
        <v>3</v>
      </c>
      <c r="O193" s="270">
        <v>5</v>
      </c>
    </row>
    <row r="194" spans="9:15" x14ac:dyDescent="0.25">
      <c r="I194" s="270">
        <v>187</v>
      </c>
      <c r="J194" s="270">
        <v>7</v>
      </c>
      <c r="K194" s="270">
        <v>2</v>
      </c>
      <c r="L194" s="270">
        <v>7</v>
      </c>
      <c r="M194" s="270">
        <v>5</v>
      </c>
      <c r="N194" s="270">
        <v>1</v>
      </c>
      <c r="O194" s="270">
        <v>7</v>
      </c>
    </row>
    <row r="195" spans="9:15" x14ac:dyDescent="0.25">
      <c r="I195" s="270">
        <v>188</v>
      </c>
      <c r="J195" s="270">
        <v>6</v>
      </c>
      <c r="K195" s="270">
        <v>5</v>
      </c>
      <c r="L195" s="270">
        <v>4</v>
      </c>
      <c r="M195" s="270">
        <v>3</v>
      </c>
      <c r="N195" s="270">
        <v>4</v>
      </c>
      <c r="O195" s="270">
        <v>3</v>
      </c>
    </row>
    <row r="196" spans="9:15" x14ac:dyDescent="0.25">
      <c r="I196" s="270">
        <v>189</v>
      </c>
      <c r="J196" s="270">
        <v>9</v>
      </c>
      <c r="K196" s="270">
        <v>10</v>
      </c>
      <c r="L196" s="270">
        <v>3</v>
      </c>
      <c r="M196" s="270">
        <v>6</v>
      </c>
      <c r="N196" s="270">
        <v>10</v>
      </c>
      <c r="O196" s="270">
        <v>3</v>
      </c>
    </row>
    <row r="197" spans="9:15" x14ac:dyDescent="0.25">
      <c r="I197" s="270">
        <v>190</v>
      </c>
      <c r="J197" s="270">
        <v>6</v>
      </c>
      <c r="K197" s="270">
        <v>9</v>
      </c>
      <c r="L197" s="270">
        <v>4</v>
      </c>
      <c r="M197" s="270">
        <v>5</v>
      </c>
      <c r="N197" s="270">
        <v>8</v>
      </c>
      <c r="O197" s="270">
        <v>3</v>
      </c>
    </row>
    <row r="198" spans="9:15" x14ac:dyDescent="0.25">
      <c r="I198" s="270">
        <v>191</v>
      </c>
      <c r="J198" s="270">
        <v>7</v>
      </c>
      <c r="K198" s="270">
        <v>3</v>
      </c>
      <c r="L198" s="270">
        <v>2</v>
      </c>
      <c r="M198" s="270">
        <v>5</v>
      </c>
      <c r="N198" s="270">
        <v>4</v>
      </c>
      <c r="O198" s="270">
        <v>2</v>
      </c>
    </row>
    <row r="199" spans="9:15" x14ac:dyDescent="0.25">
      <c r="I199" s="270">
        <v>192</v>
      </c>
      <c r="J199" s="270">
        <v>3</v>
      </c>
      <c r="K199" s="270">
        <v>9</v>
      </c>
      <c r="L199" s="270">
        <v>8</v>
      </c>
      <c r="M199" s="270">
        <v>2</v>
      </c>
      <c r="N199" s="270">
        <v>9</v>
      </c>
      <c r="O199" s="270">
        <v>7</v>
      </c>
    </row>
    <row r="200" spans="9:15" x14ac:dyDescent="0.25">
      <c r="I200" s="270">
        <v>193</v>
      </c>
      <c r="J200" s="270">
        <v>3</v>
      </c>
      <c r="K200" s="270">
        <v>3</v>
      </c>
      <c r="L200" s="270">
        <v>11</v>
      </c>
      <c r="M200" s="270">
        <v>3</v>
      </c>
      <c r="N200" s="270">
        <v>4</v>
      </c>
      <c r="O200" s="270">
        <v>9</v>
      </c>
    </row>
    <row r="201" spans="9:15" x14ac:dyDescent="0.25">
      <c r="I201" s="270">
        <v>194</v>
      </c>
      <c r="J201" s="270">
        <v>4</v>
      </c>
      <c r="K201" s="270">
        <v>5</v>
      </c>
      <c r="L201" s="270">
        <v>4</v>
      </c>
      <c r="M201" s="270">
        <v>3</v>
      </c>
      <c r="N201" s="270">
        <v>5</v>
      </c>
      <c r="O201" s="270">
        <v>3</v>
      </c>
    </row>
    <row r="202" spans="9:15" x14ac:dyDescent="0.25">
      <c r="I202" s="270">
        <v>195</v>
      </c>
      <c r="J202" s="270">
        <v>5</v>
      </c>
      <c r="K202" s="270">
        <v>4</v>
      </c>
      <c r="L202" s="270">
        <v>3</v>
      </c>
      <c r="M202" s="270">
        <v>4</v>
      </c>
      <c r="N202" s="270">
        <v>3</v>
      </c>
      <c r="O202" s="270">
        <v>3</v>
      </c>
    </row>
    <row r="203" spans="9:15" x14ac:dyDescent="0.25">
      <c r="I203" s="270">
        <v>196</v>
      </c>
      <c r="J203" s="270">
        <v>8</v>
      </c>
      <c r="K203" s="270">
        <v>3</v>
      </c>
      <c r="L203" s="270">
        <v>5</v>
      </c>
      <c r="M203" s="270">
        <v>4</v>
      </c>
      <c r="N203" s="270">
        <v>3</v>
      </c>
      <c r="O203" s="270">
        <v>2</v>
      </c>
    </row>
    <row r="204" spans="9:15" x14ac:dyDescent="0.25">
      <c r="I204" s="270">
        <v>197</v>
      </c>
      <c r="J204" s="270">
        <v>5</v>
      </c>
      <c r="K204" s="270">
        <v>6</v>
      </c>
      <c r="L204" s="270">
        <v>8</v>
      </c>
      <c r="M204" s="270">
        <v>4</v>
      </c>
      <c r="N204" s="270">
        <v>7</v>
      </c>
      <c r="O204" s="270">
        <v>9</v>
      </c>
    </row>
    <row r="205" spans="9:15" x14ac:dyDescent="0.25">
      <c r="I205" s="270">
        <v>198</v>
      </c>
      <c r="J205" s="270">
        <v>5</v>
      </c>
      <c r="K205" s="270">
        <v>7</v>
      </c>
      <c r="L205" s="270">
        <v>7</v>
      </c>
      <c r="M205" s="270">
        <v>4</v>
      </c>
      <c r="N205" s="270">
        <v>7</v>
      </c>
      <c r="O205" s="270">
        <v>5</v>
      </c>
    </row>
    <row r="206" spans="9:15" x14ac:dyDescent="0.25">
      <c r="I206" s="270">
        <v>199</v>
      </c>
      <c r="J206" s="270">
        <v>4</v>
      </c>
      <c r="K206" s="270">
        <v>6</v>
      </c>
      <c r="L206" s="270">
        <v>3</v>
      </c>
      <c r="M206" s="270">
        <v>4</v>
      </c>
      <c r="N206" s="270">
        <v>5</v>
      </c>
      <c r="O206" s="270">
        <v>2</v>
      </c>
    </row>
    <row r="207" spans="9:15" x14ac:dyDescent="0.25">
      <c r="I207" s="270">
        <v>200</v>
      </c>
      <c r="J207" s="270">
        <v>7</v>
      </c>
      <c r="K207" s="270">
        <v>3</v>
      </c>
      <c r="L207" s="270">
        <v>9</v>
      </c>
      <c r="M207" s="270">
        <v>5</v>
      </c>
      <c r="N207" s="270">
        <v>3</v>
      </c>
      <c r="O207" s="270">
        <v>7</v>
      </c>
    </row>
    <row r="208" spans="9:15" x14ac:dyDescent="0.25">
      <c r="I208" s="270">
        <v>201</v>
      </c>
      <c r="J208" s="270">
        <v>5</v>
      </c>
      <c r="K208" s="270">
        <v>3</v>
      </c>
      <c r="L208" s="270">
        <v>4</v>
      </c>
      <c r="M208" s="270">
        <v>5</v>
      </c>
      <c r="N208" s="270">
        <v>4</v>
      </c>
      <c r="O208" s="270">
        <v>2</v>
      </c>
    </row>
    <row r="209" spans="9:15" x14ac:dyDescent="0.25">
      <c r="I209" s="270">
        <v>202</v>
      </c>
      <c r="J209" s="270">
        <v>4</v>
      </c>
      <c r="K209" s="270">
        <v>8</v>
      </c>
      <c r="L209" s="270">
        <v>8</v>
      </c>
      <c r="M209" s="270">
        <v>2</v>
      </c>
      <c r="N209" s="270">
        <v>5</v>
      </c>
      <c r="O209" s="270">
        <v>7</v>
      </c>
    </row>
    <row r="210" spans="9:15" x14ac:dyDescent="0.25">
      <c r="I210" s="270">
        <v>203</v>
      </c>
      <c r="J210" s="270">
        <v>5</v>
      </c>
      <c r="K210" s="270">
        <v>6</v>
      </c>
      <c r="L210" s="270">
        <v>3</v>
      </c>
      <c r="M210" s="270">
        <v>5</v>
      </c>
      <c r="N210" s="270">
        <v>4</v>
      </c>
      <c r="O210" s="270">
        <v>3</v>
      </c>
    </row>
    <row r="211" spans="9:15" x14ac:dyDescent="0.25">
      <c r="I211" s="270">
        <v>204</v>
      </c>
      <c r="J211" s="270">
        <v>5</v>
      </c>
      <c r="K211" s="270">
        <v>2</v>
      </c>
      <c r="L211" s="270">
        <v>4</v>
      </c>
      <c r="M211" s="270">
        <v>4</v>
      </c>
      <c r="N211" s="270">
        <v>2</v>
      </c>
      <c r="O211" s="270">
        <v>4</v>
      </c>
    </row>
    <row r="212" spans="9:15" x14ac:dyDescent="0.25">
      <c r="I212" s="270">
        <v>205</v>
      </c>
      <c r="J212" s="270">
        <v>3</v>
      </c>
      <c r="K212" s="270">
        <v>2</v>
      </c>
      <c r="L212" s="270">
        <v>3</v>
      </c>
      <c r="M212" s="270">
        <v>2</v>
      </c>
      <c r="N212" s="270">
        <v>3</v>
      </c>
      <c r="O212" s="270">
        <v>3</v>
      </c>
    </row>
    <row r="213" spans="9:15" x14ac:dyDescent="0.25">
      <c r="I213" s="270">
        <v>206</v>
      </c>
      <c r="J213" s="270">
        <v>4</v>
      </c>
      <c r="K213" s="270">
        <v>6</v>
      </c>
      <c r="L213" s="270">
        <v>7</v>
      </c>
      <c r="M213" s="270">
        <v>4</v>
      </c>
      <c r="N213" s="270">
        <v>4</v>
      </c>
      <c r="O213" s="270">
        <v>4</v>
      </c>
    </row>
    <row r="214" spans="9:15" x14ac:dyDescent="0.25">
      <c r="I214" s="270">
        <v>207</v>
      </c>
      <c r="J214" s="270">
        <v>1</v>
      </c>
      <c r="K214" s="270">
        <v>3</v>
      </c>
      <c r="L214" s="270">
        <v>2</v>
      </c>
      <c r="M214" s="270">
        <v>0</v>
      </c>
      <c r="N214" s="270">
        <v>3</v>
      </c>
      <c r="O214" s="270">
        <v>2</v>
      </c>
    </row>
    <row r="215" spans="9:15" x14ac:dyDescent="0.25">
      <c r="I215" s="270">
        <v>208</v>
      </c>
      <c r="J215" s="270">
        <v>4</v>
      </c>
      <c r="K215" s="270">
        <v>5</v>
      </c>
      <c r="L215" s="270">
        <v>11</v>
      </c>
      <c r="M215" s="270">
        <v>4</v>
      </c>
      <c r="N215" s="270">
        <v>5</v>
      </c>
      <c r="O215" s="270">
        <v>8</v>
      </c>
    </row>
    <row r="216" spans="9:15" x14ac:dyDescent="0.25">
      <c r="I216" s="270">
        <v>209</v>
      </c>
      <c r="J216" s="270">
        <v>4</v>
      </c>
      <c r="K216" s="270">
        <v>5</v>
      </c>
      <c r="L216" s="270">
        <v>7</v>
      </c>
      <c r="M216" s="270">
        <v>3</v>
      </c>
      <c r="N216" s="270">
        <v>8</v>
      </c>
      <c r="O216" s="270">
        <v>6</v>
      </c>
    </row>
    <row r="217" spans="9:15" x14ac:dyDescent="0.25">
      <c r="I217" s="270">
        <v>210</v>
      </c>
      <c r="J217" s="270">
        <v>3</v>
      </c>
      <c r="K217" s="270">
        <v>7</v>
      </c>
      <c r="L217" s="270">
        <v>3</v>
      </c>
      <c r="M217" s="270">
        <v>1</v>
      </c>
      <c r="N217" s="270">
        <v>5</v>
      </c>
      <c r="O217" s="270">
        <v>3</v>
      </c>
    </row>
    <row r="218" spans="9:15" x14ac:dyDescent="0.25">
      <c r="I218" s="270">
        <v>211</v>
      </c>
      <c r="J218" s="270">
        <v>3</v>
      </c>
      <c r="K218" s="270">
        <v>2</v>
      </c>
      <c r="L218" s="270">
        <v>9</v>
      </c>
      <c r="M218" s="270">
        <v>0</v>
      </c>
      <c r="N218" s="270">
        <v>1</v>
      </c>
      <c r="O218" s="270">
        <v>7</v>
      </c>
    </row>
    <row r="219" spans="9:15" x14ac:dyDescent="0.25">
      <c r="I219" s="270">
        <v>212</v>
      </c>
      <c r="J219" s="270">
        <v>1</v>
      </c>
      <c r="K219" s="270">
        <v>4</v>
      </c>
      <c r="L219" s="270">
        <v>3</v>
      </c>
      <c r="M219" s="270">
        <v>0</v>
      </c>
      <c r="N219" s="270">
        <v>2</v>
      </c>
      <c r="O219" s="270">
        <v>3</v>
      </c>
    </row>
    <row r="220" spans="9:15" x14ac:dyDescent="0.25">
      <c r="I220" s="270">
        <v>213</v>
      </c>
      <c r="J220" s="270">
        <v>6</v>
      </c>
      <c r="K220" s="270">
        <v>5</v>
      </c>
      <c r="L220" s="270">
        <v>2</v>
      </c>
      <c r="M220" s="270">
        <v>4</v>
      </c>
      <c r="N220" s="270">
        <v>5</v>
      </c>
      <c r="O220" s="270">
        <v>2</v>
      </c>
    </row>
    <row r="221" spans="9:15" x14ac:dyDescent="0.25">
      <c r="I221" s="270">
        <v>214</v>
      </c>
      <c r="J221" s="270">
        <v>1</v>
      </c>
      <c r="K221" s="270">
        <v>5</v>
      </c>
      <c r="L221" s="270">
        <v>2</v>
      </c>
      <c r="M221" s="270">
        <v>1</v>
      </c>
      <c r="N221" s="270">
        <v>5</v>
      </c>
      <c r="O221" s="270">
        <v>3</v>
      </c>
    </row>
    <row r="222" spans="9:15" x14ac:dyDescent="0.25">
      <c r="I222" s="270">
        <v>215</v>
      </c>
      <c r="J222" s="270">
        <v>1</v>
      </c>
      <c r="K222" s="270">
        <v>2</v>
      </c>
      <c r="L222" s="270">
        <v>5</v>
      </c>
      <c r="M222" s="270">
        <v>0</v>
      </c>
      <c r="N222" s="270">
        <v>1</v>
      </c>
      <c r="O222" s="270">
        <v>7</v>
      </c>
    </row>
    <row r="223" spans="9:15" x14ac:dyDescent="0.25">
      <c r="I223" s="270">
        <v>216</v>
      </c>
      <c r="J223" s="270">
        <v>3</v>
      </c>
      <c r="K223" s="270">
        <v>2</v>
      </c>
      <c r="L223" s="270">
        <v>5</v>
      </c>
      <c r="M223" s="270">
        <v>3</v>
      </c>
      <c r="N223" s="270">
        <v>2</v>
      </c>
      <c r="O223" s="270">
        <v>5</v>
      </c>
    </row>
    <row r="224" spans="9:15" x14ac:dyDescent="0.25">
      <c r="I224" s="270">
        <v>217</v>
      </c>
      <c r="J224" s="270">
        <v>2</v>
      </c>
      <c r="K224" s="270">
        <v>5</v>
      </c>
      <c r="L224" s="270">
        <v>3</v>
      </c>
      <c r="M224" s="270">
        <v>3</v>
      </c>
      <c r="N224" s="270">
        <v>3</v>
      </c>
      <c r="O224" s="270">
        <v>3</v>
      </c>
    </row>
    <row r="225" spans="9:15" x14ac:dyDescent="0.25">
      <c r="I225" s="270">
        <v>218</v>
      </c>
      <c r="J225" s="270">
        <v>4</v>
      </c>
      <c r="K225" s="270">
        <v>6</v>
      </c>
      <c r="L225" s="270">
        <v>2</v>
      </c>
      <c r="M225" s="270">
        <v>5</v>
      </c>
      <c r="N225" s="270">
        <v>5</v>
      </c>
      <c r="O225" s="270">
        <v>1</v>
      </c>
    </row>
    <row r="226" spans="9:15" x14ac:dyDescent="0.25">
      <c r="I226" s="270">
        <v>219</v>
      </c>
      <c r="J226" s="270">
        <v>0</v>
      </c>
      <c r="K226" s="270">
        <v>2</v>
      </c>
      <c r="L226" s="270">
        <v>1</v>
      </c>
      <c r="M226" s="270">
        <v>1</v>
      </c>
      <c r="N226" s="270">
        <v>2</v>
      </c>
      <c r="O226" s="270">
        <v>1</v>
      </c>
    </row>
    <row r="227" spans="9:15" x14ac:dyDescent="0.25">
      <c r="I227" s="270">
        <v>220</v>
      </c>
      <c r="J227" s="270">
        <v>3</v>
      </c>
      <c r="K227" s="270">
        <v>4</v>
      </c>
      <c r="L227" s="270">
        <v>2</v>
      </c>
      <c r="M227" s="270">
        <v>3</v>
      </c>
      <c r="N227" s="270">
        <v>4</v>
      </c>
      <c r="O227" s="270">
        <v>1</v>
      </c>
    </row>
    <row r="228" spans="9:15" x14ac:dyDescent="0.25">
      <c r="I228" s="270">
        <v>221</v>
      </c>
      <c r="J228" s="270">
        <v>3</v>
      </c>
      <c r="K228" s="270">
        <v>3</v>
      </c>
      <c r="L228" s="270">
        <v>5</v>
      </c>
      <c r="M228" s="270">
        <v>4</v>
      </c>
      <c r="N228" s="270">
        <v>2</v>
      </c>
      <c r="O228" s="270">
        <v>6</v>
      </c>
    </row>
    <row r="229" spans="9:15" x14ac:dyDescent="0.25">
      <c r="I229" s="270">
        <v>222</v>
      </c>
      <c r="J229" s="270">
        <v>2</v>
      </c>
      <c r="K229" s="270">
        <v>4</v>
      </c>
      <c r="L229" s="270">
        <v>6</v>
      </c>
      <c r="M229" s="270">
        <v>2</v>
      </c>
      <c r="N229" s="270">
        <v>3</v>
      </c>
      <c r="O229" s="270">
        <v>5</v>
      </c>
    </row>
    <row r="230" spans="9:15" x14ac:dyDescent="0.25">
      <c r="I230" s="270">
        <v>223</v>
      </c>
      <c r="J230" s="270">
        <v>8</v>
      </c>
      <c r="K230" s="270">
        <v>1</v>
      </c>
      <c r="L230" s="270">
        <v>2</v>
      </c>
      <c r="M230" s="270">
        <v>6</v>
      </c>
      <c r="N230" s="270">
        <v>1</v>
      </c>
      <c r="O230" s="270">
        <v>2</v>
      </c>
    </row>
    <row r="231" spans="9:15" x14ac:dyDescent="0.25">
      <c r="I231" s="270">
        <v>224</v>
      </c>
      <c r="J231" s="270">
        <v>1</v>
      </c>
      <c r="K231" s="270">
        <v>4</v>
      </c>
      <c r="L231" s="270">
        <v>4</v>
      </c>
      <c r="M231" s="270">
        <v>1</v>
      </c>
      <c r="N231" s="270">
        <v>5</v>
      </c>
      <c r="O231" s="270">
        <v>4</v>
      </c>
    </row>
    <row r="232" spans="9:15" x14ac:dyDescent="0.25">
      <c r="I232" s="270">
        <v>225</v>
      </c>
      <c r="J232" s="270">
        <v>3</v>
      </c>
      <c r="K232" s="270">
        <v>6</v>
      </c>
      <c r="L232" s="270">
        <v>4</v>
      </c>
      <c r="M232" s="270">
        <v>2</v>
      </c>
      <c r="N232" s="270">
        <v>4</v>
      </c>
      <c r="O232" s="270">
        <v>2</v>
      </c>
    </row>
    <row r="233" spans="9:15" x14ac:dyDescent="0.25">
      <c r="I233" s="270">
        <v>226</v>
      </c>
      <c r="J233" s="270">
        <v>7</v>
      </c>
      <c r="K233" s="270">
        <v>4</v>
      </c>
      <c r="L233" s="270">
        <v>4</v>
      </c>
      <c r="M233" s="270">
        <v>5</v>
      </c>
      <c r="N233" s="270">
        <v>3</v>
      </c>
      <c r="O233" s="270">
        <v>4</v>
      </c>
    </row>
    <row r="234" spans="9:15" x14ac:dyDescent="0.25">
      <c r="I234" s="270">
        <v>227</v>
      </c>
      <c r="J234" s="270">
        <v>6</v>
      </c>
      <c r="K234" s="270">
        <v>3</v>
      </c>
      <c r="L234" s="270">
        <v>5</v>
      </c>
      <c r="M234" s="270">
        <v>2</v>
      </c>
      <c r="N234" s="270">
        <v>3</v>
      </c>
      <c r="O234" s="270">
        <v>5</v>
      </c>
    </row>
    <row r="235" spans="9:15" x14ac:dyDescent="0.25">
      <c r="I235" s="270">
        <v>228</v>
      </c>
      <c r="J235" s="270">
        <v>4</v>
      </c>
      <c r="K235" s="270">
        <v>3</v>
      </c>
      <c r="L235" s="270">
        <v>4</v>
      </c>
      <c r="M235" s="270">
        <v>3</v>
      </c>
      <c r="N235" s="270">
        <v>5</v>
      </c>
      <c r="O235" s="270">
        <v>3</v>
      </c>
    </row>
    <row r="236" spans="9:15" x14ac:dyDescent="0.25">
      <c r="I236" s="270">
        <v>229</v>
      </c>
      <c r="J236" s="270">
        <v>2</v>
      </c>
      <c r="K236" s="270">
        <v>4</v>
      </c>
      <c r="L236" s="270">
        <v>6</v>
      </c>
      <c r="M236" s="270">
        <v>2</v>
      </c>
      <c r="N236" s="270">
        <v>4</v>
      </c>
      <c r="O236" s="270">
        <v>3</v>
      </c>
    </row>
    <row r="237" spans="9:15" x14ac:dyDescent="0.25">
      <c r="I237" s="270">
        <v>230</v>
      </c>
      <c r="J237" s="270">
        <v>6</v>
      </c>
      <c r="K237" s="270">
        <v>6</v>
      </c>
      <c r="L237" s="270">
        <v>4</v>
      </c>
      <c r="M237" s="270">
        <v>5</v>
      </c>
      <c r="N237" s="270">
        <v>6</v>
      </c>
      <c r="O237" s="270">
        <v>3</v>
      </c>
    </row>
    <row r="238" spans="9:15" x14ac:dyDescent="0.25">
      <c r="I238" s="270">
        <v>231</v>
      </c>
      <c r="J238" s="270">
        <v>4</v>
      </c>
      <c r="K238" s="270">
        <v>0</v>
      </c>
      <c r="L238" s="270">
        <v>3</v>
      </c>
      <c r="M238" s="270">
        <v>2</v>
      </c>
      <c r="N238" s="270">
        <v>0</v>
      </c>
      <c r="O238" s="270">
        <v>4</v>
      </c>
    </row>
    <row r="239" spans="9:15" x14ac:dyDescent="0.25">
      <c r="I239" s="270">
        <v>232</v>
      </c>
      <c r="J239" s="270">
        <v>7</v>
      </c>
      <c r="K239" s="270">
        <v>1</v>
      </c>
      <c r="L239" s="270">
        <v>3</v>
      </c>
      <c r="M239" s="270">
        <v>7</v>
      </c>
      <c r="N239" s="270">
        <v>2</v>
      </c>
      <c r="O239" s="270">
        <v>2</v>
      </c>
    </row>
    <row r="240" spans="9:15" x14ac:dyDescent="0.25">
      <c r="I240" s="270">
        <v>233</v>
      </c>
      <c r="J240" s="270">
        <v>1</v>
      </c>
      <c r="K240" s="270">
        <v>2</v>
      </c>
      <c r="L240" s="270">
        <v>1</v>
      </c>
      <c r="M240" s="270">
        <v>1</v>
      </c>
      <c r="N240" s="270">
        <v>2</v>
      </c>
      <c r="O240" s="270">
        <v>1</v>
      </c>
    </row>
    <row r="241" spans="9:15" x14ac:dyDescent="0.25">
      <c r="I241" s="270">
        <v>234</v>
      </c>
      <c r="J241" s="270">
        <v>1</v>
      </c>
      <c r="K241" s="270">
        <v>2</v>
      </c>
      <c r="L241" s="270">
        <v>6</v>
      </c>
      <c r="M241" s="270">
        <v>1</v>
      </c>
      <c r="N241" s="270">
        <v>2</v>
      </c>
      <c r="O241" s="270">
        <v>6</v>
      </c>
    </row>
    <row r="242" spans="9:15" x14ac:dyDescent="0.25">
      <c r="I242" s="270">
        <v>235</v>
      </c>
      <c r="J242" s="270">
        <v>0</v>
      </c>
      <c r="K242" s="270">
        <v>8</v>
      </c>
      <c r="L242" s="270">
        <v>4</v>
      </c>
      <c r="M242" s="270">
        <v>0</v>
      </c>
      <c r="N242" s="270">
        <v>5</v>
      </c>
      <c r="O242" s="270">
        <v>5</v>
      </c>
    </row>
    <row r="243" spans="9:15" x14ac:dyDescent="0.25">
      <c r="I243" s="270">
        <v>236</v>
      </c>
      <c r="J243" s="270">
        <v>4</v>
      </c>
      <c r="K243" s="270">
        <v>4</v>
      </c>
      <c r="L243" s="270">
        <v>2</v>
      </c>
      <c r="M243" s="270">
        <v>3</v>
      </c>
      <c r="N243" s="270">
        <v>3</v>
      </c>
      <c r="O243" s="270">
        <v>2</v>
      </c>
    </row>
    <row r="244" spans="9:15" x14ac:dyDescent="0.25">
      <c r="I244" s="270">
        <v>237</v>
      </c>
      <c r="J244" s="270">
        <v>1</v>
      </c>
      <c r="K244" s="270">
        <v>5</v>
      </c>
      <c r="L244" s="270">
        <v>4</v>
      </c>
      <c r="M244" s="270">
        <v>1</v>
      </c>
      <c r="N244" s="270">
        <v>4</v>
      </c>
      <c r="O244" s="270">
        <v>4</v>
      </c>
    </row>
    <row r="245" spans="9:15" x14ac:dyDescent="0.25">
      <c r="I245" s="270">
        <v>238</v>
      </c>
      <c r="J245" s="270">
        <v>5</v>
      </c>
      <c r="K245" s="270">
        <v>6</v>
      </c>
      <c r="L245" s="270">
        <v>6</v>
      </c>
      <c r="M245" s="270">
        <v>3</v>
      </c>
      <c r="N245" s="270">
        <v>5</v>
      </c>
      <c r="O245" s="270">
        <v>6</v>
      </c>
    </row>
    <row r="246" spans="9:15" x14ac:dyDescent="0.25">
      <c r="I246" s="270">
        <v>239</v>
      </c>
      <c r="J246" s="270">
        <v>1</v>
      </c>
      <c r="K246" s="270">
        <v>2</v>
      </c>
      <c r="L246" s="270">
        <v>5</v>
      </c>
      <c r="M246" s="270">
        <v>1</v>
      </c>
      <c r="N246" s="270">
        <v>1</v>
      </c>
      <c r="O246" s="270">
        <v>4</v>
      </c>
    </row>
    <row r="247" spans="9:15" x14ac:dyDescent="0.25">
      <c r="I247" s="270">
        <v>240</v>
      </c>
      <c r="J247" s="270">
        <v>2</v>
      </c>
      <c r="K247" s="270">
        <v>2</v>
      </c>
      <c r="L247" s="270">
        <v>3</v>
      </c>
      <c r="M247" s="270">
        <v>2</v>
      </c>
      <c r="N247" s="270">
        <v>2</v>
      </c>
      <c r="O247" s="270">
        <v>3</v>
      </c>
    </row>
    <row r="248" spans="9:15" x14ac:dyDescent="0.25">
      <c r="I248" s="270">
        <v>241</v>
      </c>
      <c r="J248" s="270">
        <v>6</v>
      </c>
      <c r="K248" s="270">
        <v>5</v>
      </c>
      <c r="L248" s="270">
        <v>3</v>
      </c>
      <c r="M248" s="270">
        <v>6</v>
      </c>
      <c r="N248" s="270">
        <v>4</v>
      </c>
      <c r="O248" s="270">
        <v>2</v>
      </c>
    </row>
    <row r="249" spans="9:15" x14ac:dyDescent="0.25">
      <c r="I249" s="270">
        <v>242</v>
      </c>
      <c r="J249" s="270">
        <v>1</v>
      </c>
      <c r="K249" s="270">
        <v>3</v>
      </c>
      <c r="L249" s="270">
        <v>3</v>
      </c>
      <c r="M249" s="270">
        <v>1</v>
      </c>
      <c r="N249" s="270">
        <v>3</v>
      </c>
      <c r="O249" s="270">
        <v>3</v>
      </c>
    </row>
    <row r="250" spans="9:15" x14ac:dyDescent="0.25">
      <c r="I250" s="270">
        <v>243</v>
      </c>
      <c r="J250" s="270">
        <v>3</v>
      </c>
      <c r="K250" s="270">
        <v>3</v>
      </c>
      <c r="L250" s="270">
        <v>4</v>
      </c>
      <c r="M250" s="270">
        <v>2</v>
      </c>
      <c r="N250" s="270">
        <v>2</v>
      </c>
      <c r="O250" s="270">
        <v>4</v>
      </c>
    </row>
    <row r="251" spans="9:15" x14ac:dyDescent="0.25">
      <c r="I251" s="270">
        <v>244</v>
      </c>
      <c r="J251" s="270">
        <v>3</v>
      </c>
      <c r="K251" s="270">
        <v>6</v>
      </c>
      <c r="L251" s="270">
        <v>7</v>
      </c>
      <c r="M251" s="270">
        <v>5</v>
      </c>
      <c r="N251" s="270">
        <v>5</v>
      </c>
      <c r="O251" s="270">
        <v>7</v>
      </c>
    </row>
    <row r="252" spans="9:15" x14ac:dyDescent="0.25">
      <c r="I252" s="270">
        <v>245</v>
      </c>
      <c r="J252" s="270">
        <v>7</v>
      </c>
      <c r="K252" s="270">
        <v>2</v>
      </c>
      <c r="L252" s="270">
        <v>3</v>
      </c>
      <c r="M252" s="270">
        <v>7</v>
      </c>
      <c r="N252" s="270">
        <v>2</v>
      </c>
      <c r="O252" s="270">
        <v>2</v>
      </c>
    </row>
    <row r="253" spans="9:15" x14ac:dyDescent="0.25">
      <c r="I253" s="270">
        <v>246</v>
      </c>
      <c r="J253" s="270">
        <v>3</v>
      </c>
      <c r="K253" s="270">
        <v>2</v>
      </c>
      <c r="L253" s="270">
        <v>4</v>
      </c>
      <c r="M253" s="270">
        <v>2</v>
      </c>
      <c r="N253" s="270">
        <v>2</v>
      </c>
      <c r="O253" s="270">
        <v>4</v>
      </c>
    </row>
    <row r="254" spans="9:15" x14ac:dyDescent="0.25">
      <c r="I254" s="270">
        <v>247</v>
      </c>
      <c r="J254" s="270">
        <v>1</v>
      </c>
      <c r="K254" s="270">
        <v>3</v>
      </c>
      <c r="L254" s="270">
        <v>4</v>
      </c>
      <c r="M254" s="270">
        <v>0</v>
      </c>
      <c r="N254" s="270">
        <v>2</v>
      </c>
      <c r="O254" s="270">
        <v>2</v>
      </c>
    </row>
    <row r="255" spans="9:15" x14ac:dyDescent="0.25">
      <c r="I255" s="270">
        <v>248</v>
      </c>
      <c r="J255" s="270">
        <v>5</v>
      </c>
      <c r="K255" s="270">
        <v>3</v>
      </c>
      <c r="L255" s="270">
        <v>1</v>
      </c>
      <c r="M255" s="270">
        <v>4</v>
      </c>
      <c r="N255" s="270">
        <v>2</v>
      </c>
      <c r="O255" s="270">
        <v>1</v>
      </c>
    </row>
    <row r="256" spans="9:15" x14ac:dyDescent="0.25">
      <c r="I256" s="270">
        <v>249</v>
      </c>
      <c r="J256" s="270">
        <v>3</v>
      </c>
      <c r="K256" s="270">
        <v>4</v>
      </c>
      <c r="L256" s="270">
        <v>1</v>
      </c>
      <c r="M256" s="270">
        <v>4</v>
      </c>
      <c r="N256" s="270">
        <v>2</v>
      </c>
      <c r="O256" s="270">
        <v>1</v>
      </c>
    </row>
    <row r="257" spans="9:15" x14ac:dyDescent="0.25">
      <c r="I257" s="270">
        <v>250</v>
      </c>
      <c r="J257" s="270">
        <v>3</v>
      </c>
      <c r="K257" s="270">
        <v>3</v>
      </c>
      <c r="L257" s="270">
        <v>3</v>
      </c>
      <c r="M257" s="270">
        <v>3</v>
      </c>
      <c r="N257" s="270">
        <v>0</v>
      </c>
      <c r="O257" s="270">
        <v>3</v>
      </c>
    </row>
    <row r="258" spans="9:15" x14ac:dyDescent="0.25">
      <c r="I258" s="270">
        <v>251</v>
      </c>
      <c r="J258" s="270">
        <v>3</v>
      </c>
      <c r="K258" s="270">
        <v>2</v>
      </c>
      <c r="L258" s="270">
        <v>1</v>
      </c>
      <c r="M258" s="270">
        <v>3</v>
      </c>
      <c r="N258" s="270">
        <v>1</v>
      </c>
      <c r="O258" s="270">
        <v>1</v>
      </c>
    </row>
    <row r="259" spans="9:15" x14ac:dyDescent="0.25">
      <c r="I259" s="270">
        <v>252</v>
      </c>
      <c r="J259" s="270">
        <v>2</v>
      </c>
      <c r="K259" s="270">
        <v>4</v>
      </c>
      <c r="L259" s="270">
        <v>3</v>
      </c>
      <c r="M259" s="270">
        <v>1</v>
      </c>
      <c r="N259" s="270">
        <v>3</v>
      </c>
      <c r="O259" s="270">
        <v>3</v>
      </c>
    </row>
    <row r="260" spans="9:15" x14ac:dyDescent="0.25">
      <c r="I260" s="270">
        <v>253</v>
      </c>
      <c r="J260" s="270">
        <v>3</v>
      </c>
      <c r="K260" s="270">
        <v>3</v>
      </c>
      <c r="L260" s="270">
        <v>10</v>
      </c>
      <c r="M260" s="270">
        <v>3</v>
      </c>
      <c r="N260" s="270">
        <v>4</v>
      </c>
      <c r="O260" s="270">
        <v>6</v>
      </c>
    </row>
    <row r="261" spans="9:15" x14ac:dyDescent="0.25">
      <c r="I261" s="270">
        <v>254</v>
      </c>
      <c r="J261" s="270">
        <v>3</v>
      </c>
      <c r="K261" s="270">
        <v>2</v>
      </c>
      <c r="L261" s="270">
        <v>3</v>
      </c>
      <c r="M261" s="270">
        <v>1</v>
      </c>
      <c r="N261" s="270">
        <v>1</v>
      </c>
      <c r="O261" s="270">
        <v>2</v>
      </c>
    </row>
    <row r="262" spans="9:15" x14ac:dyDescent="0.25">
      <c r="I262" s="270">
        <v>255</v>
      </c>
      <c r="J262" s="270">
        <v>0</v>
      </c>
      <c r="K262" s="270">
        <v>3</v>
      </c>
      <c r="L262" s="270">
        <v>2</v>
      </c>
      <c r="M262" s="270">
        <v>0</v>
      </c>
      <c r="N262" s="270">
        <v>3</v>
      </c>
      <c r="O262" s="270">
        <v>2</v>
      </c>
    </row>
    <row r="263" spans="9:15" x14ac:dyDescent="0.25">
      <c r="I263" s="270">
        <v>256</v>
      </c>
      <c r="J263" s="270">
        <v>3</v>
      </c>
      <c r="K263" s="270">
        <v>2</v>
      </c>
      <c r="L263" s="270">
        <v>4</v>
      </c>
      <c r="M263" s="270">
        <v>4</v>
      </c>
      <c r="N263" s="270">
        <v>1</v>
      </c>
      <c r="O263" s="270">
        <v>5</v>
      </c>
    </row>
    <row r="264" spans="9:15" x14ac:dyDescent="0.25">
      <c r="I264" s="270">
        <v>257</v>
      </c>
      <c r="J264" s="270">
        <v>1</v>
      </c>
      <c r="K264" s="270">
        <v>4</v>
      </c>
      <c r="L264" s="270">
        <v>4</v>
      </c>
      <c r="M264" s="270">
        <v>1</v>
      </c>
      <c r="N264" s="270">
        <v>3</v>
      </c>
      <c r="O264" s="270">
        <v>3</v>
      </c>
    </row>
    <row r="265" spans="9:15" x14ac:dyDescent="0.25">
      <c r="I265" s="270">
        <v>258</v>
      </c>
      <c r="J265" s="270">
        <v>1</v>
      </c>
      <c r="K265" s="270">
        <v>4</v>
      </c>
      <c r="L265" s="270">
        <v>4</v>
      </c>
      <c r="M265" s="270">
        <v>1</v>
      </c>
      <c r="N265" s="270">
        <v>4</v>
      </c>
      <c r="O265" s="270">
        <v>3</v>
      </c>
    </row>
    <row r="266" spans="9:15" x14ac:dyDescent="0.25">
      <c r="I266" s="270">
        <v>259</v>
      </c>
      <c r="J266" s="270">
        <v>2</v>
      </c>
      <c r="K266" s="270">
        <v>4</v>
      </c>
      <c r="L266" s="270">
        <v>3</v>
      </c>
      <c r="M266" s="270">
        <v>2</v>
      </c>
      <c r="N266" s="270">
        <v>3</v>
      </c>
      <c r="O266" s="270">
        <v>3</v>
      </c>
    </row>
    <row r="267" spans="9:15" x14ac:dyDescent="0.25">
      <c r="I267" s="270">
        <v>260</v>
      </c>
      <c r="J267" s="270">
        <v>1</v>
      </c>
      <c r="K267" s="270">
        <v>3</v>
      </c>
      <c r="L267" s="270">
        <v>2</v>
      </c>
      <c r="M267" s="270">
        <v>0</v>
      </c>
      <c r="N267" s="270">
        <v>3</v>
      </c>
      <c r="O267" s="270">
        <v>3</v>
      </c>
    </row>
    <row r="268" spans="9:15" x14ac:dyDescent="0.25">
      <c r="I268" s="270">
        <v>261</v>
      </c>
      <c r="J268" s="270">
        <v>2</v>
      </c>
      <c r="K268" s="270">
        <v>1</v>
      </c>
      <c r="L268" s="270">
        <v>8</v>
      </c>
      <c r="M268" s="270">
        <v>2</v>
      </c>
      <c r="N268" s="270">
        <v>1</v>
      </c>
      <c r="O268" s="270">
        <v>6</v>
      </c>
    </row>
    <row r="269" spans="9:15" x14ac:dyDescent="0.25">
      <c r="I269" s="270">
        <v>262</v>
      </c>
      <c r="J269" s="270">
        <v>2</v>
      </c>
      <c r="K269" s="270">
        <v>2</v>
      </c>
      <c r="L269" s="270">
        <v>5</v>
      </c>
      <c r="M269" s="270">
        <v>1</v>
      </c>
      <c r="N269" s="270">
        <v>2</v>
      </c>
      <c r="O269" s="270">
        <v>5</v>
      </c>
    </row>
    <row r="270" spans="9:15" x14ac:dyDescent="0.25">
      <c r="I270" s="270">
        <v>263</v>
      </c>
      <c r="J270" s="270">
        <v>4</v>
      </c>
      <c r="K270" s="270">
        <v>1</v>
      </c>
      <c r="L270" s="270">
        <v>1</v>
      </c>
      <c r="M270" s="270">
        <v>2</v>
      </c>
      <c r="N270" s="270">
        <v>1</v>
      </c>
      <c r="O270" s="270">
        <v>1</v>
      </c>
    </row>
    <row r="271" spans="9:15" x14ac:dyDescent="0.25">
      <c r="I271" s="270">
        <v>264</v>
      </c>
      <c r="J271" s="270">
        <v>2</v>
      </c>
      <c r="K271" s="270">
        <v>2</v>
      </c>
      <c r="L271" s="270">
        <v>1</v>
      </c>
      <c r="M271" s="270">
        <v>3</v>
      </c>
      <c r="N271" s="270">
        <v>1</v>
      </c>
      <c r="O271" s="270">
        <v>2</v>
      </c>
    </row>
    <row r="272" spans="9:15" x14ac:dyDescent="0.25">
      <c r="I272" s="270">
        <v>265</v>
      </c>
      <c r="J272" s="270">
        <v>1</v>
      </c>
      <c r="K272" s="270">
        <v>1</v>
      </c>
      <c r="L272" s="270">
        <v>2</v>
      </c>
      <c r="M272" s="270">
        <v>1</v>
      </c>
      <c r="N272" s="270">
        <v>1</v>
      </c>
      <c r="O272" s="270">
        <v>1</v>
      </c>
    </row>
    <row r="273" spans="9:15" x14ac:dyDescent="0.25">
      <c r="I273" s="270">
        <v>266</v>
      </c>
      <c r="J273" s="270">
        <v>2</v>
      </c>
      <c r="K273" s="270">
        <v>1</v>
      </c>
      <c r="L273" s="270">
        <v>4</v>
      </c>
      <c r="M273" s="270">
        <v>2</v>
      </c>
      <c r="N273" s="270">
        <v>1</v>
      </c>
      <c r="O273" s="270">
        <v>5</v>
      </c>
    </row>
    <row r="274" spans="9:15" x14ac:dyDescent="0.25">
      <c r="I274" s="270">
        <v>267</v>
      </c>
      <c r="J274" s="270">
        <v>2</v>
      </c>
      <c r="K274" s="270">
        <v>1</v>
      </c>
      <c r="L274" s="270">
        <v>0</v>
      </c>
      <c r="M274" s="270">
        <v>2</v>
      </c>
      <c r="N274" s="270">
        <v>1</v>
      </c>
      <c r="O274" s="270">
        <v>1</v>
      </c>
    </row>
    <row r="275" spans="9:15" x14ac:dyDescent="0.25">
      <c r="I275" s="270">
        <v>268</v>
      </c>
      <c r="J275" s="270">
        <v>2</v>
      </c>
      <c r="K275" s="270">
        <v>2</v>
      </c>
      <c r="L275" s="270">
        <v>6</v>
      </c>
      <c r="M275" s="270">
        <v>2</v>
      </c>
      <c r="N275" s="270">
        <v>2</v>
      </c>
      <c r="O275" s="270">
        <v>6</v>
      </c>
    </row>
    <row r="276" spans="9:15" x14ac:dyDescent="0.25">
      <c r="I276" s="270">
        <v>269</v>
      </c>
      <c r="J276" s="270">
        <v>3</v>
      </c>
      <c r="K276" s="270">
        <v>2</v>
      </c>
      <c r="L276" s="270">
        <v>4</v>
      </c>
      <c r="M276" s="270">
        <v>3</v>
      </c>
      <c r="N276" s="270">
        <v>1</v>
      </c>
      <c r="O276" s="270">
        <v>3</v>
      </c>
    </row>
    <row r="277" spans="9:15" x14ac:dyDescent="0.25">
      <c r="I277" s="270">
        <v>270</v>
      </c>
      <c r="J277" s="270">
        <v>3</v>
      </c>
      <c r="K277" s="270">
        <v>3</v>
      </c>
      <c r="L277" s="270">
        <v>6</v>
      </c>
      <c r="M277" s="270">
        <v>3</v>
      </c>
      <c r="N277" s="270">
        <v>2</v>
      </c>
      <c r="O277" s="270">
        <v>5</v>
      </c>
    </row>
    <row r="278" spans="9:15" x14ac:dyDescent="0.25">
      <c r="I278" s="270">
        <v>271</v>
      </c>
      <c r="J278" s="270">
        <v>0</v>
      </c>
      <c r="K278" s="270">
        <v>0</v>
      </c>
      <c r="L278" s="270">
        <v>4</v>
      </c>
      <c r="M278" s="270">
        <v>2</v>
      </c>
      <c r="N278" s="270">
        <v>0</v>
      </c>
      <c r="O278" s="270">
        <v>3</v>
      </c>
    </row>
    <row r="279" spans="9:15" x14ac:dyDescent="0.25">
      <c r="I279" s="270">
        <v>272</v>
      </c>
      <c r="J279" s="270">
        <v>2</v>
      </c>
      <c r="K279" s="270">
        <v>0</v>
      </c>
      <c r="L279" s="270">
        <v>1</v>
      </c>
      <c r="M279" s="270">
        <v>2</v>
      </c>
      <c r="N279" s="270">
        <v>0</v>
      </c>
      <c r="O279" s="270">
        <v>1</v>
      </c>
    </row>
    <row r="280" spans="9:15" x14ac:dyDescent="0.25">
      <c r="I280" s="270">
        <v>273</v>
      </c>
      <c r="J280" s="270">
        <v>4</v>
      </c>
      <c r="K280" s="270">
        <v>2</v>
      </c>
      <c r="L280" s="270">
        <v>1</v>
      </c>
      <c r="M280" s="270">
        <v>1</v>
      </c>
      <c r="N280" s="270">
        <v>2</v>
      </c>
      <c r="O280" s="270">
        <v>2</v>
      </c>
    </row>
    <row r="281" spans="9:15" x14ac:dyDescent="0.25">
      <c r="I281" s="270">
        <v>274</v>
      </c>
      <c r="J281" s="270">
        <v>3</v>
      </c>
      <c r="K281" s="270">
        <v>7</v>
      </c>
      <c r="L281" s="270">
        <v>2</v>
      </c>
      <c r="M281" s="270">
        <v>2</v>
      </c>
      <c r="N281" s="270">
        <v>7</v>
      </c>
      <c r="O281" s="270">
        <v>3</v>
      </c>
    </row>
    <row r="282" spans="9:15" x14ac:dyDescent="0.25">
      <c r="I282" s="270">
        <v>275</v>
      </c>
      <c r="J282" s="270">
        <v>4</v>
      </c>
      <c r="K282" s="270">
        <v>4</v>
      </c>
      <c r="L282" s="270">
        <v>2</v>
      </c>
      <c r="M282" s="270">
        <v>5</v>
      </c>
      <c r="N282" s="270">
        <v>5</v>
      </c>
      <c r="O282" s="270">
        <v>2</v>
      </c>
    </row>
    <row r="283" spans="9:15" x14ac:dyDescent="0.25">
      <c r="I283" s="270">
        <v>276</v>
      </c>
      <c r="J283" s="270">
        <v>3</v>
      </c>
      <c r="K283" s="270">
        <v>2</v>
      </c>
      <c r="L283" s="270">
        <v>2</v>
      </c>
      <c r="M283" s="270">
        <v>2</v>
      </c>
      <c r="N283" s="270">
        <v>1</v>
      </c>
      <c r="O283" s="270">
        <v>2</v>
      </c>
    </row>
    <row r="284" spans="9:15" x14ac:dyDescent="0.25">
      <c r="I284" s="270">
        <v>277</v>
      </c>
      <c r="J284" s="270">
        <v>2</v>
      </c>
      <c r="K284" s="270">
        <v>2</v>
      </c>
      <c r="L284" s="270">
        <v>4</v>
      </c>
      <c r="M284" s="270">
        <v>1</v>
      </c>
      <c r="N284" s="270">
        <v>1</v>
      </c>
      <c r="O284" s="270">
        <v>4</v>
      </c>
    </row>
    <row r="285" spans="9:15" x14ac:dyDescent="0.25">
      <c r="I285" s="270">
        <v>278</v>
      </c>
      <c r="J285" s="270">
        <v>1</v>
      </c>
      <c r="K285" s="270">
        <v>0</v>
      </c>
      <c r="L285" s="270">
        <v>1</v>
      </c>
      <c r="M285" s="270">
        <v>1</v>
      </c>
      <c r="N285" s="270">
        <v>0</v>
      </c>
      <c r="O285" s="270">
        <v>2</v>
      </c>
    </row>
    <row r="286" spans="9:15" x14ac:dyDescent="0.25">
      <c r="I286" s="270">
        <v>279</v>
      </c>
      <c r="J286" s="270">
        <v>2</v>
      </c>
      <c r="K286" s="270">
        <v>0</v>
      </c>
      <c r="L286" s="270">
        <v>5</v>
      </c>
      <c r="M286" s="270">
        <v>3</v>
      </c>
      <c r="N286" s="270">
        <v>0</v>
      </c>
      <c r="O286" s="270">
        <v>4</v>
      </c>
    </row>
    <row r="287" spans="9:15" x14ac:dyDescent="0.25">
      <c r="I287" s="270">
        <v>280</v>
      </c>
      <c r="J287" s="270">
        <v>0</v>
      </c>
      <c r="K287" s="270">
        <v>4</v>
      </c>
      <c r="L287" s="270">
        <v>2</v>
      </c>
      <c r="M287" s="270">
        <v>0</v>
      </c>
      <c r="N287" s="270">
        <v>4</v>
      </c>
      <c r="O287" s="270">
        <v>2</v>
      </c>
    </row>
    <row r="288" spans="9:15" x14ac:dyDescent="0.25">
      <c r="I288" s="270">
        <v>281</v>
      </c>
      <c r="J288" s="270">
        <v>3</v>
      </c>
      <c r="K288" s="270">
        <v>3</v>
      </c>
      <c r="L288" s="270">
        <v>3</v>
      </c>
      <c r="M288" s="270">
        <v>2</v>
      </c>
      <c r="N288" s="270">
        <v>3</v>
      </c>
      <c r="O288" s="270">
        <v>3</v>
      </c>
    </row>
    <row r="289" spans="9:15" x14ac:dyDescent="0.25">
      <c r="I289" s="270">
        <v>282</v>
      </c>
      <c r="J289" s="270">
        <v>0</v>
      </c>
      <c r="K289" s="270">
        <v>1</v>
      </c>
      <c r="L289" s="270">
        <v>3</v>
      </c>
      <c r="M289" s="270">
        <v>0</v>
      </c>
      <c r="N289" s="270">
        <v>0</v>
      </c>
      <c r="O289" s="270">
        <v>4</v>
      </c>
    </row>
    <row r="290" spans="9:15" x14ac:dyDescent="0.25">
      <c r="I290" s="270">
        <v>283</v>
      </c>
      <c r="J290" s="270">
        <v>0</v>
      </c>
      <c r="K290" s="270">
        <v>1</v>
      </c>
      <c r="L290" s="270">
        <v>2</v>
      </c>
      <c r="M290" s="270">
        <v>0</v>
      </c>
      <c r="N290" s="270">
        <v>1</v>
      </c>
      <c r="O290" s="270">
        <v>2</v>
      </c>
    </row>
    <row r="291" spans="9:15" x14ac:dyDescent="0.25">
      <c r="I291" s="270">
        <v>284</v>
      </c>
      <c r="J291" s="270">
        <v>3</v>
      </c>
      <c r="K291" s="270">
        <v>1</v>
      </c>
      <c r="L291" s="270">
        <v>4</v>
      </c>
      <c r="M291" s="270">
        <v>3</v>
      </c>
      <c r="N291" s="270">
        <v>1</v>
      </c>
      <c r="O291" s="270">
        <v>4</v>
      </c>
    </row>
    <row r="292" spans="9:15" x14ac:dyDescent="0.25">
      <c r="I292" s="270">
        <v>285</v>
      </c>
      <c r="J292" s="270">
        <v>3</v>
      </c>
      <c r="K292" s="270">
        <v>1</v>
      </c>
      <c r="L292" s="270">
        <v>3</v>
      </c>
      <c r="M292" s="270">
        <v>4</v>
      </c>
      <c r="N292" s="270">
        <v>2</v>
      </c>
      <c r="O292" s="270">
        <v>1</v>
      </c>
    </row>
    <row r="293" spans="9:15" x14ac:dyDescent="0.25">
      <c r="I293" s="270">
        <v>286</v>
      </c>
      <c r="J293" s="270">
        <v>1</v>
      </c>
      <c r="K293" s="270">
        <v>5</v>
      </c>
      <c r="L293" s="270">
        <v>2</v>
      </c>
      <c r="M293" s="270">
        <v>2</v>
      </c>
      <c r="N293" s="270">
        <v>5</v>
      </c>
      <c r="O293" s="270">
        <v>1</v>
      </c>
    </row>
    <row r="294" spans="9:15" x14ac:dyDescent="0.25">
      <c r="I294" s="270">
        <v>287</v>
      </c>
      <c r="J294" s="270">
        <v>3</v>
      </c>
      <c r="K294" s="270">
        <v>3</v>
      </c>
      <c r="L294" s="270">
        <v>4</v>
      </c>
      <c r="M294" s="270">
        <v>1</v>
      </c>
      <c r="N294" s="270">
        <v>3</v>
      </c>
      <c r="O294" s="270">
        <v>4</v>
      </c>
    </row>
    <row r="295" spans="9:15" x14ac:dyDescent="0.25">
      <c r="I295" s="270">
        <v>288</v>
      </c>
      <c r="J295" s="270">
        <v>1</v>
      </c>
      <c r="K295" s="270">
        <v>3</v>
      </c>
      <c r="L295" s="270">
        <v>2</v>
      </c>
      <c r="M295" s="270">
        <v>2</v>
      </c>
      <c r="N295" s="270">
        <v>2</v>
      </c>
      <c r="O295" s="270">
        <v>1</v>
      </c>
    </row>
    <row r="296" spans="9:15" x14ac:dyDescent="0.25">
      <c r="I296" s="270">
        <v>289</v>
      </c>
      <c r="J296" s="270">
        <v>2</v>
      </c>
      <c r="K296" s="270">
        <v>3</v>
      </c>
      <c r="L296" s="270">
        <v>4</v>
      </c>
      <c r="M296" s="270">
        <v>1</v>
      </c>
      <c r="N296" s="270">
        <v>3</v>
      </c>
      <c r="O296" s="270">
        <v>3</v>
      </c>
    </row>
    <row r="297" spans="9:15" x14ac:dyDescent="0.25">
      <c r="I297" s="270">
        <v>290</v>
      </c>
      <c r="J297" s="270">
        <v>2</v>
      </c>
      <c r="K297" s="270">
        <v>2</v>
      </c>
      <c r="L297" s="270">
        <v>5</v>
      </c>
      <c r="M297" s="270">
        <v>2</v>
      </c>
      <c r="N297" s="270">
        <v>1</v>
      </c>
      <c r="O297" s="270">
        <v>2</v>
      </c>
    </row>
    <row r="298" spans="9:15" x14ac:dyDescent="0.25">
      <c r="I298" s="270">
        <v>291</v>
      </c>
      <c r="J298" s="270">
        <v>1</v>
      </c>
      <c r="K298" s="270">
        <v>0</v>
      </c>
      <c r="L298" s="270">
        <v>2</v>
      </c>
      <c r="M298" s="270">
        <v>0</v>
      </c>
      <c r="N298" s="270">
        <v>0</v>
      </c>
      <c r="O298" s="270">
        <v>1</v>
      </c>
    </row>
    <row r="299" spans="9:15" x14ac:dyDescent="0.25">
      <c r="I299" s="270">
        <v>292</v>
      </c>
      <c r="J299" s="270">
        <v>2</v>
      </c>
      <c r="K299" s="270">
        <v>5</v>
      </c>
      <c r="L299" s="270">
        <v>2</v>
      </c>
      <c r="M299" s="270">
        <v>1</v>
      </c>
      <c r="N299" s="270">
        <v>4</v>
      </c>
      <c r="O299" s="270">
        <v>2</v>
      </c>
    </row>
    <row r="300" spans="9:15" x14ac:dyDescent="0.25">
      <c r="I300" s="270">
        <v>293</v>
      </c>
      <c r="J300" s="270">
        <v>0</v>
      </c>
      <c r="K300" s="270">
        <v>6</v>
      </c>
      <c r="L300" s="270">
        <v>1</v>
      </c>
      <c r="M300" s="270">
        <v>0</v>
      </c>
      <c r="N300" s="270">
        <v>5</v>
      </c>
      <c r="O300" s="270">
        <v>1</v>
      </c>
    </row>
    <row r="301" spans="9:15" x14ac:dyDescent="0.25">
      <c r="I301" s="270">
        <v>294</v>
      </c>
      <c r="J301" s="270">
        <v>3</v>
      </c>
      <c r="K301" s="270">
        <v>3</v>
      </c>
      <c r="L301" s="270">
        <v>3</v>
      </c>
      <c r="M301" s="270">
        <v>1</v>
      </c>
      <c r="N301" s="270">
        <v>3</v>
      </c>
      <c r="O301" s="270">
        <v>3</v>
      </c>
    </row>
    <row r="302" spans="9:15" x14ac:dyDescent="0.25">
      <c r="I302" s="270">
        <v>295</v>
      </c>
      <c r="J302" s="270">
        <v>0</v>
      </c>
      <c r="K302" s="270">
        <v>1</v>
      </c>
      <c r="L302" s="270">
        <v>0</v>
      </c>
      <c r="M302" s="270">
        <v>0</v>
      </c>
      <c r="N302" s="270">
        <v>1</v>
      </c>
      <c r="O302" s="270">
        <v>0</v>
      </c>
    </row>
    <row r="303" spans="9:15" x14ac:dyDescent="0.25">
      <c r="I303" s="270">
        <v>296</v>
      </c>
      <c r="J303" s="270">
        <v>4</v>
      </c>
      <c r="K303" s="270">
        <v>0</v>
      </c>
      <c r="L303" s="270">
        <v>2</v>
      </c>
      <c r="M303" s="270">
        <v>2</v>
      </c>
      <c r="N303" s="270">
        <v>0</v>
      </c>
      <c r="O303" s="270">
        <v>2</v>
      </c>
    </row>
    <row r="304" spans="9:15" x14ac:dyDescent="0.25">
      <c r="I304" s="270">
        <v>297</v>
      </c>
      <c r="J304" s="270">
        <v>4</v>
      </c>
      <c r="K304" s="270">
        <v>2</v>
      </c>
      <c r="L304" s="270">
        <v>1</v>
      </c>
      <c r="M304" s="270">
        <v>2</v>
      </c>
      <c r="N304" s="270">
        <v>2</v>
      </c>
      <c r="O304" s="270">
        <v>2</v>
      </c>
    </row>
    <row r="305" spans="9:15" x14ac:dyDescent="0.25">
      <c r="I305" s="270">
        <v>298</v>
      </c>
      <c r="J305" s="270">
        <v>3</v>
      </c>
      <c r="K305" s="270">
        <v>1</v>
      </c>
      <c r="L305" s="270">
        <v>4</v>
      </c>
      <c r="M305" s="270">
        <v>4</v>
      </c>
      <c r="N305" s="270">
        <v>1</v>
      </c>
      <c r="O305" s="270">
        <v>3</v>
      </c>
    </row>
    <row r="306" spans="9:15" x14ac:dyDescent="0.25">
      <c r="I306" s="270">
        <v>299</v>
      </c>
      <c r="J306" s="270">
        <v>4</v>
      </c>
      <c r="K306" s="270">
        <v>0</v>
      </c>
      <c r="L306" s="270">
        <v>2</v>
      </c>
      <c r="M306" s="270">
        <v>3</v>
      </c>
      <c r="N306" s="270">
        <v>0</v>
      </c>
      <c r="O306" s="270">
        <v>4</v>
      </c>
    </row>
    <row r="307" spans="9:15" x14ac:dyDescent="0.25">
      <c r="I307" s="270">
        <v>300</v>
      </c>
      <c r="J307" s="270">
        <v>1</v>
      </c>
      <c r="K307" s="270">
        <v>1</v>
      </c>
      <c r="L307" s="270">
        <v>3</v>
      </c>
      <c r="M307" s="270">
        <v>0</v>
      </c>
      <c r="N307" s="270">
        <v>1</v>
      </c>
      <c r="O307" s="270">
        <v>3</v>
      </c>
    </row>
    <row r="308" spans="9:15" x14ac:dyDescent="0.25">
      <c r="I308" s="270">
        <v>301</v>
      </c>
      <c r="J308" s="270">
        <v>0</v>
      </c>
      <c r="K308" s="270">
        <v>2</v>
      </c>
      <c r="L308" s="270">
        <v>2</v>
      </c>
      <c r="M308" s="270">
        <v>0</v>
      </c>
      <c r="N308" s="270">
        <v>2</v>
      </c>
      <c r="O308" s="270">
        <v>1</v>
      </c>
    </row>
    <row r="309" spans="9:15" x14ac:dyDescent="0.25">
      <c r="I309" s="270">
        <v>302</v>
      </c>
      <c r="J309" s="270">
        <v>0</v>
      </c>
      <c r="K309" s="270">
        <v>5</v>
      </c>
      <c r="L309" s="270">
        <v>4</v>
      </c>
      <c r="M309" s="270">
        <v>1</v>
      </c>
      <c r="N309" s="270">
        <v>4</v>
      </c>
      <c r="O309" s="270">
        <v>4</v>
      </c>
    </row>
    <row r="310" spans="9:15" x14ac:dyDescent="0.25">
      <c r="I310" s="270">
        <v>303</v>
      </c>
      <c r="J310" s="270">
        <v>1</v>
      </c>
      <c r="K310" s="270">
        <v>2</v>
      </c>
      <c r="L310" s="270">
        <v>2</v>
      </c>
      <c r="M310" s="270">
        <v>0</v>
      </c>
      <c r="N310" s="270">
        <v>1</v>
      </c>
      <c r="O310" s="270">
        <v>2</v>
      </c>
    </row>
    <row r="311" spans="9:15" x14ac:dyDescent="0.25">
      <c r="I311" s="270">
        <v>304</v>
      </c>
      <c r="J311" s="270">
        <v>1</v>
      </c>
      <c r="K311" s="270">
        <v>1</v>
      </c>
      <c r="L311" s="270">
        <v>2</v>
      </c>
      <c r="M311" s="270">
        <v>1</v>
      </c>
      <c r="N311" s="270">
        <v>1</v>
      </c>
      <c r="O311" s="270">
        <v>3</v>
      </c>
    </row>
    <row r="312" spans="9:15" x14ac:dyDescent="0.25">
      <c r="I312" s="270">
        <v>305</v>
      </c>
      <c r="J312" s="270">
        <v>0</v>
      </c>
      <c r="K312" s="270">
        <v>1</v>
      </c>
      <c r="L312" s="270">
        <v>1</v>
      </c>
      <c r="M312" s="270">
        <v>0</v>
      </c>
      <c r="N312" s="270">
        <v>0</v>
      </c>
      <c r="O312" s="270">
        <v>1</v>
      </c>
    </row>
    <row r="313" spans="9:15" x14ac:dyDescent="0.25">
      <c r="I313" s="270">
        <v>306</v>
      </c>
      <c r="J313" s="270">
        <v>1</v>
      </c>
      <c r="K313" s="270">
        <v>0</v>
      </c>
      <c r="L313" s="270">
        <v>2</v>
      </c>
      <c r="M313" s="270">
        <v>1</v>
      </c>
      <c r="N313" s="270">
        <v>0</v>
      </c>
      <c r="O313" s="270">
        <v>1</v>
      </c>
    </row>
    <row r="314" spans="9:15" x14ac:dyDescent="0.25">
      <c r="I314" s="270">
        <v>307</v>
      </c>
      <c r="J314" s="270">
        <v>0</v>
      </c>
      <c r="K314" s="270">
        <v>1</v>
      </c>
      <c r="L314" s="270">
        <v>3</v>
      </c>
      <c r="M314" s="270">
        <v>0</v>
      </c>
      <c r="N314" s="270">
        <v>1</v>
      </c>
      <c r="O314" s="270">
        <v>3</v>
      </c>
    </row>
    <row r="315" spans="9:15" x14ac:dyDescent="0.25">
      <c r="I315" s="270">
        <v>308</v>
      </c>
      <c r="J315" s="270">
        <v>2</v>
      </c>
      <c r="K315" s="270">
        <v>5</v>
      </c>
      <c r="L315" s="270">
        <v>4</v>
      </c>
      <c r="M315" s="270">
        <v>2</v>
      </c>
      <c r="N315" s="270">
        <v>5</v>
      </c>
      <c r="O315" s="270">
        <v>4</v>
      </c>
    </row>
    <row r="316" spans="9:15" x14ac:dyDescent="0.25">
      <c r="I316" s="270">
        <v>309</v>
      </c>
      <c r="J316" s="270">
        <v>2</v>
      </c>
      <c r="K316" s="270">
        <v>2</v>
      </c>
      <c r="L316" s="270">
        <v>3</v>
      </c>
      <c r="M316" s="270">
        <v>2</v>
      </c>
      <c r="N316" s="270">
        <v>1</v>
      </c>
      <c r="O316" s="270">
        <v>3</v>
      </c>
    </row>
    <row r="317" spans="9:15" x14ac:dyDescent="0.25">
      <c r="I317" s="270">
        <v>310</v>
      </c>
      <c r="J317" s="270">
        <v>1</v>
      </c>
      <c r="K317" s="270">
        <v>2</v>
      </c>
      <c r="L317" s="270">
        <v>1</v>
      </c>
      <c r="M317" s="270">
        <v>0</v>
      </c>
      <c r="N317" s="270">
        <v>1</v>
      </c>
      <c r="O317" s="270">
        <v>0</v>
      </c>
    </row>
    <row r="318" spans="9:15" x14ac:dyDescent="0.25">
      <c r="I318" s="270">
        <v>311</v>
      </c>
      <c r="J318" s="270">
        <v>0</v>
      </c>
      <c r="K318" s="270">
        <v>1</v>
      </c>
      <c r="L318" s="270">
        <v>2</v>
      </c>
      <c r="M318" s="270">
        <v>0</v>
      </c>
      <c r="N318" s="270">
        <v>0</v>
      </c>
      <c r="O318" s="270">
        <v>2</v>
      </c>
    </row>
    <row r="319" spans="9:15" x14ac:dyDescent="0.25">
      <c r="I319" s="270">
        <v>312</v>
      </c>
      <c r="J319" s="270">
        <v>2</v>
      </c>
      <c r="K319" s="270">
        <v>5</v>
      </c>
      <c r="L319" s="270">
        <v>2</v>
      </c>
      <c r="M319" s="270">
        <v>2</v>
      </c>
      <c r="N319" s="270">
        <v>2</v>
      </c>
      <c r="O319" s="270">
        <v>1</v>
      </c>
    </row>
    <row r="320" spans="9:15" x14ac:dyDescent="0.25">
      <c r="I320" s="270">
        <v>313</v>
      </c>
      <c r="J320" s="270">
        <v>0</v>
      </c>
      <c r="K320" s="270">
        <v>4</v>
      </c>
      <c r="L320" s="270">
        <v>2</v>
      </c>
      <c r="M320" s="270">
        <v>0</v>
      </c>
      <c r="N320" s="270">
        <v>4</v>
      </c>
      <c r="O320" s="270">
        <v>2</v>
      </c>
    </row>
    <row r="321" spans="9:15" x14ac:dyDescent="0.25">
      <c r="I321" s="270">
        <v>314</v>
      </c>
      <c r="J321" s="270">
        <v>2</v>
      </c>
      <c r="K321" s="270">
        <v>0</v>
      </c>
      <c r="L321" s="270">
        <v>2</v>
      </c>
      <c r="M321" s="270">
        <v>1</v>
      </c>
      <c r="N321" s="270">
        <v>0</v>
      </c>
      <c r="O321" s="270">
        <v>2</v>
      </c>
    </row>
    <row r="322" spans="9:15" x14ac:dyDescent="0.25">
      <c r="I322" s="270">
        <v>315</v>
      </c>
      <c r="J322" s="270">
        <v>0</v>
      </c>
      <c r="K322" s="270">
        <v>0</v>
      </c>
      <c r="L322" s="270">
        <v>1</v>
      </c>
      <c r="M322" s="270">
        <v>0</v>
      </c>
      <c r="N322" s="270">
        <v>0</v>
      </c>
      <c r="O322" s="270">
        <v>1</v>
      </c>
    </row>
    <row r="323" spans="9:15" x14ac:dyDescent="0.25">
      <c r="I323" s="270">
        <v>316</v>
      </c>
      <c r="J323" s="270">
        <v>1</v>
      </c>
      <c r="K323" s="270">
        <v>3</v>
      </c>
      <c r="L323" s="270">
        <v>0</v>
      </c>
      <c r="M323" s="270">
        <v>2</v>
      </c>
      <c r="N323" s="270">
        <v>3</v>
      </c>
      <c r="O323" s="270">
        <v>1</v>
      </c>
    </row>
    <row r="324" spans="9:15" x14ac:dyDescent="0.25">
      <c r="I324" s="270">
        <v>317</v>
      </c>
      <c r="J324" s="270">
        <v>3</v>
      </c>
      <c r="K324" s="270">
        <v>2</v>
      </c>
      <c r="L324" s="270">
        <v>1</v>
      </c>
      <c r="M324" s="270">
        <v>1</v>
      </c>
      <c r="N324" s="270">
        <v>0</v>
      </c>
      <c r="O324" s="270">
        <v>0</v>
      </c>
    </row>
    <row r="325" spans="9:15" x14ac:dyDescent="0.25">
      <c r="I325" s="270">
        <v>318</v>
      </c>
      <c r="J325" s="270">
        <v>2</v>
      </c>
      <c r="K325" s="270">
        <v>2</v>
      </c>
      <c r="L325" s="270">
        <v>2</v>
      </c>
      <c r="M325" s="270">
        <v>2</v>
      </c>
      <c r="N325" s="270">
        <v>2</v>
      </c>
      <c r="O325" s="270">
        <v>2</v>
      </c>
    </row>
    <row r="326" spans="9:15" x14ac:dyDescent="0.25">
      <c r="I326" s="270">
        <v>319</v>
      </c>
      <c r="J326" s="270">
        <v>2</v>
      </c>
      <c r="K326" s="270">
        <v>4</v>
      </c>
      <c r="L326" s="270">
        <v>2</v>
      </c>
      <c r="M326" s="270">
        <v>2</v>
      </c>
      <c r="N326" s="270">
        <v>3</v>
      </c>
      <c r="O326" s="270">
        <v>3</v>
      </c>
    </row>
    <row r="327" spans="9:15" x14ac:dyDescent="0.25">
      <c r="I327" s="270">
        <v>320</v>
      </c>
      <c r="J327" s="270">
        <v>0</v>
      </c>
      <c r="K327" s="270">
        <v>3</v>
      </c>
      <c r="L327" s="270">
        <v>2</v>
      </c>
      <c r="M327" s="270">
        <v>0</v>
      </c>
      <c r="N327" s="270">
        <v>3</v>
      </c>
      <c r="O327" s="270">
        <v>2</v>
      </c>
    </row>
    <row r="328" spans="9:15" x14ac:dyDescent="0.25">
      <c r="I328" s="270">
        <v>321</v>
      </c>
      <c r="J328" s="270">
        <v>4</v>
      </c>
      <c r="K328" s="270">
        <v>3</v>
      </c>
      <c r="L328" s="270">
        <v>1</v>
      </c>
      <c r="M328" s="270">
        <v>5</v>
      </c>
      <c r="N328" s="270">
        <v>2</v>
      </c>
      <c r="O328" s="270">
        <v>2</v>
      </c>
    </row>
    <row r="329" spans="9:15" x14ac:dyDescent="0.25">
      <c r="I329" s="270">
        <v>322</v>
      </c>
      <c r="J329" s="270">
        <v>3</v>
      </c>
      <c r="K329" s="270">
        <v>1</v>
      </c>
      <c r="L329" s="270">
        <v>3</v>
      </c>
      <c r="M329" s="270">
        <v>3</v>
      </c>
      <c r="N329" s="270">
        <v>0</v>
      </c>
      <c r="O329" s="270">
        <v>3</v>
      </c>
    </row>
    <row r="330" spans="9:15" x14ac:dyDescent="0.25">
      <c r="I330" s="270">
        <v>323</v>
      </c>
      <c r="J330" s="270">
        <v>2</v>
      </c>
      <c r="K330" s="270">
        <v>1</v>
      </c>
      <c r="L330" s="270">
        <v>1</v>
      </c>
      <c r="M330" s="270">
        <v>1</v>
      </c>
      <c r="N330" s="270">
        <v>1</v>
      </c>
      <c r="O330" s="270">
        <v>2</v>
      </c>
    </row>
    <row r="331" spans="9:15" x14ac:dyDescent="0.25">
      <c r="I331" s="270">
        <v>324</v>
      </c>
      <c r="J331" s="270">
        <v>1</v>
      </c>
      <c r="K331" s="270">
        <v>2</v>
      </c>
      <c r="L331" s="270">
        <v>2</v>
      </c>
      <c r="M331" s="270">
        <v>1</v>
      </c>
      <c r="N331" s="270">
        <v>2</v>
      </c>
      <c r="O331" s="270">
        <v>1</v>
      </c>
    </row>
    <row r="332" spans="9:15" x14ac:dyDescent="0.25">
      <c r="I332" s="270">
        <v>325</v>
      </c>
      <c r="J332" s="270">
        <v>2</v>
      </c>
      <c r="K332" s="270">
        <v>2</v>
      </c>
      <c r="L332" s="270">
        <v>2</v>
      </c>
      <c r="M332" s="270">
        <v>3</v>
      </c>
      <c r="N332" s="270">
        <v>2</v>
      </c>
      <c r="O332" s="270">
        <v>2</v>
      </c>
    </row>
    <row r="333" spans="9:15" x14ac:dyDescent="0.25">
      <c r="I333" s="270">
        <v>326</v>
      </c>
      <c r="J333" s="270">
        <v>1</v>
      </c>
      <c r="K333" s="270">
        <v>1</v>
      </c>
      <c r="L333" s="270">
        <v>4</v>
      </c>
      <c r="M333" s="270">
        <v>1</v>
      </c>
      <c r="N333" s="270">
        <v>1</v>
      </c>
      <c r="O333" s="270">
        <v>3</v>
      </c>
    </row>
    <row r="334" spans="9:15" x14ac:dyDescent="0.25">
      <c r="I334" s="270">
        <v>327</v>
      </c>
      <c r="J334" s="270">
        <v>1</v>
      </c>
      <c r="K334" s="270">
        <v>2</v>
      </c>
      <c r="L334" s="270">
        <v>0</v>
      </c>
      <c r="M334" s="270">
        <v>1</v>
      </c>
      <c r="N334" s="270">
        <v>2</v>
      </c>
      <c r="O334" s="270">
        <v>0</v>
      </c>
    </row>
    <row r="335" spans="9:15" x14ac:dyDescent="0.25">
      <c r="I335" s="270">
        <v>328</v>
      </c>
      <c r="J335" s="270">
        <v>0</v>
      </c>
      <c r="K335" s="270">
        <v>3</v>
      </c>
      <c r="L335" s="270">
        <v>2</v>
      </c>
      <c r="M335" s="270">
        <v>0</v>
      </c>
      <c r="N335" s="270">
        <v>2</v>
      </c>
      <c r="O335" s="270">
        <v>3</v>
      </c>
    </row>
    <row r="336" spans="9:15" x14ac:dyDescent="0.25">
      <c r="I336" s="270">
        <v>329</v>
      </c>
      <c r="J336" s="270">
        <v>1</v>
      </c>
      <c r="K336" s="270">
        <v>0</v>
      </c>
      <c r="L336" s="270">
        <v>4</v>
      </c>
      <c r="M336" s="270">
        <v>1</v>
      </c>
      <c r="N336" s="270">
        <v>0</v>
      </c>
      <c r="O336" s="270">
        <v>3</v>
      </c>
    </row>
    <row r="337" spans="9:15" x14ac:dyDescent="0.25">
      <c r="I337" s="270">
        <v>330</v>
      </c>
      <c r="J337" s="270">
        <v>1</v>
      </c>
      <c r="K337" s="270">
        <v>5</v>
      </c>
      <c r="L337" s="270">
        <v>1</v>
      </c>
      <c r="M337" s="270">
        <v>0</v>
      </c>
      <c r="N337" s="270">
        <v>5</v>
      </c>
      <c r="O337" s="270">
        <v>1</v>
      </c>
    </row>
    <row r="338" spans="9:15" x14ac:dyDescent="0.25">
      <c r="I338" s="270">
        <v>331</v>
      </c>
      <c r="J338" s="270">
        <v>1</v>
      </c>
      <c r="K338" s="270">
        <v>0</v>
      </c>
      <c r="L338" s="270">
        <v>4</v>
      </c>
      <c r="M338" s="270">
        <v>1</v>
      </c>
      <c r="N338" s="270">
        <v>0</v>
      </c>
      <c r="O338" s="270">
        <v>4</v>
      </c>
    </row>
    <row r="339" spans="9:15" x14ac:dyDescent="0.25">
      <c r="I339" s="270">
        <v>332</v>
      </c>
      <c r="J339" s="270">
        <v>0</v>
      </c>
      <c r="K339" s="270">
        <v>1</v>
      </c>
      <c r="L339" s="270">
        <v>3</v>
      </c>
      <c r="M339" s="270">
        <v>0</v>
      </c>
      <c r="N339" s="270">
        <v>1</v>
      </c>
      <c r="O339" s="270">
        <v>3</v>
      </c>
    </row>
    <row r="340" spans="9:15" x14ac:dyDescent="0.25">
      <c r="I340" s="270">
        <v>333</v>
      </c>
      <c r="J340" s="270">
        <v>2</v>
      </c>
      <c r="K340" s="270">
        <v>2</v>
      </c>
      <c r="L340" s="270">
        <v>4</v>
      </c>
      <c r="M340" s="270">
        <v>3</v>
      </c>
      <c r="N340" s="270">
        <v>2</v>
      </c>
      <c r="O340" s="270">
        <v>5</v>
      </c>
    </row>
    <row r="341" spans="9:15" x14ac:dyDescent="0.25">
      <c r="I341" s="270">
        <v>334</v>
      </c>
      <c r="J341" s="270">
        <v>2</v>
      </c>
      <c r="K341" s="270">
        <v>0</v>
      </c>
      <c r="L341" s="270">
        <v>3</v>
      </c>
      <c r="M341" s="270">
        <v>1</v>
      </c>
      <c r="N341" s="270">
        <v>0</v>
      </c>
      <c r="O341" s="270">
        <v>4</v>
      </c>
    </row>
    <row r="342" spans="9:15" x14ac:dyDescent="0.25">
      <c r="I342" s="270">
        <v>335</v>
      </c>
      <c r="J342" s="270">
        <v>1</v>
      </c>
      <c r="K342" s="270">
        <v>4</v>
      </c>
      <c r="L342" s="270">
        <v>4</v>
      </c>
      <c r="M342" s="270">
        <v>1</v>
      </c>
      <c r="N342" s="270">
        <v>3</v>
      </c>
      <c r="O342" s="270">
        <v>4</v>
      </c>
    </row>
    <row r="343" spans="9:15" x14ac:dyDescent="0.25">
      <c r="I343" s="270">
        <v>336</v>
      </c>
      <c r="J343" s="270">
        <v>1</v>
      </c>
      <c r="K343" s="270">
        <v>1</v>
      </c>
      <c r="L343" s="270">
        <v>1</v>
      </c>
      <c r="M343" s="270">
        <v>0</v>
      </c>
      <c r="N343" s="270">
        <v>0</v>
      </c>
      <c r="O343" s="270">
        <v>1</v>
      </c>
    </row>
    <row r="344" spans="9:15" x14ac:dyDescent="0.25">
      <c r="I344" s="270">
        <v>337</v>
      </c>
      <c r="J344" s="270">
        <v>1</v>
      </c>
      <c r="K344" s="270">
        <v>2</v>
      </c>
      <c r="L344" s="270">
        <v>0</v>
      </c>
      <c r="M344" s="270">
        <v>0</v>
      </c>
      <c r="N344" s="270">
        <v>2</v>
      </c>
      <c r="O344" s="270">
        <v>1</v>
      </c>
    </row>
    <row r="345" spans="9:15" x14ac:dyDescent="0.25">
      <c r="I345" s="270">
        <v>338</v>
      </c>
      <c r="J345" s="270">
        <v>1</v>
      </c>
      <c r="K345" s="270">
        <v>0</v>
      </c>
      <c r="L345" s="270">
        <v>0</v>
      </c>
      <c r="M345" s="270">
        <v>1</v>
      </c>
      <c r="N345" s="270">
        <v>0</v>
      </c>
      <c r="O345" s="270">
        <v>2</v>
      </c>
    </row>
    <row r="346" spans="9:15" x14ac:dyDescent="0.25">
      <c r="I346" s="270">
        <v>339</v>
      </c>
      <c r="J346" s="270">
        <v>2</v>
      </c>
      <c r="K346" s="270">
        <v>1</v>
      </c>
      <c r="L346" s="270">
        <v>4</v>
      </c>
      <c r="M346" s="270">
        <v>2</v>
      </c>
      <c r="N346" s="270">
        <v>1</v>
      </c>
      <c r="O346" s="270">
        <v>4</v>
      </c>
    </row>
    <row r="347" spans="9:15" x14ac:dyDescent="0.25">
      <c r="I347" s="270">
        <v>340</v>
      </c>
      <c r="J347" s="270">
        <v>0</v>
      </c>
      <c r="K347" s="270">
        <v>2</v>
      </c>
      <c r="L347" s="270">
        <v>2</v>
      </c>
      <c r="M347" s="270">
        <v>0</v>
      </c>
      <c r="N347" s="270">
        <v>2</v>
      </c>
      <c r="O347" s="270">
        <v>2</v>
      </c>
    </row>
    <row r="348" spans="9:15" x14ac:dyDescent="0.25">
      <c r="I348" s="270">
        <v>341</v>
      </c>
      <c r="J348" s="270">
        <v>1</v>
      </c>
      <c r="K348" s="270">
        <v>0</v>
      </c>
      <c r="L348" s="270">
        <v>0</v>
      </c>
      <c r="M348" s="270">
        <v>0</v>
      </c>
      <c r="N348" s="270">
        <v>0</v>
      </c>
      <c r="O348" s="270">
        <v>0</v>
      </c>
    </row>
    <row r="349" spans="9:15" x14ac:dyDescent="0.25">
      <c r="I349" s="270">
        <v>342</v>
      </c>
      <c r="J349" s="270">
        <v>1</v>
      </c>
      <c r="K349" s="270">
        <v>2</v>
      </c>
      <c r="L349" s="270">
        <v>1</v>
      </c>
      <c r="M349" s="270">
        <v>1</v>
      </c>
      <c r="N349" s="270">
        <v>3</v>
      </c>
      <c r="O349" s="270">
        <v>0</v>
      </c>
    </row>
    <row r="350" spans="9:15" x14ac:dyDescent="0.25">
      <c r="I350" s="270">
        <v>343</v>
      </c>
      <c r="J350" s="270">
        <v>2</v>
      </c>
      <c r="K350" s="270">
        <v>1</v>
      </c>
      <c r="L350" s="270">
        <v>2</v>
      </c>
      <c r="M350" s="270">
        <v>1</v>
      </c>
      <c r="N350" s="270">
        <v>1</v>
      </c>
      <c r="O350" s="270">
        <v>1</v>
      </c>
    </row>
    <row r="351" spans="9:15" x14ac:dyDescent="0.25">
      <c r="I351" s="270">
        <v>345</v>
      </c>
      <c r="J351" s="270">
        <v>1</v>
      </c>
      <c r="K351" s="270">
        <v>0</v>
      </c>
      <c r="L351" s="270">
        <v>0</v>
      </c>
      <c r="M351" s="270">
        <v>1</v>
      </c>
      <c r="N351" s="270">
        <v>0</v>
      </c>
      <c r="O351" s="270">
        <v>0</v>
      </c>
    </row>
    <row r="352" spans="9:15" x14ac:dyDescent="0.25">
      <c r="I352" s="270">
        <v>346</v>
      </c>
      <c r="J352" s="270">
        <v>0</v>
      </c>
      <c r="K352" s="270">
        <v>2</v>
      </c>
      <c r="L352" s="270">
        <v>3</v>
      </c>
      <c r="M352" s="270">
        <v>0</v>
      </c>
      <c r="N352" s="270">
        <v>2</v>
      </c>
      <c r="O352" s="270">
        <v>3</v>
      </c>
    </row>
    <row r="353" spans="9:15" x14ac:dyDescent="0.25">
      <c r="I353" s="270">
        <v>347</v>
      </c>
      <c r="J353" s="270">
        <v>4</v>
      </c>
      <c r="K353" s="270">
        <v>2</v>
      </c>
      <c r="L353" s="270">
        <v>0</v>
      </c>
      <c r="M353" s="270">
        <v>3</v>
      </c>
      <c r="N353" s="270">
        <v>1</v>
      </c>
      <c r="O353" s="270">
        <v>0</v>
      </c>
    </row>
    <row r="354" spans="9:15" x14ac:dyDescent="0.25">
      <c r="I354" s="270">
        <v>348</v>
      </c>
      <c r="J354" s="270">
        <v>0</v>
      </c>
      <c r="K354" s="270">
        <v>2</v>
      </c>
      <c r="L354" s="270">
        <v>2</v>
      </c>
      <c r="M354" s="270">
        <v>0</v>
      </c>
      <c r="N354" s="270">
        <v>2</v>
      </c>
      <c r="O354" s="270">
        <v>2</v>
      </c>
    </row>
    <row r="355" spans="9:15" x14ac:dyDescent="0.25">
      <c r="I355" s="270">
        <v>349</v>
      </c>
      <c r="J355" s="270">
        <v>4</v>
      </c>
      <c r="K355" s="270">
        <v>6</v>
      </c>
      <c r="L355" s="270">
        <v>0</v>
      </c>
      <c r="M355" s="270">
        <v>3</v>
      </c>
      <c r="N355" s="270">
        <v>3</v>
      </c>
      <c r="O355" s="270">
        <v>0</v>
      </c>
    </row>
    <row r="356" spans="9:15" x14ac:dyDescent="0.25">
      <c r="I356" s="270">
        <v>350</v>
      </c>
      <c r="J356" s="270">
        <v>1</v>
      </c>
      <c r="K356" s="270">
        <v>2</v>
      </c>
      <c r="L356" s="270">
        <v>2</v>
      </c>
      <c r="M356" s="270">
        <v>1</v>
      </c>
      <c r="N356" s="270">
        <v>1</v>
      </c>
      <c r="O356" s="270">
        <v>0</v>
      </c>
    </row>
    <row r="357" spans="9:15" x14ac:dyDescent="0.25">
      <c r="I357" s="270">
        <v>352</v>
      </c>
      <c r="J357" s="270">
        <v>0</v>
      </c>
      <c r="K357" s="270">
        <v>0</v>
      </c>
      <c r="L357" s="270">
        <v>0</v>
      </c>
      <c r="M357" s="270">
        <v>0</v>
      </c>
      <c r="N357" s="270">
        <v>1</v>
      </c>
      <c r="O357" s="270">
        <v>0</v>
      </c>
    </row>
    <row r="358" spans="9:15" x14ac:dyDescent="0.25">
      <c r="I358" s="270">
        <v>353</v>
      </c>
      <c r="J358" s="270">
        <v>0</v>
      </c>
      <c r="K358" s="270">
        <v>0</v>
      </c>
      <c r="L358" s="270">
        <v>1</v>
      </c>
      <c r="M358" s="270">
        <v>0</v>
      </c>
      <c r="N358" s="270">
        <v>0</v>
      </c>
      <c r="O358" s="270">
        <v>1</v>
      </c>
    </row>
    <row r="359" spans="9:15" x14ac:dyDescent="0.25">
      <c r="I359" s="270">
        <v>354</v>
      </c>
      <c r="J359" s="270">
        <v>0</v>
      </c>
      <c r="K359" s="270">
        <v>3</v>
      </c>
      <c r="L359" s="270">
        <v>2</v>
      </c>
      <c r="M359" s="270">
        <v>0</v>
      </c>
      <c r="N359" s="270">
        <v>3</v>
      </c>
      <c r="O359" s="270">
        <v>2</v>
      </c>
    </row>
    <row r="360" spans="9:15" x14ac:dyDescent="0.25">
      <c r="I360" s="270">
        <v>355</v>
      </c>
      <c r="J360" s="270">
        <v>1</v>
      </c>
      <c r="K360" s="270">
        <v>0</v>
      </c>
      <c r="L360" s="270">
        <v>0</v>
      </c>
      <c r="M360" s="270">
        <v>1</v>
      </c>
      <c r="N360" s="270">
        <v>1</v>
      </c>
      <c r="O360" s="270">
        <v>0</v>
      </c>
    </row>
    <row r="361" spans="9:15" x14ac:dyDescent="0.25">
      <c r="I361" s="270">
        <v>356</v>
      </c>
      <c r="J361" s="270">
        <v>2</v>
      </c>
      <c r="K361" s="270">
        <v>2</v>
      </c>
      <c r="L361" s="270">
        <v>1</v>
      </c>
      <c r="M361" s="270">
        <v>2</v>
      </c>
      <c r="N361" s="270">
        <v>1</v>
      </c>
      <c r="O361" s="270">
        <v>0</v>
      </c>
    </row>
    <row r="362" spans="9:15" x14ac:dyDescent="0.25">
      <c r="I362" s="270">
        <v>357</v>
      </c>
      <c r="J362" s="270">
        <v>2</v>
      </c>
      <c r="K362" s="270">
        <v>0</v>
      </c>
      <c r="L362" s="270">
        <v>4</v>
      </c>
      <c r="M362" s="270">
        <v>1</v>
      </c>
      <c r="N362" s="270">
        <v>0</v>
      </c>
      <c r="O362" s="270">
        <v>3</v>
      </c>
    </row>
    <row r="363" spans="9:15" x14ac:dyDescent="0.25">
      <c r="I363" s="270">
        <v>358</v>
      </c>
      <c r="J363" s="270">
        <v>2</v>
      </c>
      <c r="K363" s="270">
        <v>1</v>
      </c>
      <c r="L363" s="270">
        <v>1</v>
      </c>
      <c r="M363" s="270">
        <v>2</v>
      </c>
      <c r="N363" s="270">
        <v>2</v>
      </c>
      <c r="O363" s="270">
        <v>1</v>
      </c>
    </row>
    <row r="364" spans="9:15" x14ac:dyDescent="0.25">
      <c r="I364" s="270">
        <v>359</v>
      </c>
      <c r="J364" s="270">
        <v>2</v>
      </c>
      <c r="K364" s="270">
        <v>2</v>
      </c>
      <c r="L364" s="270">
        <v>2</v>
      </c>
      <c r="M364" s="270">
        <v>2</v>
      </c>
      <c r="N364" s="270">
        <v>2</v>
      </c>
      <c r="O364" s="270">
        <v>2</v>
      </c>
    </row>
    <row r="365" spans="9:15" x14ac:dyDescent="0.25">
      <c r="I365" s="270">
        <v>360</v>
      </c>
      <c r="J365" s="270">
        <v>0</v>
      </c>
      <c r="K365" s="270">
        <v>2</v>
      </c>
      <c r="L365" s="270">
        <v>3</v>
      </c>
      <c r="M365" s="270">
        <v>0</v>
      </c>
      <c r="N365" s="270">
        <v>2</v>
      </c>
      <c r="O365" s="270">
        <v>2</v>
      </c>
    </row>
    <row r="366" spans="9:15" x14ac:dyDescent="0.25">
      <c r="I366" s="270">
        <v>361</v>
      </c>
      <c r="J366" s="270">
        <v>1</v>
      </c>
      <c r="K366" s="270">
        <v>2</v>
      </c>
      <c r="L366" s="270">
        <v>1</v>
      </c>
      <c r="M366" s="270">
        <v>1</v>
      </c>
      <c r="N366" s="270">
        <v>1</v>
      </c>
      <c r="O366" s="270">
        <v>1</v>
      </c>
    </row>
    <row r="367" spans="9:15" x14ac:dyDescent="0.25">
      <c r="I367" s="270">
        <v>362</v>
      </c>
      <c r="J367" s="270">
        <v>1</v>
      </c>
      <c r="K367" s="270">
        <v>0</v>
      </c>
      <c r="L367" s="270">
        <v>3</v>
      </c>
      <c r="M367" s="270">
        <v>1</v>
      </c>
      <c r="N367" s="270">
        <v>0</v>
      </c>
      <c r="O367" s="270">
        <v>3</v>
      </c>
    </row>
    <row r="368" spans="9:15" x14ac:dyDescent="0.25">
      <c r="I368" s="270">
        <v>363</v>
      </c>
      <c r="J368" s="270">
        <v>0</v>
      </c>
      <c r="K368" s="270">
        <v>0</v>
      </c>
      <c r="L368" s="270">
        <v>2</v>
      </c>
      <c r="M368" s="270">
        <v>1</v>
      </c>
      <c r="N368" s="270">
        <v>0</v>
      </c>
      <c r="O368" s="270">
        <v>2</v>
      </c>
    </row>
    <row r="369" spans="9:15" x14ac:dyDescent="0.25">
      <c r="I369" s="270">
        <v>364</v>
      </c>
      <c r="J369" s="270">
        <v>1</v>
      </c>
      <c r="K369" s="270">
        <v>2</v>
      </c>
      <c r="L369" s="270">
        <v>1</v>
      </c>
      <c r="M369" s="270">
        <v>1</v>
      </c>
      <c r="N369" s="270">
        <v>2</v>
      </c>
      <c r="O369" s="270">
        <v>1</v>
      </c>
    </row>
    <row r="370" spans="9:15" x14ac:dyDescent="0.25">
      <c r="I370" s="270">
        <v>365</v>
      </c>
      <c r="J370" s="270">
        <v>2</v>
      </c>
      <c r="K370" s="270">
        <v>0</v>
      </c>
      <c r="L370" s="270">
        <v>1</v>
      </c>
      <c r="M370" s="270">
        <v>0</v>
      </c>
      <c r="N370" s="270">
        <v>0</v>
      </c>
      <c r="O370" s="270">
        <v>0</v>
      </c>
    </row>
    <row r="371" spans="9:15" x14ac:dyDescent="0.25">
      <c r="I371" s="270">
        <v>366</v>
      </c>
      <c r="J371" s="270">
        <v>0</v>
      </c>
      <c r="K371" s="270">
        <v>0</v>
      </c>
      <c r="L371" s="270">
        <v>2</v>
      </c>
      <c r="M371" s="270">
        <v>1</v>
      </c>
      <c r="N371" s="270">
        <v>0</v>
      </c>
      <c r="O371" s="270">
        <v>2</v>
      </c>
    </row>
    <row r="372" spans="9:15" x14ac:dyDescent="0.25">
      <c r="I372" s="270">
        <v>367</v>
      </c>
      <c r="J372" s="270">
        <v>0</v>
      </c>
      <c r="K372" s="270">
        <v>2</v>
      </c>
      <c r="L372" s="270">
        <v>1</v>
      </c>
      <c r="M372" s="270">
        <v>0</v>
      </c>
      <c r="N372" s="270">
        <v>2</v>
      </c>
      <c r="O372" s="270">
        <v>1</v>
      </c>
    </row>
    <row r="373" spans="9:15" x14ac:dyDescent="0.25">
      <c r="I373" s="270">
        <v>368</v>
      </c>
      <c r="J373" s="270">
        <v>2</v>
      </c>
      <c r="K373" s="270">
        <v>0</v>
      </c>
      <c r="L373" s="270">
        <v>0</v>
      </c>
      <c r="M373" s="270">
        <v>2</v>
      </c>
      <c r="N373" s="270">
        <v>0</v>
      </c>
      <c r="O373" s="270">
        <v>0</v>
      </c>
    </row>
    <row r="374" spans="9:15" x14ac:dyDescent="0.25">
      <c r="I374" s="270">
        <v>369</v>
      </c>
      <c r="J374" s="270">
        <v>1</v>
      </c>
      <c r="K374" s="270">
        <v>1</v>
      </c>
      <c r="L374" s="270">
        <v>2</v>
      </c>
      <c r="M374" s="270">
        <v>0</v>
      </c>
      <c r="N374" s="270">
        <v>0</v>
      </c>
      <c r="O374" s="270">
        <v>2</v>
      </c>
    </row>
    <row r="375" spans="9:15" x14ac:dyDescent="0.25">
      <c r="I375" s="270">
        <v>370</v>
      </c>
      <c r="J375" s="270">
        <v>2</v>
      </c>
      <c r="K375" s="270">
        <v>2</v>
      </c>
      <c r="L375" s="270">
        <v>2</v>
      </c>
      <c r="M375" s="270">
        <v>2</v>
      </c>
      <c r="N375" s="270">
        <v>2</v>
      </c>
      <c r="O375" s="270">
        <v>2</v>
      </c>
    </row>
    <row r="376" spans="9:15" x14ac:dyDescent="0.25">
      <c r="I376" s="270">
        <v>371</v>
      </c>
      <c r="J376" s="270">
        <v>1</v>
      </c>
      <c r="K376" s="270">
        <v>2</v>
      </c>
      <c r="L376" s="270">
        <v>1</v>
      </c>
      <c r="M376" s="270">
        <v>1</v>
      </c>
      <c r="N376" s="270">
        <v>2</v>
      </c>
      <c r="O376" s="270">
        <v>1</v>
      </c>
    </row>
    <row r="377" spans="9:15" x14ac:dyDescent="0.25">
      <c r="I377" s="270">
        <v>372</v>
      </c>
      <c r="J377" s="270">
        <v>0</v>
      </c>
      <c r="K377" s="270">
        <v>2</v>
      </c>
      <c r="L377" s="270">
        <v>1</v>
      </c>
      <c r="M377" s="270">
        <v>0</v>
      </c>
      <c r="N377" s="270">
        <v>3</v>
      </c>
      <c r="O377" s="270">
        <v>1</v>
      </c>
    </row>
    <row r="378" spans="9:15" x14ac:dyDescent="0.25">
      <c r="I378" s="270">
        <v>373</v>
      </c>
      <c r="J378" s="270">
        <v>1</v>
      </c>
      <c r="K378" s="270">
        <v>2</v>
      </c>
      <c r="L378" s="270">
        <v>0</v>
      </c>
      <c r="M378" s="270">
        <v>0</v>
      </c>
      <c r="N378" s="270">
        <v>2</v>
      </c>
      <c r="O378" s="270">
        <v>0</v>
      </c>
    </row>
    <row r="379" spans="9:15" x14ac:dyDescent="0.25">
      <c r="I379" s="270">
        <v>374</v>
      </c>
      <c r="J379" s="270">
        <v>1</v>
      </c>
      <c r="K379" s="270">
        <v>0</v>
      </c>
      <c r="L379" s="270">
        <v>0</v>
      </c>
      <c r="M379" s="270">
        <v>1</v>
      </c>
      <c r="N379" s="270">
        <v>1</v>
      </c>
      <c r="O379" s="270">
        <v>0</v>
      </c>
    </row>
    <row r="380" spans="9:15" x14ac:dyDescent="0.25">
      <c r="I380" s="270">
        <v>375</v>
      </c>
      <c r="J380" s="270">
        <v>1</v>
      </c>
      <c r="K380" s="270">
        <v>1</v>
      </c>
      <c r="L380" s="270">
        <v>2</v>
      </c>
      <c r="M380" s="270">
        <v>1</v>
      </c>
      <c r="N380" s="270">
        <v>1</v>
      </c>
      <c r="O380" s="270">
        <v>2</v>
      </c>
    </row>
    <row r="381" spans="9:15" x14ac:dyDescent="0.25">
      <c r="I381" s="270">
        <v>376</v>
      </c>
      <c r="J381" s="270">
        <v>3</v>
      </c>
      <c r="K381" s="270">
        <v>3</v>
      </c>
      <c r="L381" s="270">
        <v>0</v>
      </c>
      <c r="M381" s="270">
        <v>3</v>
      </c>
      <c r="N381" s="270">
        <v>3</v>
      </c>
      <c r="O381" s="270">
        <v>0</v>
      </c>
    </row>
    <row r="382" spans="9:15" x14ac:dyDescent="0.25">
      <c r="I382" s="270">
        <v>377</v>
      </c>
      <c r="J382" s="270">
        <v>1</v>
      </c>
      <c r="K382" s="270">
        <v>2</v>
      </c>
      <c r="L382" s="270">
        <v>1</v>
      </c>
      <c r="M382" s="270">
        <v>1</v>
      </c>
      <c r="N382" s="270">
        <v>2</v>
      </c>
      <c r="O382" s="270">
        <v>1</v>
      </c>
    </row>
    <row r="383" spans="9:15" x14ac:dyDescent="0.25">
      <c r="I383" s="270">
        <v>378</v>
      </c>
      <c r="J383" s="270">
        <v>0</v>
      </c>
      <c r="K383" s="270">
        <v>3</v>
      </c>
      <c r="L383" s="270">
        <v>1</v>
      </c>
      <c r="M383" s="270">
        <v>0</v>
      </c>
      <c r="N383" s="270">
        <v>2</v>
      </c>
      <c r="O383" s="270">
        <v>0</v>
      </c>
    </row>
    <row r="384" spans="9:15" x14ac:dyDescent="0.25">
      <c r="I384" s="270">
        <v>379</v>
      </c>
      <c r="J384" s="270">
        <v>0</v>
      </c>
      <c r="K384" s="270">
        <v>1</v>
      </c>
      <c r="L384" s="270">
        <v>0</v>
      </c>
      <c r="M384" s="270">
        <v>0</v>
      </c>
      <c r="N384" s="270">
        <v>1</v>
      </c>
      <c r="O384" s="270">
        <v>0</v>
      </c>
    </row>
    <row r="385" spans="9:15" x14ac:dyDescent="0.25">
      <c r="I385" s="270">
        <v>380</v>
      </c>
      <c r="J385" s="270">
        <v>0</v>
      </c>
      <c r="K385" s="270">
        <v>0</v>
      </c>
      <c r="L385" s="270">
        <v>1</v>
      </c>
      <c r="M385" s="270">
        <v>0</v>
      </c>
      <c r="N385" s="270">
        <v>0</v>
      </c>
      <c r="O385" s="270">
        <v>1</v>
      </c>
    </row>
    <row r="386" spans="9:15" x14ac:dyDescent="0.25">
      <c r="I386" s="270">
        <v>381</v>
      </c>
      <c r="J386" s="270">
        <v>0</v>
      </c>
      <c r="K386" s="270">
        <v>0</v>
      </c>
      <c r="L386" s="270">
        <v>4</v>
      </c>
      <c r="M386" s="270">
        <v>0</v>
      </c>
      <c r="N386" s="270">
        <v>1</v>
      </c>
      <c r="O386" s="270">
        <v>1</v>
      </c>
    </row>
    <row r="387" spans="9:15" x14ac:dyDescent="0.25">
      <c r="I387" s="270">
        <v>382</v>
      </c>
      <c r="J387" s="270">
        <v>2</v>
      </c>
      <c r="K387" s="270">
        <v>1</v>
      </c>
      <c r="L387" s="270">
        <v>3</v>
      </c>
      <c r="M387" s="270">
        <v>0</v>
      </c>
      <c r="N387" s="270">
        <v>1</v>
      </c>
      <c r="O387" s="270">
        <v>2</v>
      </c>
    </row>
    <row r="388" spans="9:15" x14ac:dyDescent="0.25">
      <c r="I388" s="270">
        <v>383</v>
      </c>
      <c r="J388" s="270">
        <v>0</v>
      </c>
      <c r="K388" s="270">
        <v>1</v>
      </c>
      <c r="L388" s="270">
        <v>0</v>
      </c>
      <c r="M388" s="270">
        <v>0</v>
      </c>
      <c r="N388" s="270">
        <v>1</v>
      </c>
      <c r="O388" s="270">
        <v>0</v>
      </c>
    </row>
    <row r="389" spans="9:15" x14ac:dyDescent="0.25">
      <c r="I389" s="270">
        <v>384</v>
      </c>
      <c r="J389" s="270">
        <v>2</v>
      </c>
      <c r="K389" s="270">
        <v>3</v>
      </c>
      <c r="L389" s="270">
        <v>3</v>
      </c>
      <c r="M389" s="270">
        <v>2</v>
      </c>
      <c r="N389" s="270">
        <v>2</v>
      </c>
      <c r="O389" s="270">
        <v>2</v>
      </c>
    </row>
    <row r="390" spans="9:15" x14ac:dyDescent="0.25">
      <c r="I390" s="270">
        <v>385</v>
      </c>
      <c r="J390" s="270">
        <v>0</v>
      </c>
      <c r="K390" s="270">
        <v>1</v>
      </c>
      <c r="L390" s="270">
        <v>1</v>
      </c>
      <c r="M390" s="270">
        <v>0</v>
      </c>
      <c r="N390" s="270">
        <v>1</v>
      </c>
      <c r="O390" s="270">
        <v>2</v>
      </c>
    </row>
    <row r="391" spans="9:15" x14ac:dyDescent="0.25">
      <c r="I391" s="270">
        <v>386</v>
      </c>
      <c r="J391" s="270">
        <v>2</v>
      </c>
      <c r="K391" s="270">
        <v>0</v>
      </c>
      <c r="L391" s="270">
        <v>2</v>
      </c>
      <c r="M391" s="270">
        <v>2</v>
      </c>
      <c r="N391" s="270">
        <v>0</v>
      </c>
      <c r="O391" s="270">
        <v>1</v>
      </c>
    </row>
    <row r="392" spans="9:15" x14ac:dyDescent="0.25">
      <c r="I392" s="270">
        <v>387</v>
      </c>
      <c r="J392" s="270">
        <v>0</v>
      </c>
      <c r="K392" s="270">
        <v>2</v>
      </c>
      <c r="L392" s="270">
        <v>1</v>
      </c>
      <c r="M392" s="270">
        <v>1</v>
      </c>
      <c r="N392" s="270">
        <v>2</v>
      </c>
      <c r="O392" s="270">
        <v>0</v>
      </c>
    </row>
    <row r="393" spans="9:15" x14ac:dyDescent="0.25">
      <c r="I393" s="270">
        <v>388</v>
      </c>
      <c r="J393" s="270">
        <v>0</v>
      </c>
      <c r="K393" s="270">
        <v>0</v>
      </c>
      <c r="L393" s="270">
        <v>1</v>
      </c>
      <c r="M393" s="270">
        <v>0</v>
      </c>
      <c r="N393" s="270">
        <v>0</v>
      </c>
      <c r="O393" s="270">
        <v>1</v>
      </c>
    </row>
    <row r="394" spans="9:15" x14ac:dyDescent="0.25">
      <c r="I394" s="270">
        <v>389</v>
      </c>
      <c r="J394" s="270">
        <v>1</v>
      </c>
      <c r="K394" s="270">
        <v>2</v>
      </c>
      <c r="L394" s="270">
        <v>3</v>
      </c>
      <c r="M394" s="270">
        <v>0</v>
      </c>
      <c r="N394" s="270">
        <v>2</v>
      </c>
      <c r="O394" s="270">
        <v>2</v>
      </c>
    </row>
    <row r="395" spans="9:15" x14ac:dyDescent="0.25">
      <c r="I395" s="270">
        <v>390</v>
      </c>
      <c r="J395" s="270">
        <v>0</v>
      </c>
      <c r="K395" s="270">
        <v>1</v>
      </c>
      <c r="L395" s="270">
        <v>3</v>
      </c>
      <c r="M395" s="270">
        <v>0</v>
      </c>
      <c r="N395" s="270">
        <v>1</v>
      </c>
      <c r="O395" s="270">
        <v>2</v>
      </c>
    </row>
    <row r="396" spans="9:15" x14ac:dyDescent="0.25">
      <c r="I396" s="270">
        <v>391</v>
      </c>
      <c r="J396" s="270">
        <v>2</v>
      </c>
      <c r="K396" s="270">
        <v>1</v>
      </c>
      <c r="L396" s="270">
        <v>1</v>
      </c>
      <c r="M396" s="270">
        <v>1</v>
      </c>
      <c r="N396" s="270">
        <v>1</v>
      </c>
      <c r="O396" s="270">
        <v>1</v>
      </c>
    </row>
    <row r="397" spans="9:15" x14ac:dyDescent="0.25">
      <c r="I397" s="270">
        <v>392</v>
      </c>
      <c r="J397" s="270">
        <v>1</v>
      </c>
      <c r="K397" s="270">
        <v>2</v>
      </c>
      <c r="L397" s="270">
        <v>2</v>
      </c>
      <c r="M397" s="270">
        <v>1</v>
      </c>
      <c r="N397" s="270">
        <v>1</v>
      </c>
      <c r="O397" s="270">
        <v>2</v>
      </c>
    </row>
    <row r="398" spans="9:15" x14ac:dyDescent="0.25">
      <c r="I398" s="270">
        <v>393</v>
      </c>
      <c r="J398" s="270">
        <v>2</v>
      </c>
      <c r="K398" s="270">
        <v>2</v>
      </c>
      <c r="L398" s="270">
        <v>2</v>
      </c>
      <c r="M398" s="270">
        <v>2</v>
      </c>
      <c r="N398" s="270">
        <v>1</v>
      </c>
      <c r="O398" s="270">
        <v>2</v>
      </c>
    </row>
    <row r="399" spans="9:15" x14ac:dyDescent="0.25">
      <c r="I399" s="270">
        <v>394</v>
      </c>
      <c r="J399" s="270">
        <v>1</v>
      </c>
      <c r="K399" s="270">
        <v>3</v>
      </c>
      <c r="L399" s="270">
        <v>2</v>
      </c>
      <c r="M399" s="270">
        <v>1</v>
      </c>
      <c r="N399" s="270">
        <v>3</v>
      </c>
      <c r="O399" s="270">
        <v>1</v>
      </c>
    </row>
    <row r="400" spans="9:15" x14ac:dyDescent="0.25">
      <c r="I400" s="270">
        <v>395</v>
      </c>
      <c r="J400" s="270">
        <v>2</v>
      </c>
      <c r="K400" s="270">
        <v>1</v>
      </c>
      <c r="L400" s="270">
        <v>1</v>
      </c>
      <c r="M400" s="270">
        <v>1</v>
      </c>
      <c r="N400" s="270">
        <v>1</v>
      </c>
      <c r="O400" s="270">
        <v>1</v>
      </c>
    </row>
    <row r="401" spans="9:15" x14ac:dyDescent="0.25">
      <c r="I401" s="270">
        <v>396</v>
      </c>
      <c r="J401" s="270">
        <v>1</v>
      </c>
      <c r="K401" s="270">
        <v>1</v>
      </c>
      <c r="L401" s="270">
        <v>0</v>
      </c>
      <c r="M401" s="270">
        <v>0</v>
      </c>
      <c r="N401" s="270">
        <v>1</v>
      </c>
      <c r="O401" s="270">
        <v>0</v>
      </c>
    </row>
    <row r="402" spans="9:15" x14ac:dyDescent="0.25">
      <c r="I402" s="270">
        <v>397</v>
      </c>
      <c r="J402" s="270">
        <v>1</v>
      </c>
      <c r="K402" s="270">
        <v>0</v>
      </c>
      <c r="L402" s="270">
        <v>1</v>
      </c>
      <c r="M402" s="270">
        <v>1</v>
      </c>
      <c r="N402" s="270">
        <v>0</v>
      </c>
      <c r="O402" s="270">
        <v>0</v>
      </c>
    </row>
    <row r="403" spans="9:15" x14ac:dyDescent="0.25">
      <c r="I403" s="270">
        <v>398</v>
      </c>
      <c r="J403" s="270">
        <v>4</v>
      </c>
      <c r="K403" s="270">
        <v>1</v>
      </c>
      <c r="L403" s="270">
        <v>4</v>
      </c>
      <c r="M403" s="270">
        <v>3</v>
      </c>
      <c r="N403" s="270">
        <v>1</v>
      </c>
      <c r="O403" s="270">
        <v>4</v>
      </c>
    </row>
    <row r="404" spans="9:15" x14ac:dyDescent="0.25">
      <c r="I404" s="270">
        <v>399</v>
      </c>
      <c r="J404" s="270">
        <v>3</v>
      </c>
      <c r="K404" s="270">
        <v>0</v>
      </c>
      <c r="L404" s="270">
        <v>3</v>
      </c>
      <c r="M404" s="270">
        <v>2</v>
      </c>
      <c r="N404" s="270">
        <v>0</v>
      </c>
      <c r="O404" s="270">
        <v>3</v>
      </c>
    </row>
    <row r="405" spans="9:15" x14ac:dyDescent="0.25">
      <c r="I405" s="270">
        <v>400</v>
      </c>
      <c r="J405" s="270">
        <v>2</v>
      </c>
      <c r="K405" s="270">
        <v>3</v>
      </c>
      <c r="L405" s="270">
        <v>1</v>
      </c>
      <c r="M405" s="270">
        <v>2</v>
      </c>
      <c r="N405" s="270">
        <v>2</v>
      </c>
      <c r="O405" s="270">
        <v>1</v>
      </c>
    </row>
    <row r="406" spans="9:15" x14ac:dyDescent="0.25">
      <c r="I406" s="270">
        <v>401</v>
      </c>
      <c r="J406" s="270">
        <v>0</v>
      </c>
      <c r="K406" s="270">
        <v>0</v>
      </c>
      <c r="L406" s="270">
        <v>1</v>
      </c>
      <c r="M406" s="270">
        <v>0</v>
      </c>
      <c r="N406" s="270">
        <v>1</v>
      </c>
      <c r="O406" s="270">
        <v>1</v>
      </c>
    </row>
    <row r="407" spans="9:15" x14ac:dyDescent="0.25">
      <c r="I407" s="270">
        <v>402</v>
      </c>
      <c r="J407" s="270">
        <v>0</v>
      </c>
      <c r="K407" s="270">
        <v>2</v>
      </c>
      <c r="L407" s="270">
        <v>1</v>
      </c>
      <c r="M407" s="270">
        <v>0</v>
      </c>
      <c r="N407" s="270">
        <v>2</v>
      </c>
      <c r="O407" s="270">
        <v>1</v>
      </c>
    </row>
    <row r="408" spans="9:15" x14ac:dyDescent="0.25">
      <c r="I408" s="270">
        <v>403</v>
      </c>
      <c r="J408" s="270">
        <v>1</v>
      </c>
      <c r="K408" s="270">
        <v>1</v>
      </c>
      <c r="L408" s="270">
        <v>1</v>
      </c>
      <c r="M408" s="270">
        <v>1</v>
      </c>
      <c r="N408" s="270">
        <v>0</v>
      </c>
      <c r="O408" s="270">
        <v>1</v>
      </c>
    </row>
    <row r="409" spans="9:15" x14ac:dyDescent="0.25">
      <c r="I409" s="270">
        <v>404</v>
      </c>
      <c r="J409" s="270">
        <v>2</v>
      </c>
      <c r="K409" s="270">
        <v>1</v>
      </c>
      <c r="L409" s="270">
        <v>0</v>
      </c>
      <c r="M409" s="270">
        <v>2</v>
      </c>
      <c r="N409" s="270">
        <v>1</v>
      </c>
      <c r="O409" s="270">
        <v>0</v>
      </c>
    </row>
    <row r="410" spans="9:15" x14ac:dyDescent="0.25">
      <c r="I410" s="270">
        <v>406</v>
      </c>
      <c r="J410" s="270">
        <v>1</v>
      </c>
      <c r="K410" s="270">
        <v>1</v>
      </c>
      <c r="L410" s="270">
        <v>0</v>
      </c>
      <c r="M410" s="270">
        <v>1</v>
      </c>
      <c r="N410" s="270">
        <v>1</v>
      </c>
      <c r="O410" s="270">
        <v>0</v>
      </c>
    </row>
    <row r="411" spans="9:15" x14ac:dyDescent="0.25">
      <c r="I411" s="270">
        <v>407</v>
      </c>
      <c r="J411" s="270">
        <v>2</v>
      </c>
      <c r="K411" s="270">
        <v>1</v>
      </c>
      <c r="L411" s="270">
        <v>2</v>
      </c>
      <c r="M411" s="270">
        <v>2</v>
      </c>
      <c r="N411" s="270">
        <v>1</v>
      </c>
      <c r="O411" s="270">
        <v>2</v>
      </c>
    </row>
    <row r="412" spans="9:15" x14ac:dyDescent="0.25">
      <c r="I412" s="270">
        <v>408</v>
      </c>
      <c r="J412" s="270">
        <v>1</v>
      </c>
      <c r="K412" s="270">
        <v>3</v>
      </c>
      <c r="L412" s="270">
        <v>0</v>
      </c>
      <c r="M412" s="270">
        <v>1</v>
      </c>
      <c r="N412" s="270">
        <v>3</v>
      </c>
      <c r="O412" s="270">
        <v>0</v>
      </c>
    </row>
    <row r="413" spans="9:15" x14ac:dyDescent="0.25">
      <c r="I413" s="270">
        <v>409</v>
      </c>
      <c r="J413" s="270">
        <v>3</v>
      </c>
      <c r="K413" s="270">
        <v>0</v>
      </c>
      <c r="L413" s="270">
        <v>5</v>
      </c>
      <c r="M413" s="270">
        <v>3</v>
      </c>
      <c r="N413" s="270">
        <v>0</v>
      </c>
      <c r="O413" s="270">
        <v>5</v>
      </c>
    </row>
    <row r="414" spans="9:15" x14ac:dyDescent="0.25">
      <c r="I414" s="270">
        <v>410</v>
      </c>
      <c r="J414" s="270">
        <v>0</v>
      </c>
      <c r="K414" s="270">
        <v>1</v>
      </c>
      <c r="L414" s="270">
        <v>0</v>
      </c>
      <c r="M414" s="270">
        <v>0</v>
      </c>
      <c r="N414" s="270">
        <v>1</v>
      </c>
      <c r="O414" s="270">
        <v>0</v>
      </c>
    </row>
    <row r="415" spans="9:15" x14ac:dyDescent="0.25">
      <c r="I415" s="270">
        <v>411</v>
      </c>
      <c r="J415" s="270">
        <v>1</v>
      </c>
      <c r="K415" s="270">
        <v>1</v>
      </c>
      <c r="L415" s="270">
        <v>1</v>
      </c>
      <c r="M415" s="270">
        <v>1</v>
      </c>
      <c r="N415" s="270">
        <v>1</v>
      </c>
      <c r="O415" s="270">
        <v>1</v>
      </c>
    </row>
    <row r="416" spans="9:15" x14ac:dyDescent="0.25">
      <c r="I416" s="270">
        <v>412</v>
      </c>
      <c r="J416" s="270">
        <v>0</v>
      </c>
      <c r="K416" s="270">
        <v>1</v>
      </c>
      <c r="L416" s="270">
        <v>2</v>
      </c>
      <c r="M416" s="270">
        <v>0</v>
      </c>
      <c r="N416" s="270">
        <v>1</v>
      </c>
      <c r="O416" s="270">
        <v>2</v>
      </c>
    </row>
    <row r="417" spans="9:15" x14ac:dyDescent="0.25">
      <c r="I417" s="270">
        <v>413</v>
      </c>
      <c r="J417" s="270">
        <v>1</v>
      </c>
      <c r="K417" s="270">
        <v>1</v>
      </c>
      <c r="L417" s="270">
        <v>1</v>
      </c>
      <c r="M417" s="270">
        <v>1</v>
      </c>
      <c r="N417" s="270">
        <v>2</v>
      </c>
      <c r="O417" s="270">
        <v>1</v>
      </c>
    </row>
    <row r="418" spans="9:15" x14ac:dyDescent="0.25">
      <c r="I418" s="270">
        <v>414</v>
      </c>
      <c r="J418" s="270">
        <v>0</v>
      </c>
      <c r="K418" s="270">
        <v>2</v>
      </c>
      <c r="L418" s="270">
        <v>1</v>
      </c>
      <c r="M418" s="270">
        <v>0</v>
      </c>
      <c r="N418" s="270">
        <v>2</v>
      </c>
      <c r="O418" s="270">
        <v>1</v>
      </c>
    </row>
    <row r="419" spans="9:15" x14ac:dyDescent="0.25">
      <c r="I419" s="270">
        <v>415</v>
      </c>
      <c r="J419" s="270">
        <v>0</v>
      </c>
      <c r="K419" s="270">
        <v>2</v>
      </c>
      <c r="L419" s="270">
        <v>1</v>
      </c>
      <c r="M419" s="270">
        <v>0</v>
      </c>
      <c r="N419" s="270">
        <v>1</v>
      </c>
      <c r="O419" s="270">
        <v>1</v>
      </c>
    </row>
    <row r="420" spans="9:15" x14ac:dyDescent="0.25">
      <c r="I420" s="270">
        <v>417</v>
      </c>
      <c r="J420" s="270">
        <v>0</v>
      </c>
      <c r="K420" s="270">
        <v>1</v>
      </c>
      <c r="L420" s="270">
        <v>1</v>
      </c>
      <c r="M420" s="270">
        <v>0</v>
      </c>
      <c r="N420" s="270">
        <v>1</v>
      </c>
      <c r="O420" s="270">
        <v>1</v>
      </c>
    </row>
    <row r="421" spans="9:15" x14ac:dyDescent="0.25">
      <c r="I421" s="270">
        <v>418</v>
      </c>
      <c r="J421" s="270">
        <v>0</v>
      </c>
      <c r="K421" s="270">
        <v>2</v>
      </c>
      <c r="L421" s="270">
        <v>0</v>
      </c>
      <c r="M421" s="270">
        <v>0</v>
      </c>
      <c r="N421" s="270">
        <v>2</v>
      </c>
      <c r="O421" s="270">
        <v>0</v>
      </c>
    </row>
    <row r="422" spans="9:15" x14ac:dyDescent="0.25">
      <c r="I422" s="270">
        <v>419</v>
      </c>
      <c r="J422" s="270">
        <v>2</v>
      </c>
      <c r="K422" s="270">
        <v>0</v>
      </c>
      <c r="L422" s="270">
        <v>1</v>
      </c>
      <c r="M422" s="270">
        <v>2</v>
      </c>
      <c r="N422" s="270">
        <v>0</v>
      </c>
      <c r="O422" s="270">
        <v>1</v>
      </c>
    </row>
    <row r="423" spans="9:15" x14ac:dyDescent="0.25">
      <c r="I423" s="270">
        <v>420</v>
      </c>
      <c r="J423" s="270">
        <v>0</v>
      </c>
      <c r="K423" s="270">
        <v>0</v>
      </c>
      <c r="L423" s="270">
        <v>2</v>
      </c>
      <c r="M423" s="270">
        <v>0</v>
      </c>
      <c r="N423" s="270">
        <v>0</v>
      </c>
      <c r="O423" s="270">
        <v>2</v>
      </c>
    </row>
    <row r="424" spans="9:15" x14ac:dyDescent="0.25">
      <c r="I424" s="270">
        <v>421</v>
      </c>
      <c r="J424" s="270">
        <v>2</v>
      </c>
      <c r="K424" s="270">
        <v>1</v>
      </c>
      <c r="L424" s="270">
        <v>1</v>
      </c>
      <c r="M424" s="270">
        <v>3</v>
      </c>
      <c r="N424" s="270">
        <v>1</v>
      </c>
      <c r="O424" s="270">
        <v>1</v>
      </c>
    </row>
    <row r="425" spans="9:15" x14ac:dyDescent="0.25">
      <c r="I425" s="270">
        <v>422</v>
      </c>
      <c r="J425" s="270">
        <v>0</v>
      </c>
      <c r="K425" s="270">
        <v>2</v>
      </c>
      <c r="L425" s="270">
        <v>0</v>
      </c>
      <c r="M425" s="270">
        <v>0</v>
      </c>
      <c r="N425" s="270">
        <v>2</v>
      </c>
      <c r="O425" s="270">
        <v>0</v>
      </c>
    </row>
    <row r="426" spans="9:15" x14ac:dyDescent="0.25">
      <c r="I426" s="270">
        <v>423</v>
      </c>
      <c r="J426" s="270">
        <v>2</v>
      </c>
      <c r="K426" s="270">
        <v>0</v>
      </c>
      <c r="L426" s="270">
        <v>2</v>
      </c>
      <c r="M426" s="270">
        <v>2</v>
      </c>
      <c r="N426" s="270">
        <v>0</v>
      </c>
      <c r="O426" s="270">
        <v>2</v>
      </c>
    </row>
    <row r="427" spans="9:15" x14ac:dyDescent="0.25">
      <c r="I427" s="270">
        <v>424</v>
      </c>
      <c r="J427" s="270">
        <v>0</v>
      </c>
      <c r="K427" s="270">
        <v>1</v>
      </c>
      <c r="L427" s="270">
        <v>1</v>
      </c>
      <c r="M427" s="270">
        <v>0</v>
      </c>
      <c r="N427" s="270">
        <v>1</v>
      </c>
      <c r="O427" s="270">
        <v>1</v>
      </c>
    </row>
    <row r="428" spans="9:15" x14ac:dyDescent="0.25">
      <c r="I428" s="270">
        <v>425</v>
      </c>
      <c r="J428" s="270">
        <v>1</v>
      </c>
      <c r="K428" s="270">
        <v>1</v>
      </c>
      <c r="L428" s="270">
        <v>2</v>
      </c>
      <c r="M428" s="270">
        <v>1</v>
      </c>
      <c r="N428" s="270">
        <v>1</v>
      </c>
      <c r="O428" s="270">
        <v>2</v>
      </c>
    </row>
    <row r="429" spans="9:15" x14ac:dyDescent="0.25">
      <c r="I429" s="270">
        <v>426</v>
      </c>
      <c r="J429" s="270">
        <v>2</v>
      </c>
      <c r="K429" s="270">
        <v>1</v>
      </c>
      <c r="L429" s="270">
        <v>1</v>
      </c>
      <c r="M429" s="270">
        <v>2</v>
      </c>
      <c r="N429" s="270">
        <v>1</v>
      </c>
      <c r="O429" s="270">
        <v>0</v>
      </c>
    </row>
    <row r="430" spans="9:15" x14ac:dyDescent="0.25">
      <c r="I430" s="270">
        <v>427</v>
      </c>
      <c r="J430" s="270">
        <v>0</v>
      </c>
      <c r="K430" s="270">
        <v>2</v>
      </c>
      <c r="L430" s="270">
        <v>1</v>
      </c>
      <c r="M430" s="270">
        <v>0</v>
      </c>
      <c r="N430" s="270">
        <v>1</v>
      </c>
      <c r="O430" s="270">
        <v>1</v>
      </c>
    </row>
    <row r="431" spans="9:15" x14ac:dyDescent="0.25">
      <c r="I431" s="270">
        <v>428</v>
      </c>
      <c r="J431" s="270">
        <v>1</v>
      </c>
      <c r="K431" s="270">
        <v>0</v>
      </c>
      <c r="L431" s="270">
        <v>1</v>
      </c>
      <c r="M431" s="270">
        <v>1</v>
      </c>
      <c r="N431" s="270">
        <v>0</v>
      </c>
      <c r="O431" s="270">
        <v>1</v>
      </c>
    </row>
    <row r="432" spans="9:15" x14ac:dyDescent="0.25">
      <c r="I432" s="270">
        <v>429</v>
      </c>
      <c r="J432" s="270">
        <v>0</v>
      </c>
      <c r="K432" s="270">
        <v>0</v>
      </c>
      <c r="L432" s="270">
        <v>3</v>
      </c>
      <c r="M432" s="270">
        <v>0</v>
      </c>
      <c r="N432" s="270">
        <v>0</v>
      </c>
      <c r="O432" s="270">
        <v>3</v>
      </c>
    </row>
    <row r="433" spans="9:15" x14ac:dyDescent="0.25">
      <c r="I433" s="270">
        <v>430</v>
      </c>
      <c r="J433" s="270">
        <v>3</v>
      </c>
      <c r="K433" s="270">
        <v>1</v>
      </c>
      <c r="L433" s="270">
        <v>3</v>
      </c>
      <c r="M433" s="270">
        <v>3</v>
      </c>
      <c r="N433" s="270">
        <v>1</v>
      </c>
      <c r="O433" s="270">
        <v>3</v>
      </c>
    </row>
    <row r="434" spans="9:15" x14ac:dyDescent="0.25">
      <c r="I434" s="270">
        <v>431</v>
      </c>
      <c r="J434" s="270">
        <v>0</v>
      </c>
      <c r="K434" s="270">
        <v>0</v>
      </c>
      <c r="L434" s="270">
        <v>1</v>
      </c>
      <c r="M434" s="270">
        <v>0</v>
      </c>
      <c r="N434" s="270">
        <v>0</v>
      </c>
      <c r="O434" s="270">
        <v>1</v>
      </c>
    </row>
    <row r="435" spans="9:15" x14ac:dyDescent="0.25">
      <c r="I435" s="270">
        <v>432</v>
      </c>
      <c r="J435" s="270">
        <v>0</v>
      </c>
      <c r="K435" s="270">
        <v>2</v>
      </c>
      <c r="L435" s="270">
        <v>2</v>
      </c>
      <c r="M435" s="270">
        <v>0</v>
      </c>
      <c r="N435" s="270">
        <v>2</v>
      </c>
      <c r="O435" s="270">
        <v>2</v>
      </c>
    </row>
    <row r="436" spans="9:15" x14ac:dyDescent="0.25">
      <c r="I436" s="270">
        <v>433</v>
      </c>
      <c r="J436" s="270">
        <v>1</v>
      </c>
      <c r="K436" s="270">
        <v>0</v>
      </c>
      <c r="L436" s="270">
        <v>0</v>
      </c>
      <c r="M436" s="270">
        <v>1</v>
      </c>
      <c r="N436" s="270">
        <v>0</v>
      </c>
      <c r="O436" s="270">
        <v>0</v>
      </c>
    </row>
    <row r="437" spans="9:15" x14ac:dyDescent="0.25">
      <c r="I437" s="270">
        <v>434</v>
      </c>
      <c r="J437" s="270">
        <v>2</v>
      </c>
      <c r="K437" s="270">
        <v>0</v>
      </c>
      <c r="L437" s="270">
        <v>1</v>
      </c>
      <c r="M437" s="270">
        <v>1</v>
      </c>
      <c r="N437" s="270">
        <v>0</v>
      </c>
      <c r="O437" s="270">
        <v>2</v>
      </c>
    </row>
    <row r="438" spans="9:15" x14ac:dyDescent="0.25">
      <c r="I438" s="270">
        <v>435</v>
      </c>
      <c r="J438" s="270">
        <v>2</v>
      </c>
      <c r="K438" s="270">
        <v>0</v>
      </c>
      <c r="L438" s="270">
        <v>2</v>
      </c>
      <c r="M438" s="270">
        <v>1</v>
      </c>
      <c r="N438" s="270">
        <v>0</v>
      </c>
      <c r="O438" s="270">
        <v>0</v>
      </c>
    </row>
    <row r="439" spans="9:15" x14ac:dyDescent="0.25">
      <c r="I439" s="270">
        <v>436</v>
      </c>
      <c r="J439" s="270">
        <v>0</v>
      </c>
      <c r="K439" s="270">
        <v>1</v>
      </c>
      <c r="L439" s="270">
        <v>3</v>
      </c>
      <c r="M439" s="270">
        <v>0</v>
      </c>
      <c r="N439" s="270">
        <v>1</v>
      </c>
      <c r="O439" s="270">
        <v>3</v>
      </c>
    </row>
    <row r="440" spans="9:15" x14ac:dyDescent="0.25">
      <c r="I440" s="270">
        <v>437</v>
      </c>
      <c r="J440" s="270">
        <v>0</v>
      </c>
      <c r="K440" s="270">
        <v>1</v>
      </c>
      <c r="L440" s="270">
        <v>1</v>
      </c>
      <c r="M440" s="270">
        <v>0</v>
      </c>
      <c r="N440" s="270">
        <v>1</v>
      </c>
      <c r="O440" s="270">
        <v>2</v>
      </c>
    </row>
    <row r="441" spans="9:15" x14ac:dyDescent="0.25">
      <c r="I441" s="270">
        <v>438</v>
      </c>
      <c r="J441" s="270">
        <v>0</v>
      </c>
      <c r="K441" s="270">
        <v>2</v>
      </c>
      <c r="L441" s="270">
        <v>0</v>
      </c>
      <c r="M441" s="270">
        <v>0</v>
      </c>
      <c r="N441" s="270">
        <v>1</v>
      </c>
      <c r="O441" s="270">
        <v>0</v>
      </c>
    </row>
    <row r="442" spans="9:15" x14ac:dyDescent="0.25">
      <c r="I442" s="270">
        <v>440</v>
      </c>
      <c r="J442" s="270">
        <v>0</v>
      </c>
      <c r="K442" s="270">
        <v>3</v>
      </c>
      <c r="L442" s="270">
        <v>1</v>
      </c>
      <c r="M442" s="270">
        <v>0</v>
      </c>
      <c r="N442" s="270">
        <v>3</v>
      </c>
      <c r="O442" s="270">
        <v>1</v>
      </c>
    </row>
    <row r="443" spans="9:15" x14ac:dyDescent="0.25">
      <c r="I443" s="270">
        <v>441</v>
      </c>
      <c r="J443" s="270">
        <v>0</v>
      </c>
      <c r="K443" s="270">
        <v>0</v>
      </c>
      <c r="L443" s="270">
        <v>2</v>
      </c>
      <c r="M443" s="270">
        <v>1</v>
      </c>
      <c r="N443" s="270">
        <v>0</v>
      </c>
      <c r="O443" s="270">
        <v>2</v>
      </c>
    </row>
    <row r="444" spans="9:15" x14ac:dyDescent="0.25">
      <c r="I444" s="270">
        <v>443</v>
      </c>
      <c r="J444" s="270">
        <v>0</v>
      </c>
      <c r="K444" s="270">
        <v>1</v>
      </c>
      <c r="L444" s="270">
        <v>0</v>
      </c>
      <c r="M444" s="270">
        <v>0</v>
      </c>
      <c r="N444" s="270">
        <v>1</v>
      </c>
      <c r="O444" s="270">
        <v>1</v>
      </c>
    </row>
    <row r="445" spans="9:15" x14ac:dyDescent="0.25">
      <c r="I445" s="270">
        <v>444</v>
      </c>
      <c r="J445" s="270">
        <v>0</v>
      </c>
      <c r="K445" s="270">
        <v>1</v>
      </c>
      <c r="L445" s="270">
        <v>1</v>
      </c>
      <c r="M445" s="270">
        <v>0</v>
      </c>
      <c r="N445" s="270">
        <v>1</v>
      </c>
      <c r="O445" s="270">
        <v>1</v>
      </c>
    </row>
    <row r="446" spans="9:15" x14ac:dyDescent="0.25">
      <c r="I446" s="270">
        <v>445</v>
      </c>
      <c r="J446" s="270">
        <v>0</v>
      </c>
      <c r="K446" s="270">
        <v>1</v>
      </c>
      <c r="L446" s="270">
        <v>0</v>
      </c>
      <c r="M446" s="270">
        <v>0</v>
      </c>
      <c r="N446" s="270">
        <v>1</v>
      </c>
      <c r="O446" s="270">
        <v>0</v>
      </c>
    </row>
    <row r="447" spans="9:15" x14ac:dyDescent="0.25">
      <c r="I447" s="270">
        <v>446</v>
      </c>
      <c r="J447" s="270">
        <v>1</v>
      </c>
      <c r="K447" s="270">
        <v>0</v>
      </c>
      <c r="L447" s="270">
        <v>0</v>
      </c>
      <c r="M447" s="270">
        <v>1</v>
      </c>
      <c r="N447" s="270">
        <v>0</v>
      </c>
      <c r="O447" s="270">
        <v>0</v>
      </c>
    </row>
    <row r="448" spans="9:15" x14ac:dyDescent="0.25">
      <c r="I448" s="270">
        <v>447</v>
      </c>
      <c r="J448" s="270">
        <v>0</v>
      </c>
      <c r="K448" s="270">
        <v>1</v>
      </c>
      <c r="L448" s="270">
        <v>5</v>
      </c>
      <c r="M448" s="270">
        <v>0</v>
      </c>
      <c r="N448" s="270">
        <v>1</v>
      </c>
      <c r="O448" s="270">
        <v>4</v>
      </c>
    </row>
    <row r="449" spans="9:15" x14ac:dyDescent="0.25">
      <c r="I449" s="270">
        <v>448</v>
      </c>
      <c r="J449" s="270">
        <v>0</v>
      </c>
      <c r="K449" s="270">
        <v>0</v>
      </c>
      <c r="L449" s="270">
        <v>4</v>
      </c>
      <c r="M449" s="270">
        <v>0</v>
      </c>
      <c r="N449" s="270">
        <v>0</v>
      </c>
      <c r="O449" s="270">
        <v>4</v>
      </c>
    </row>
    <row r="450" spans="9:15" x14ac:dyDescent="0.25">
      <c r="I450" s="270">
        <v>449</v>
      </c>
      <c r="J450" s="270">
        <v>1</v>
      </c>
      <c r="K450" s="270">
        <v>2</v>
      </c>
      <c r="L450" s="270">
        <v>2</v>
      </c>
      <c r="M450" s="270">
        <v>1</v>
      </c>
      <c r="N450" s="270">
        <v>2</v>
      </c>
      <c r="O450" s="270">
        <v>2</v>
      </c>
    </row>
    <row r="451" spans="9:15" x14ac:dyDescent="0.25">
      <c r="I451" s="270">
        <v>450</v>
      </c>
      <c r="J451" s="270">
        <v>0</v>
      </c>
      <c r="K451" s="270">
        <v>0</v>
      </c>
      <c r="L451" s="270">
        <v>1</v>
      </c>
      <c r="M451" s="270">
        <v>0</v>
      </c>
      <c r="N451" s="270">
        <v>0</v>
      </c>
      <c r="O451" s="270">
        <v>1</v>
      </c>
    </row>
    <row r="452" spans="9:15" x14ac:dyDescent="0.25">
      <c r="I452" s="270">
        <v>451</v>
      </c>
      <c r="J452" s="270">
        <v>0</v>
      </c>
      <c r="K452" s="270">
        <v>0</v>
      </c>
      <c r="L452" s="270">
        <v>1</v>
      </c>
      <c r="M452" s="270">
        <v>1</v>
      </c>
      <c r="N452" s="270">
        <v>0</v>
      </c>
      <c r="O452" s="270">
        <v>1</v>
      </c>
    </row>
    <row r="453" spans="9:15" x14ac:dyDescent="0.25">
      <c r="I453" s="270">
        <v>452</v>
      </c>
      <c r="J453" s="270">
        <v>1</v>
      </c>
      <c r="K453" s="270">
        <v>0</v>
      </c>
      <c r="L453" s="270">
        <v>1</v>
      </c>
      <c r="M453" s="270">
        <v>1</v>
      </c>
      <c r="N453" s="270">
        <v>0</v>
      </c>
      <c r="O453" s="270">
        <v>0</v>
      </c>
    </row>
    <row r="454" spans="9:15" x14ac:dyDescent="0.25">
      <c r="I454" s="270">
        <v>454</v>
      </c>
      <c r="J454" s="270">
        <v>1</v>
      </c>
      <c r="K454" s="270">
        <v>0</v>
      </c>
      <c r="L454" s="270">
        <v>1</v>
      </c>
      <c r="M454" s="270">
        <v>1</v>
      </c>
      <c r="N454" s="270">
        <v>0</v>
      </c>
      <c r="O454" s="270">
        <v>1</v>
      </c>
    </row>
    <row r="455" spans="9:15" x14ac:dyDescent="0.25">
      <c r="I455" s="270">
        <v>455</v>
      </c>
      <c r="J455" s="270">
        <v>2</v>
      </c>
      <c r="K455" s="270">
        <v>0</v>
      </c>
      <c r="L455" s="270">
        <v>2</v>
      </c>
      <c r="M455" s="270">
        <v>2</v>
      </c>
      <c r="N455" s="270">
        <v>0</v>
      </c>
      <c r="O455" s="270">
        <v>2</v>
      </c>
    </row>
    <row r="456" spans="9:15" x14ac:dyDescent="0.25">
      <c r="I456" s="270">
        <v>456</v>
      </c>
      <c r="J456" s="270">
        <v>0</v>
      </c>
      <c r="K456" s="270">
        <v>1</v>
      </c>
      <c r="L456" s="270">
        <v>2</v>
      </c>
      <c r="M456" s="270">
        <v>0</v>
      </c>
      <c r="N456" s="270">
        <v>0</v>
      </c>
      <c r="O456" s="270">
        <v>1</v>
      </c>
    </row>
    <row r="457" spans="9:15" x14ac:dyDescent="0.25">
      <c r="I457" s="270">
        <v>457</v>
      </c>
      <c r="J457" s="270">
        <v>0</v>
      </c>
      <c r="K457" s="270">
        <v>0</v>
      </c>
      <c r="L457" s="270">
        <v>1</v>
      </c>
      <c r="M457" s="270">
        <v>0</v>
      </c>
      <c r="N457" s="270">
        <v>0</v>
      </c>
      <c r="O457" s="270">
        <v>1</v>
      </c>
    </row>
    <row r="458" spans="9:15" x14ac:dyDescent="0.25">
      <c r="I458" s="270">
        <v>458</v>
      </c>
      <c r="J458" s="270">
        <v>1</v>
      </c>
      <c r="K458" s="270">
        <v>0</v>
      </c>
      <c r="L458" s="270">
        <v>3</v>
      </c>
      <c r="M458" s="270">
        <v>1</v>
      </c>
      <c r="N458" s="270">
        <v>0</v>
      </c>
      <c r="O458" s="270">
        <v>3</v>
      </c>
    </row>
    <row r="459" spans="9:15" x14ac:dyDescent="0.25">
      <c r="I459" s="270">
        <v>459</v>
      </c>
      <c r="J459" s="270">
        <v>0</v>
      </c>
      <c r="K459" s="270">
        <v>0</v>
      </c>
      <c r="L459" s="270">
        <v>2</v>
      </c>
      <c r="M459" s="270">
        <v>0</v>
      </c>
      <c r="N459" s="270">
        <v>0</v>
      </c>
      <c r="O459" s="270">
        <v>0</v>
      </c>
    </row>
    <row r="460" spans="9:15" x14ac:dyDescent="0.25">
      <c r="I460" s="270">
        <v>460</v>
      </c>
      <c r="J460" s="270">
        <v>1</v>
      </c>
      <c r="K460" s="270">
        <v>0</v>
      </c>
      <c r="L460" s="270">
        <v>2</v>
      </c>
      <c r="M460" s="270">
        <v>0</v>
      </c>
      <c r="N460" s="270">
        <v>0</v>
      </c>
      <c r="O460" s="270">
        <v>2</v>
      </c>
    </row>
    <row r="461" spans="9:15" x14ac:dyDescent="0.25">
      <c r="I461" s="270">
        <v>461</v>
      </c>
      <c r="J461" s="270">
        <v>0</v>
      </c>
      <c r="K461" s="270">
        <v>0</v>
      </c>
      <c r="L461" s="270">
        <v>1</v>
      </c>
      <c r="M461" s="270">
        <v>0</v>
      </c>
      <c r="N461" s="270">
        <v>0</v>
      </c>
      <c r="O461" s="270">
        <v>1</v>
      </c>
    </row>
    <row r="462" spans="9:15" x14ac:dyDescent="0.25">
      <c r="I462" s="270">
        <v>462</v>
      </c>
      <c r="J462" s="270">
        <v>0</v>
      </c>
      <c r="K462" s="270">
        <v>0</v>
      </c>
      <c r="L462" s="270">
        <v>1</v>
      </c>
      <c r="M462" s="270">
        <v>0</v>
      </c>
      <c r="N462" s="270">
        <v>0</v>
      </c>
      <c r="O462" s="270">
        <v>1</v>
      </c>
    </row>
    <row r="463" spans="9:15" x14ac:dyDescent="0.25">
      <c r="I463" s="270">
        <v>463</v>
      </c>
      <c r="J463" s="270">
        <v>1</v>
      </c>
      <c r="K463" s="270">
        <v>1</v>
      </c>
      <c r="L463" s="270">
        <v>3</v>
      </c>
      <c r="M463" s="270">
        <v>1</v>
      </c>
      <c r="N463" s="270">
        <v>1</v>
      </c>
      <c r="O463" s="270">
        <v>3</v>
      </c>
    </row>
    <row r="464" spans="9:15" x14ac:dyDescent="0.25">
      <c r="I464" s="270">
        <v>465</v>
      </c>
      <c r="J464" s="270">
        <v>0</v>
      </c>
      <c r="K464" s="270">
        <v>0</v>
      </c>
      <c r="L464" s="270">
        <v>1</v>
      </c>
      <c r="M464" s="270">
        <v>0</v>
      </c>
      <c r="N464" s="270">
        <v>0</v>
      </c>
      <c r="O464" s="270">
        <v>1</v>
      </c>
    </row>
    <row r="465" spans="9:15" x14ac:dyDescent="0.25">
      <c r="I465" s="270">
        <v>466</v>
      </c>
      <c r="J465" s="270">
        <v>0</v>
      </c>
      <c r="K465" s="270">
        <v>2</v>
      </c>
      <c r="L465" s="270">
        <v>0</v>
      </c>
      <c r="M465" s="270">
        <v>0</v>
      </c>
      <c r="N465" s="270">
        <v>1</v>
      </c>
      <c r="O465" s="270">
        <v>0</v>
      </c>
    </row>
    <row r="466" spans="9:15" x14ac:dyDescent="0.25">
      <c r="I466" s="270">
        <v>468</v>
      </c>
      <c r="J466" s="270">
        <v>4</v>
      </c>
      <c r="K466" s="270">
        <v>1</v>
      </c>
      <c r="L466" s="270">
        <v>2</v>
      </c>
      <c r="M466" s="270">
        <v>2</v>
      </c>
      <c r="N466" s="270">
        <v>1</v>
      </c>
      <c r="O466" s="270">
        <v>2</v>
      </c>
    </row>
    <row r="467" spans="9:15" x14ac:dyDescent="0.25">
      <c r="I467" s="270">
        <v>469</v>
      </c>
      <c r="J467" s="270">
        <v>1</v>
      </c>
      <c r="K467" s="270">
        <v>0</v>
      </c>
      <c r="L467" s="270">
        <v>2</v>
      </c>
      <c r="M467" s="270">
        <v>1</v>
      </c>
      <c r="N467" s="270">
        <v>0</v>
      </c>
      <c r="O467" s="270">
        <v>2</v>
      </c>
    </row>
    <row r="468" spans="9:15" x14ac:dyDescent="0.25">
      <c r="I468" s="270">
        <v>471</v>
      </c>
      <c r="J468" s="270">
        <v>1</v>
      </c>
      <c r="K468" s="270">
        <v>1</v>
      </c>
      <c r="L468" s="270">
        <v>1</v>
      </c>
      <c r="M468" s="270">
        <v>1</v>
      </c>
      <c r="N468" s="270">
        <v>1</v>
      </c>
      <c r="O468" s="270">
        <v>1</v>
      </c>
    </row>
    <row r="469" spans="9:15" x14ac:dyDescent="0.25">
      <c r="I469" s="270">
        <v>472</v>
      </c>
      <c r="J469" s="270">
        <v>0</v>
      </c>
      <c r="K469" s="270">
        <v>1</v>
      </c>
      <c r="L469" s="270">
        <v>1</v>
      </c>
      <c r="M469" s="270">
        <v>0</v>
      </c>
      <c r="N469" s="270">
        <v>1</v>
      </c>
      <c r="O469" s="270">
        <v>1</v>
      </c>
    </row>
    <row r="470" spans="9:15" x14ac:dyDescent="0.25">
      <c r="I470" s="270">
        <v>473</v>
      </c>
      <c r="J470" s="270">
        <v>0</v>
      </c>
      <c r="K470" s="270">
        <v>1</v>
      </c>
      <c r="L470" s="270">
        <v>1</v>
      </c>
      <c r="M470" s="270">
        <v>0</v>
      </c>
      <c r="N470" s="270">
        <v>1</v>
      </c>
      <c r="O470" s="270">
        <v>1</v>
      </c>
    </row>
    <row r="471" spans="9:15" x14ac:dyDescent="0.25">
      <c r="I471" s="270">
        <v>474</v>
      </c>
      <c r="J471" s="270">
        <v>1</v>
      </c>
      <c r="K471" s="270">
        <v>0</v>
      </c>
      <c r="L471" s="270">
        <v>0</v>
      </c>
      <c r="M471" s="270">
        <v>1</v>
      </c>
      <c r="N471" s="270">
        <v>0</v>
      </c>
      <c r="O471" s="270">
        <v>0</v>
      </c>
    </row>
    <row r="472" spans="9:15" x14ac:dyDescent="0.25">
      <c r="I472" s="270">
        <v>475</v>
      </c>
      <c r="J472" s="270">
        <v>0</v>
      </c>
      <c r="K472" s="270">
        <v>0</v>
      </c>
      <c r="L472" s="270">
        <v>1</v>
      </c>
      <c r="M472" s="270">
        <v>0</v>
      </c>
      <c r="N472" s="270">
        <v>0</v>
      </c>
      <c r="O472" s="270">
        <v>1</v>
      </c>
    </row>
    <row r="473" spans="9:15" x14ac:dyDescent="0.25">
      <c r="I473" s="270">
        <v>476</v>
      </c>
      <c r="J473" s="270">
        <v>1</v>
      </c>
      <c r="K473" s="270">
        <v>0</v>
      </c>
      <c r="L473" s="270">
        <v>0</v>
      </c>
      <c r="M473" s="270">
        <v>0</v>
      </c>
      <c r="N473" s="270">
        <v>0</v>
      </c>
      <c r="O473" s="270">
        <v>0</v>
      </c>
    </row>
    <row r="474" spans="9:15" x14ac:dyDescent="0.25">
      <c r="I474" s="270">
        <v>477</v>
      </c>
      <c r="J474" s="270">
        <v>0</v>
      </c>
      <c r="K474" s="270">
        <v>0</v>
      </c>
      <c r="L474" s="270">
        <v>2</v>
      </c>
      <c r="M474" s="270">
        <v>0</v>
      </c>
      <c r="N474" s="270">
        <v>0</v>
      </c>
      <c r="O474" s="270">
        <v>2</v>
      </c>
    </row>
    <row r="475" spans="9:15" x14ac:dyDescent="0.25">
      <c r="I475" s="270">
        <v>478</v>
      </c>
      <c r="J475" s="270">
        <v>4</v>
      </c>
      <c r="K475" s="270">
        <v>0</v>
      </c>
      <c r="L475" s="270">
        <v>0</v>
      </c>
      <c r="M475" s="270">
        <v>3</v>
      </c>
      <c r="N475" s="270">
        <v>1</v>
      </c>
      <c r="O475" s="270">
        <v>0</v>
      </c>
    </row>
    <row r="476" spans="9:15" x14ac:dyDescent="0.25">
      <c r="I476" s="270">
        <v>479</v>
      </c>
      <c r="J476" s="270">
        <v>1</v>
      </c>
      <c r="K476" s="270">
        <v>1</v>
      </c>
      <c r="L476" s="270">
        <v>0</v>
      </c>
      <c r="M476" s="270">
        <v>0</v>
      </c>
      <c r="N476" s="270">
        <v>2</v>
      </c>
      <c r="O476" s="270">
        <v>0</v>
      </c>
    </row>
    <row r="477" spans="9:15" x14ac:dyDescent="0.25">
      <c r="I477" s="270">
        <v>480</v>
      </c>
      <c r="J477" s="270">
        <v>1</v>
      </c>
      <c r="K477" s="270">
        <v>0</v>
      </c>
      <c r="L477" s="270">
        <v>1</v>
      </c>
      <c r="M477" s="270">
        <v>2</v>
      </c>
      <c r="N477" s="270">
        <v>0</v>
      </c>
      <c r="O477" s="270">
        <v>1</v>
      </c>
    </row>
    <row r="478" spans="9:15" x14ac:dyDescent="0.25">
      <c r="I478" s="270">
        <v>481</v>
      </c>
      <c r="J478" s="270">
        <v>0</v>
      </c>
      <c r="K478" s="270">
        <v>0</v>
      </c>
      <c r="L478" s="270">
        <v>1</v>
      </c>
      <c r="M478" s="270">
        <v>0</v>
      </c>
      <c r="N478" s="270">
        <v>0</v>
      </c>
      <c r="O478" s="270">
        <v>1</v>
      </c>
    </row>
    <row r="479" spans="9:15" x14ac:dyDescent="0.25">
      <c r="I479" s="270">
        <v>482</v>
      </c>
      <c r="J479" s="270">
        <v>0</v>
      </c>
      <c r="K479" s="270">
        <v>1</v>
      </c>
      <c r="L479" s="270">
        <v>0</v>
      </c>
      <c r="M479" s="270">
        <v>0</v>
      </c>
      <c r="N479" s="270">
        <v>1</v>
      </c>
      <c r="O479" s="270">
        <v>1</v>
      </c>
    </row>
    <row r="480" spans="9:15" x14ac:dyDescent="0.25">
      <c r="I480" s="270">
        <v>484</v>
      </c>
      <c r="J480" s="270">
        <v>0</v>
      </c>
      <c r="K480" s="270">
        <v>1</v>
      </c>
      <c r="L480" s="270">
        <v>1</v>
      </c>
      <c r="M480" s="270">
        <v>0</v>
      </c>
      <c r="N480" s="270">
        <v>1</v>
      </c>
      <c r="O480" s="270">
        <v>1</v>
      </c>
    </row>
    <row r="481" spans="9:15" x14ac:dyDescent="0.25">
      <c r="I481" s="270">
        <v>486</v>
      </c>
      <c r="J481" s="270">
        <v>1</v>
      </c>
      <c r="K481" s="270">
        <v>1</v>
      </c>
      <c r="L481" s="270">
        <v>2</v>
      </c>
      <c r="M481" s="270">
        <v>1</v>
      </c>
      <c r="N481" s="270">
        <v>1</v>
      </c>
      <c r="O481" s="270">
        <v>2</v>
      </c>
    </row>
    <row r="482" spans="9:15" x14ac:dyDescent="0.25">
      <c r="I482" s="270">
        <v>487</v>
      </c>
      <c r="J482" s="270">
        <v>1</v>
      </c>
      <c r="K482" s="270">
        <v>1</v>
      </c>
      <c r="L482" s="270">
        <v>1</v>
      </c>
      <c r="M482" s="270">
        <v>1</v>
      </c>
      <c r="N482" s="270">
        <v>1</v>
      </c>
      <c r="O482" s="270">
        <v>1</v>
      </c>
    </row>
    <row r="483" spans="9:15" x14ac:dyDescent="0.25">
      <c r="I483" s="270">
        <v>488</v>
      </c>
      <c r="J483" s="270">
        <v>1</v>
      </c>
      <c r="K483" s="270">
        <v>1</v>
      </c>
      <c r="L483" s="270">
        <v>0</v>
      </c>
      <c r="M483" s="270">
        <v>1</v>
      </c>
      <c r="N483" s="270">
        <v>1</v>
      </c>
      <c r="O483" s="270">
        <v>0</v>
      </c>
    </row>
    <row r="484" spans="9:15" x14ac:dyDescent="0.25">
      <c r="I484" s="270">
        <v>489</v>
      </c>
      <c r="J484" s="270">
        <v>0</v>
      </c>
      <c r="K484" s="270">
        <v>1</v>
      </c>
      <c r="L484" s="270">
        <v>0</v>
      </c>
      <c r="M484" s="270">
        <v>0</v>
      </c>
      <c r="N484" s="270">
        <v>1</v>
      </c>
      <c r="O484" s="270">
        <v>0</v>
      </c>
    </row>
    <row r="485" spans="9:15" x14ac:dyDescent="0.25">
      <c r="I485" s="270">
        <v>490</v>
      </c>
      <c r="J485" s="270">
        <v>1</v>
      </c>
      <c r="K485" s="270">
        <v>0</v>
      </c>
      <c r="L485" s="270">
        <v>0</v>
      </c>
      <c r="M485" s="270">
        <v>0</v>
      </c>
      <c r="N485" s="270">
        <v>0</v>
      </c>
      <c r="O485" s="270">
        <v>0</v>
      </c>
    </row>
    <row r="486" spans="9:15" x14ac:dyDescent="0.25">
      <c r="I486" s="270">
        <v>491</v>
      </c>
      <c r="J486" s="270">
        <v>0</v>
      </c>
      <c r="K486" s="270">
        <v>0</v>
      </c>
      <c r="L486" s="270">
        <v>2</v>
      </c>
      <c r="M486" s="270">
        <v>0</v>
      </c>
      <c r="N486" s="270">
        <v>0</v>
      </c>
      <c r="O486" s="270">
        <v>1</v>
      </c>
    </row>
    <row r="487" spans="9:15" x14ac:dyDescent="0.25">
      <c r="I487" s="270">
        <v>492</v>
      </c>
      <c r="J487" s="270">
        <v>0</v>
      </c>
      <c r="K487" s="270">
        <v>0</v>
      </c>
      <c r="L487" s="270">
        <v>1</v>
      </c>
      <c r="M487" s="270">
        <v>0</v>
      </c>
      <c r="N487" s="270">
        <v>0</v>
      </c>
      <c r="O487" s="270">
        <v>1</v>
      </c>
    </row>
    <row r="488" spans="9:15" x14ac:dyDescent="0.25">
      <c r="I488" s="270">
        <v>493</v>
      </c>
      <c r="J488" s="270">
        <v>0</v>
      </c>
      <c r="K488" s="270">
        <v>0</v>
      </c>
      <c r="L488" s="270">
        <v>0</v>
      </c>
      <c r="M488" s="270">
        <v>0</v>
      </c>
      <c r="N488" s="270">
        <v>1</v>
      </c>
      <c r="O488" s="270">
        <v>0</v>
      </c>
    </row>
    <row r="489" spans="9:15" x14ac:dyDescent="0.25">
      <c r="I489" s="270">
        <v>494</v>
      </c>
      <c r="J489" s="270">
        <v>0</v>
      </c>
      <c r="K489" s="270">
        <v>2</v>
      </c>
      <c r="L489" s="270">
        <v>0</v>
      </c>
      <c r="M489" s="270">
        <v>0</v>
      </c>
      <c r="N489" s="270">
        <v>2</v>
      </c>
      <c r="O489" s="270">
        <v>0</v>
      </c>
    </row>
    <row r="490" spans="9:15" x14ac:dyDescent="0.25">
      <c r="I490" s="270">
        <v>495</v>
      </c>
      <c r="J490" s="270">
        <v>0</v>
      </c>
      <c r="K490" s="270">
        <v>0</v>
      </c>
      <c r="L490" s="270">
        <v>1</v>
      </c>
      <c r="M490" s="270">
        <v>0</v>
      </c>
      <c r="N490" s="270">
        <v>0</v>
      </c>
      <c r="O490" s="270">
        <v>2</v>
      </c>
    </row>
    <row r="491" spans="9:15" x14ac:dyDescent="0.25">
      <c r="I491" s="270">
        <v>496</v>
      </c>
      <c r="J491" s="270">
        <v>1</v>
      </c>
      <c r="K491" s="270">
        <v>0</v>
      </c>
      <c r="L491" s="270">
        <v>0</v>
      </c>
      <c r="M491" s="270">
        <v>1</v>
      </c>
      <c r="N491" s="270">
        <v>0</v>
      </c>
      <c r="O491" s="270">
        <v>0</v>
      </c>
    </row>
    <row r="492" spans="9:15" x14ac:dyDescent="0.25">
      <c r="I492" s="270">
        <v>497</v>
      </c>
      <c r="J492" s="270">
        <v>0</v>
      </c>
      <c r="K492" s="270">
        <v>1</v>
      </c>
      <c r="L492" s="270">
        <v>0</v>
      </c>
      <c r="M492" s="270">
        <v>0</v>
      </c>
      <c r="N492" s="270">
        <v>1</v>
      </c>
      <c r="O492" s="270">
        <v>0</v>
      </c>
    </row>
    <row r="493" spans="9:15" x14ac:dyDescent="0.25">
      <c r="I493" s="270">
        <v>498</v>
      </c>
      <c r="J493" s="270">
        <v>1</v>
      </c>
      <c r="K493" s="270">
        <v>2</v>
      </c>
      <c r="L493" s="270">
        <v>2</v>
      </c>
      <c r="M493" s="270">
        <v>1</v>
      </c>
      <c r="N493" s="270">
        <v>2</v>
      </c>
      <c r="O493" s="270">
        <v>2</v>
      </c>
    </row>
    <row r="494" spans="9:15" x14ac:dyDescent="0.25">
      <c r="I494" s="270">
        <v>499</v>
      </c>
      <c r="J494" s="270">
        <v>0</v>
      </c>
      <c r="K494" s="270">
        <v>1</v>
      </c>
      <c r="L494" s="270">
        <v>0</v>
      </c>
      <c r="M494" s="270">
        <v>0</v>
      </c>
      <c r="N494" s="270">
        <v>0</v>
      </c>
      <c r="O494" s="270">
        <v>0</v>
      </c>
    </row>
    <row r="495" spans="9:15" x14ac:dyDescent="0.25">
      <c r="I495" s="270">
        <v>500</v>
      </c>
      <c r="J495" s="270">
        <v>1</v>
      </c>
      <c r="K495" s="270">
        <v>0</v>
      </c>
      <c r="L495" s="270">
        <v>1</v>
      </c>
      <c r="M495" s="270">
        <v>1</v>
      </c>
      <c r="N495" s="270">
        <v>0</v>
      </c>
      <c r="O495" s="270">
        <v>1</v>
      </c>
    </row>
    <row r="496" spans="9:15" x14ac:dyDescent="0.25">
      <c r="I496" s="270">
        <v>501</v>
      </c>
      <c r="J496" s="270">
        <v>0</v>
      </c>
      <c r="K496" s="270">
        <v>0</v>
      </c>
      <c r="L496" s="270">
        <v>2</v>
      </c>
      <c r="M496" s="270">
        <v>0</v>
      </c>
      <c r="N496" s="270">
        <v>0</v>
      </c>
      <c r="O496" s="270">
        <v>2</v>
      </c>
    </row>
    <row r="497" spans="9:15" x14ac:dyDescent="0.25">
      <c r="I497" s="270">
        <v>502</v>
      </c>
      <c r="J497" s="270">
        <v>1</v>
      </c>
      <c r="K497" s="270">
        <v>0</v>
      </c>
      <c r="L497" s="270">
        <v>0</v>
      </c>
      <c r="M497" s="270">
        <v>1</v>
      </c>
      <c r="N497" s="270">
        <v>0</v>
      </c>
      <c r="O497" s="270">
        <v>0</v>
      </c>
    </row>
    <row r="498" spans="9:15" x14ac:dyDescent="0.25">
      <c r="I498" s="270">
        <v>503</v>
      </c>
      <c r="J498" s="270">
        <v>0</v>
      </c>
      <c r="K498" s="270">
        <v>1</v>
      </c>
      <c r="L498" s="270">
        <v>0</v>
      </c>
      <c r="M498" s="270">
        <v>0</v>
      </c>
      <c r="N498" s="270">
        <v>1</v>
      </c>
      <c r="O498" s="270">
        <v>1</v>
      </c>
    </row>
    <row r="499" spans="9:15" x14ac:dyDescent="0.25">
      <c r="I499" s="270">
        <v>504</v>
      </c>
      <c r="J499" s="270">
        <v>1</v>
      </c>
      <c r="K499" s="270">
        <v>0</v>
      </c>
      <c r="L499" s="270">
        <v>0</v>
      </c>
      <c r="M499" s="270">
        <v>1</v>
      </c>
      <c r="N499" s="270">
        <v>0</v>
      </c>
      <c r="O499" s="270">
        <v>0</v>
      </c>
    </row>
    <row r="500" spans="9:15" x14ac:dyDescent="0.25">
      <c r="I500" s="270">
        <v>506</v>
      </c>
      <c r="J500" s="270">
        <v>1</v>
      </c>
      <c r="K500" s="270">
        <v>0</v>
      </c>
      <c r="L500" s="270">
        <v>2</v>
      </c>
      <c r="M500" s="270">
        <v>1</v>
      </c>
      <c r="N500" s="270">
        <v>0</v>
      </c>
      <c r="O500" s="270">
        <v>2</v>
      </c>
    </row>
    <row r="501" spans="9:15" x14ac:dyDescent="0.25">
      <c r="I501" s="270">
        <v>507</v>
      </c>
      <c r="J501" s="270">
        <v>0</v>
      </c>
      <c r="K501" s="270">
        <v>2</v>
      </c>
      <c r="L501" s="270">
        <v>1</v>
      </c>
      <c r="M501" s="270">
        <v>0</v>
      </c>
      <c r="N501" s="270">
        <v>2</v>
      </c>
      <c r="O501" s="270">
        <v>1</v>
      </c>
    </row>
    <row r="502" spans="9:15" x14ac:dyDescent="0.25">
      <c r="I502" s="270">
        <v>509</v>
      </c>
      <c r="J502" s="270">
        <v>0</v>
      </c>
      <c r="K502" s="270">
        <v>0</v>
      </c>
      <c r="L502" s="270">
        <v>0</v>
      </c>
      <c r="M502" s="270">
        <v>0</v>
      </c>
      <c r="N502" s="270">
        <v>0</v>
      </c>
      <c r="O502" s="270">
        <v>1</v>
      </c>
    </row>
    <row r="503" spans="9:15" x14ac:dyDescent="0.25">
      <c r="I503" s="270">
        <v>510</v>
      </c>
      <c r="J503" s="270">
        <v>1</v>
      </c>
      <c r="K503" s="270">
        <v>2</v>
      </c>
      <c r="L503" s="270">
        <v>0</v>
      </c>
      <c r="M503" s="270">
        <v>0</v>
      </c>
      <c r="N503" s="270">
        <v>2</v>
      </c>
      <c r="O503" s="270">
        <v>0</v>
      </c>
    </row>
    <row r="504" spans="9:15" x14ac:dyDescent="0.25">
      <c r="I504" s="270">
        <v>514</v>
      </c>
      <c r="J504" s="270">
        <v>0</v>
      </c>
      <c r="K504" s="270">
        <v>0</v>
      </c>
      <c r="L504" s="270">
        <v>1</v>
      </c>
      <c r="M504" s="270">
        <v>0</v>
      </c>
      <c r="N504" s="270">
        <v>0</v>
      </c>
      <c r="O504" s="270">
        <v>1</v>
      </c>
    </row>
    <row r="505" spans="9:15" x14ac:dyDescent="0.25">
      <c r="I505" s="270">
        <v>515</v>
      </c>
      <c r="J505" s="270">
        <v>1</v>
      </c>
      <c r="K505" s="270">
        <v>2</v>
      </c>
      <c r="L505" s="270">
        <v>0</v>
      </c>
      <c r="M505" s="270">
        <v>1</v>
      </c>
      <c r="N505" s="270">
        <v>2</v>
      </c>
      <c r="O505" s="270">
        <v>0</v>
      </c>
    </row>
    <row r="506" spans="9:15" x14ac:dyDescent="0.25">
      <c r="I506" s="270">
        <v>516</v>
      </c>
      <c r="J506" s="270">
        <v>2</v>
      </c>
      <c r="K506" s="270">
        <v>0</v>
      </c>
      <c r="L506" s="270">
        <v>0</v>
      </c>
      <c r="M506" s="270">
        <v>1</v>
      </c>
      <c r="N506" s="270">
        <v>0</v>
      </c>
      <c r="O506" s="270">
        <v>0</v>
      </c>
    </row>
    <row r="507" spans="9:15" x14ac:dyDescent="0.25">
      <c r="I507" s="270">
        <v>517</v>
      </c>
      <c r="J507" s="270">
        <v>0</v>
      </c>
      <c r="K507" s="270">
        <v>0</v>
      </c>
      <c r="L507" s="270">
        <v>2</v>
      </c>
      <c r="M507" s="270">
        <v>0</v>
      </c>
      <c r="N507" s="270">
        <v>0</v>
      </c>
      <c r="O507" s="270">
        <v>1</v>
      </c>
    </row>
    <row r="508" spans="9:15" x14ac:dyDescent="0.25">
      <c r="I508" s="270">
        <v>518</v>
      </c>
      <c r="J508" s="270">
        <v>1</v>
      </c>
      <c r="K508" s="270">
        <v>0</v>
      </c>
      <c r="L508" s="270">
        <v>0</v>
      </c>
      <c r="M508" s="270">
        <v>1</v>
      </c>
      <c r="N508" s="270">
        <v>0</v>
      </c>
      <c r="O508" s="270">
        <v>0</v>
      </c>
    </row>
    <row r="509" spans="9:15" x14ac:dyDescent="0.25">
      <c r="I509" s="270">
        <v>519</v>
      </c>
      <c r="J509" s="270">
        <v>0</v>
      </c>
      <c r="K509" s="270">
        <v>1</v>
      </c>
      <c r="L509" s="270">
        <v>0</v>
      </c>
      <c r="M509" s="270">
        <v>1</v>
      </c>
      <c r="N509" s="270">
        <v>0</v>
      </c>
      <c r="O509" s="270">
        <v>0</v>
      </c>
    </row>
    <row r="510" spans="9:15" x14ac:dyDescent="0.25">
      <c r="I510" s="270">
        <v>520</v>
      </c>
      <c r="J510" s="270">
        <v>0</v>
      </c>
      <c r="K510" s="270">
        <v>0</v>
      </c>
      <c r="L510" s="270">
        <v>2</v>
      </c>
      <c r="M510" s="270">
        <v>0</v>
      </c>
      <c r="N510" s="270">
        <v>0</v>
      </c>
      <c r="O510" s="270">
        <v>2</v>
      </c>
    </row>
    <row r="511" spans="9:15" x14ac:dyDescent="0.25">
      <c r="I511" s="270">
        <v>521</v>
      </c>
      <c r="J511" s="270">
        <v>1</v>
      </c>
      <c r="K511" s="270">
        <v>1</v>
      </c>
      <c r="L511" s="270">
        <v>1</v>
      </c>
      <c r="M511" s="270">
        <v>1</v>
      </c>
      <c r="N511" s="270">
        <v>1</v>
      </c>
      <c r="O511" s="270">
        <v>0</v>
      </c>
    </row>
    <row r="512" spans="9:15" x14ac:dyDescent="0.25">
      <c r="I512" s="270">
        <v>522</v>
      </c>
      <c r="J512" s="270">
        <v>1</v>
      </c>
      <c r="K512" s="270">
        <v>0</v>
      </c>
      <c r="L512" s="270">
        <v>2</v>
      </c>
      <c r="M512" s="270">
        <v>0</v>
      </c>
      <c r="N512" s="270">
        <v>0</v>
      </c>
      <c r="O512" s="270">
        <v>2</v>
      </c>
    </row>
    <row r="513" spans="9:15" x14ac:dyDescent="0.25">
      <c r="I513" s="270">
        <v>523</v>
      </c>
      <c r="J513" s="270">
        <v>1</v>
      </c>
      <c r="K513" s="270">
        <v>1</v>
      </c>
      <c r="L513" s="270">
        <v>0</v>
      </c>
      <c r="M513" s="270">
        <v>0</v>
      </c>
      <c r="N513" s="270">
        <v>1</v>
      </c>
      <c r="O513" s="270">
        <v>0</v>
      </c>
    </row>
    <row r="514" spans="9:15" x14ac:dyDescent="0.25">
      <c r="I514" s="270">
        <v>524</v>
      </c>
      <c r="J514" s="270">
        <v>0</v>
      </c>
      <c r="K514" s="270">
        <v>1</v>
      </c>
      <c r="L514" s="270">
        <v>0</v>
      </c>
      <c r="M514" s="270">
        <v>0</v>
      </c>
      <c r="N514" s="270">
        <v>1</v>
      </c>
      <c r="O514" s="270">
        <v>0</v>
      </c>
    </row>
    <row r="515" spans="9:15" x14ac:dyDescent="0.25">
      <c r="I515" s="270">
        <v>525</v>
      </c>
      <c r="J515" s="270">
        <v>1</v>
      </c>
      <c r="K515" s="270">
        <v>0</v>
      </c>
      <c r="L515" s="270">
        <v>0</v>
      </c>
      <c r="M515" s="270">
        <v>1</v>
      </c>
      <c r="N515" s="270">
        <v>1</v>
      </c>
      <c r="O515" s="270">
        <v>0</v>
      </c>
    </row>
    <row r="516" spans="9:15" x14ac:dyDescent="0.25">
      <c r="I516" s="270">
        <v>526</v>
      </c>
      <c r="J516" s="270">
        <v>0</v>
      </c>
      <c r="K516" s="270">
        <v>0</v>
      </c>
      <c r="L516" s="270">
        <v>1</v>
      </c>
      <c r="M516" s="270">
        <v>0</v>
      </c>
      <c r="N516" s="270">
        <v>0</v>
      </c>
      <c r="O516" s="270">
        <v>1</v>
      </c>
    </row>
    <row r="517" spans="9:15" x14ac:dyDescent="0.25">
      <c r="I517" s="270">
        <v>527</v>
      </c>
      <c r="J517" s="270">
        <v>0</v>
      </c>
      <c r="K517" s="270">
        <v>3</v>
      </c>
      <c r="L517" s="270">
        <v>0</v>
      </c>
      <c r="M517" s="270">
        <v>0</v>
      </c>
      <c r="N517" s="270">
        <v>2</v>
      </c>
      <c r="O517" s="270">
        <v>0</v>
      </c>
    </row>
    <row r="518" spans="9:15" x14ac:dyDescent="0.25">
      <c r="I518" s="270">
        <v>528</v>
      </c>
      <c r="J518" s="270">
        <v>0</v>
      </c>
      <c r="K518" s="270">
        <v>1</v>
      </c>
      <c r="L518" s="270">
        <v>1</v>
      </c>
      <c r="M518" s="270">
        <v>0</v>
      </c>
      <c r="N518" s="270">
        <v>1</v>
      </c>
      <c r="O518" s="270">
        <v>1</v>
      </c>
    </row>
    <row r="519" spans="9:15" x14ac:dyDescent="0.25">
      <c r="I519" s="270">
        <v>529</v>
      </c>
      <c r="J519" s="270">
        <v>1</v>
      </c>
      <c r="K519" s="270">
        <v>0</v>
      </c>
      <c r="L519" s="270">
        <v>1</v>
      </c>
      <c r="M519" s="270">
        <v>1</v>
      </c>
      <c r="N519" s="270">
        <v>0</v>
      </c>
      <c r="O519" s="270">
        <v>1</v>
      </c>
    </row>
    <row r="520" spans="9:15" x14ac:dyDescent="0.25">
      <c r="I520" s="270">
        <v>530</v>
      </c>
      <c r="J520" s="270">
        <v>2</v>
      </c>
      <c r="K520" s="270">
        <v>1</v>
      </c>
      <c r="L520" s="270">
        <v>2</v>
      </c>
      <c r="M520" s="270">
        <v>1</v>
      </c>
      <c r="N520" s="270">
        <v>1</v>
      </c>
      <c r="O520" s="270">
        <v>2</v>
      </c>
    </row>
    <row r="521" spans="9:15" x14ac:dyDescent="0.25">
      <c r="I521" s="270">
        <v>531</v>
      </c>
      <c r="J521" s="270">
        <v>0</v>
      </c>
      <c r="K521" s="270">
        <v>1</v>
      </c>
      <c r="L521" s="270">
        <v>0</v>
      </c>
      <c r="M521" s="270">
        <v>0</v>
      </c>
      <c r="N521" s="270">
        <v>0</v>
      </c>
      <c r="O521" s="270">
        <v>0</v>
      </c>
    </row>
    <row r="522" spans="9:15" x14ac:dyDescent="0.25">
      <c r="I522" s="270">
        <v>533</v>
      </c>
      <c r="J522" s="270">
        <v>0</v>
      </c>
      <c r="K522" s="270">
        <v>1</v>
      </c>
      <c r="L522" s="270">
        <v>0</v>
      </c>
      <c r="M522" s="270">
        <v>0</v>
      </c>
      <c r="N522" s="270">
        <v>1</v>
      </c>
      <c r="O522" s="270">
        <v>0</v>
      </c>
    </row>
    <row r="523" spans="9:15" x14ac:dyDescent="0.25">
      <c r="I523" s="270">
        <v>534</v>
      </c>
      <c r="J523" s="270">
        <v>0</v>
      </c>
      <c r="K523" s="270">
        <v>1</v>
      </c>
      <c r="L523" s="270">
        <v>0</v>
      </c>
      <c r="M523" s="270">
        <v>0</v>
      </c>
      <c r="N523" s="270">
        <v>0</v>
      </c>
      <c r="O523" s="270">
        <v>0</v>
      </c>
    </row>
    <row r="524" spans="9:15" x14ac:dyDescent="0.25">
      <c r="I524" s="270">
        <v>538</v>
      </c>
      <c r="J524" s="270">
        <v>1</v>
      </c>
      <c r="K524" s="270">
        <v>1</v>
      </c>
      <c r="L524" s="270">
        <v>0</v>
      </c>
      <c r="M524" s="270">
        <v>0</v>
      </c>
      <c r="N524" s="270">
        <v>1</v>
      </c>
      <c r="O524" s="270">
        <v>0</v>
      </c>
    </row>
    <row r="525" spans="9:15" x14ac:dyDescent="0.25">
      <c r="I525" s="270">
        <v>539</v>
      </c>
      <c r="J525" s="270">
        <v>0</v>
      </c>
      <c r="K525" s="270">
        <v>1</v>
      </c>
      <c r="L525" s="270">
        <v>1</v>
      </c>
      <c r="M525" s="270">
        <v>0</v>
      </c>
      <c r="N525" s="270">
        <v>1</v>
      </c>
      <c r="O525" s="270">
        <v>1</v>
      </c>
    </row>
    <row r="526" spans="9:15" x14ac:dyDescent="0.25">
      <c r="I526" s="270">
        <v>540</v>
      </c>
      <c r="J526" s="270">
        <v>0</v>
      </c>
      <c r="K526" s="270">
        <v>0</v>
      </c>
      <c r="L526" s="270">
        <v>1</v>
      </c>
      <c r="M526" s="270">
        <v>0</v>
      </c>
      <c r="N526" s="270">
        <v>0</v>
      </c>
      <c r="O526" s="270">
        <v>1</v>
      </c>
    </row>
    <row r="527" spans="9:15" x14ac:dyDescent="0.25">
      <c r="I527" s="270">
        <v>541</v>
      </c>
      <c r="J527" s="270">
        <v>1</v>
      </c>
      <c r="K527" s="270">
        <v>0</v>
      </c>
      <c r="L527" s="270">
        <v>0</v>
      </c>
      <c r="M527" s="270">
        <v>0</v>
      </c>
      <c r="N527" s="270">
        <v>0</v>
      </c>
      <c r="O527" s="270">
        <v>0</v>
      </c>
    </row>
    <row r="528" spans="9:15" x14ac:dyDescent="0.25">
      <c r="I528" s="270">
        <v>542</v>
      </c>
      <c r="J528" s="270">
        <v>0</v>
      </c>
      <c r="K528" s="270">
        <v>0</v>
      </c>
      <c r="L528" s="270">
        <v>1</v>
      </c>
      <c r="M528" s="270">
        <v>0</v>
      </c>
      <c r="N528" s="270">
        <v>0</v>
      </c>
      <c r="O528" s="270">
        <v>1</v>
      </c>
    </row>
    <row r="529" spans="9:15" x14ac:dyDescent="0.25">
      <c r="I529" s="270">
        <v>544</v>
      </c>
      <c r="J529" s="270">
        <v>0</v>
      </c>
      <c r="K529" s="270">
        <v>1</v>
      </c>
      <c r="L529" s="270">
        <v>0</v>
      </c>
      <c r="M529" s="270">
        <v>0</v>
      </c>
      <c r="N529" s="270">
        <v>1</v>
      </c>
      <c r="O529" s="270">
        <v>0</v>
      </c>
    </row>
    <row r="530" spans="9:15" x14ac:dyDescent="0.25">
      <c r="I530" s="270">
        <v>545</v>
      </c>
      <c r="J530" s="270">
        <v>1</v>
      </c>
      <c r="K530" s="270">
        <v>0</v>
      </c>
      <c r="L530" s="270">
        <v>0</v>
      </c>
      <c r="M530" s="270">
        <v>1</v>
      </c>
      <c r="N530" s="270">
        <v>0</v>
      </c>
      <c r="O530" s="270">
        <v>0</v>
      </c>
    </row>
    <row r="531" spans="9:15" x14ac:dyDescent="0.25">
      <c r="I531" s="270">
        <v>547</v>
      </c>
      <c r="J531" s="270">
        <v>0</v>
      </c>
      <c r="K531" s="270">
        <v>1</v>
      </c>
      <c r="L531" s="270">
        <v>0</v>
      </c>
      <c r="M531" s="270">
        <v>0</v>
      </c>
      <c r="N531" s="270">
        <v>1</v>
      </c>
      <c r="O531" s="270">
        <v>0</v>
      </c>
    </row>
    <row r="532" spans="9:15" x14ac:dyDescent="0.25">
      <c r="I532" s="270">
        <v>549</v>
      </c>
      <c r="J532" s="270">
        <v>0</v>
      </c>
      <c r="K532" s="270">
        <v>1</v>
      </c>
      <c r="L532" s="270">
        <v>0</v>
      </c>
      <c r="M532" s="270">
        <v>0</v>
      </c>
      <c r="N532" s="270">
        <v>1</v>
      </c>
      <c r="O532" s="270">
        <v>0</v>
      </c>
    </row>
    <row r="533" spans="9:15" x14ac:dyDescent="0.25">
      <c r="I533" s="270">
        <v>550</v>
      </c>
      <c r="J533" s="270">
        <v>1</v>
      </c>
      <c r="K533" s="270">
        <v>1</v>
      </c>
      <c r="L533" s="270">
        <v>1</v>
      </c>
      <c r="M533" s="270">
        <v>1</v>
      </c>
      <c r="N533" s="270">
        <v>1</v>
      </c>
      <c r="O533" s="270">
        <v>1</v>
      </c>
    </row>
    <row r="534" spans="9:15" x14ac:dyDescent="0.25">
      <c r="I534" s="270">
        <v>551</v>
      </c>
      <c r="J534" s="270">
        <v>2</v>
      </c>
      <c r="K534" s="270">
        <v>0</v>
      </c>
      <c r="L534" s="270">
        <v>2</v>
      </c>
      <c r="M534" s="270">
        <v>0</v>
      </c>
      <c r="N534" s="270">
        <v>0</v>
      </c>
      <c r="O534" s="270">
        <v>2</v>
      </c>
    </row>
    <row r="535" spans="9:15" x14ac:dyDescent="0.25">
      <c r="I535" s="270">
        <v>554</v>
      </c>
      <c r="J535" s="270">
        <v>0</v>
      </c>
      <c r="K535" s="270">
        <v>0</v>
      </c>
      <c r="L535" s="270">
        <v>1</v>
      </c>
      <c r="M535" s="270">
        <v>0</v>
      </c>
      <c r="N535" s="270">
        <v>0</v>
      </c>
      <c r="O535" s="270">
        <v>1</v>
      </c>
    </row>
    <row r="536" spans="9:15" x14ac:dyDescent="0.25">
      <c r="I536" s="270">
        <v>555</v>
      </c>
      <c r="J536" s="270">
        <v>0</v>
      </c>
      <c r="K536" s="270">
        <v>1</v>
      </c>
      <c r="L536" s="270">
        <v>1</v>
      </c>
      <c r="M536" s="270">
        <v>0</v>
      </c>
      <c r="N536" s="270">
        <v>0</v>
      </c>
      <c r="O536" s="270">
        <v>1</v>
      </c>
    </row>
    <row r="537" spans="9:15" x14ac:dyDescent="0.25">
      <c r="I537" s="270">
        <v>556</v>
      </c>
      <c r="J537" s="270">
        <v>0</v>
      </c>
      <c r="K537" s="270">
        <v>2</v>
      </c>
      <c r="L537" s="270">
        <v>1</v>
      </c>
      <c r="M537" s="270">
        <v>0</v>
      </c>
      <c r="N537" s="270">
        <v>2</v>
      </c>
      <c r="O537" s="270">
        <v>1</v>
      </c>
    </row>
    <row r="538" spans="9:15" x14ac:dyDescent="0.25">
      <c r="I538" s="270">
        <v>558</v>
      </c>
      <c r="J538" s="270">
        <v>1</v>
      </c>
      <c r="K538" s="270">
        <v>1</v>
      </c>
      <c r="L538" s="270">
        <v>0</v>
      </c>
      <c r="M538" s="270">
        <v>1</v>
      </c>
      <c r="N538" s="270">
        <v>1</v>
      </c>
      <c r="O538" s="270">
        <v>0</v>
      </c>
    </row>
    <row r="539" spans="9:15" x14ac:dyDescent="0.25">
      <c r="I539" s="270">
        <v>559</v>
      </c>
      <c r="J539" s="270">
        <v>1</v>
      </c>
      <c r="K539" s="270">
        <v>0</v>
      </c>
      <c r="L539" s="270">
        <v>1</v>
      </c>
      <c r="M539" s="270">
        <v>0</v>
      </c>
      <c r="N539" s="270">
        <v>0</v>
      </c>
      <c r="O539" s="270">
        <v>1</v>
      </c>
    </row>
    <row r="540" spans="9:15" x14ac:dyDescent="0.25">
      <c r="I540" s="270">
        <v>560</v>
      </c>
      <c r="J540" s="270">
        <v>0</v>
      </c>
      <c r="K540" s="270">
        <v>0</v>
      </c>
      <c r="L540" s="270">
        <v>1</v>
      </c>
      <c r="M540" s="270">
        <v>0</v>
      </c>
      <c r="N540" s="270">
        <v>0</v>
      </c>
      <c r="O540" s="270">
        <v>1</v>
      </c>
    </row>
    <row r="541" spans="9:15" x14ac:dyDescent="0.25">
      <c r="I541" s="270">
        <v>561</v>
      </c>
      <c r="J541" s="270">
        <v>1</v>
      </c>
      <c r="K541" s="270">
        <v>1</v>
      </c>
      <c r="L541" s="270">
        <v>0</v>
      </c>
      <c r="M541" s="270">
        <v>1</v>
      </c>
      <c r="N541" s="270">
        <v>1</v>
      </c>
      <c r="O541" s="270">
        <v>0</v>
      </c>
    </row>
    <row r="542" spans="9:15" x14ac:dyDescent="0.25">
      <c r="I542" s="270">
        <v>562</v>
      </c>
      <c r="J542" s="270">
        <v>0</v>
      </c>
      <c r="K542" s="270">
        <v>0</v>
      </c>
      <c r="L542" s="270">
        <v>1</v>
      </c>
      <c r="M542" s="270">
        <v>0</v>
      </c>
      <c r="N542" s="270">
        <v>0</v>
      </c>
      <c r="O542" s="270">
        <v>1</v>
      </c>
    </row>
    <row r="543" spans="9:15" x14ac:dyDescent="0.25">
      <c r="I543" s="270">
        <v>564</v>
      </c>
      <c r="J543" s="270">
        <v>1</v>
      </c>
      <c r="K543" s="270">
        <v>0</v>
      </c>
      <c r="L543" s="270">
        <v>1</v>
      </c>
      <c r="M543" s="270">
        <v>1</v>
      </c>
      <c r="N543" s="270">
        <v>0</v>
      </c>
      <c r="O543" s="270">
        <v>1</v>
      </c>
    </row>
    <row r="544" spans="9:15" x14ac:dyDescent="0.25">
      <c r="I544" s="270">
        <v>565</v>
      </c>
      <c r="J544" s="270">
        <v>2</v>
      </c>
      <c r="K544" s="270">
        <v>1</v>
      </c>
      <c r="L544" s="270">
        <v>0</v>
      </c>
      <c r="M544" s="270">
        <v>1</v>
      </c>
      <c r="N544" s="270">
        <v>0</v>
      </c>
      <c r="O544" s="270">
        <v>0</v>
      </c>
    </row>
    <row r="545" spans="9:15" x14ac:dyDescent="0.25">
      <c r="I545" s="270">
        <v>566</v>
      </c>
      <c r="J545" s="270">
        <v>0</v>
      </c>
      <c r="K545" s="270">
        <v>1</v>
      </c>
      <c r="L545" s="270">
        <v>0</v>
      </c>
      <c r="M545" s="270">
        <v>0</v>
      </c>
      <c r="N545" s="270">
        <v>1</v>
      </c>
      <c r="O545" s="270">
        <v>0</v>
      </c>
    </row>
    <row r="546" spans="9:15" x14ac:dyDescent="0.25">
      <c r="I546" s="270">
        <v>567</v>
      </c>
      <c r="J546" s="270">
        <v>1</v>
      </c>
      <c r="K546" s="270">
        <v>0</v>
      </c>
      <c r="L546" s="270">
        <v>0</v>
      </c>
      <c r="M546" s="270">
        <v>1</v>
      </c>
      <c r="N546" s="270">
        <v>0</v>
      </c>
      <c r="O546" s="270">
        <v>0</v>
      </c>
    </row>
    <row r="547" spans="9:15" x14ac:dyDescent="0.25">
      <c r="I547" s="270">
        <v>568</v>
      </c>
      <c r="J547" s="270">
        <v>1</v>
      </c>
      <c r="K547" s="270">
        <v>1</v>
      </c>
      <c r="L547" s="270">
        <v>3</v>
      </c>
      <c r="M547" s="270">
        <v>1</v>
      </c>
      <c r="N547" s="270">
        <v>1</v>
      </c>
      <c r="O547" s="270">
        <v>2</v>
      </c>
    </row>
    <row r="548" spans="9:15" x14ac:dyDescent="0.25">
      <c r="I548" s="270">
        <v>569</v>
      </c>
      <c r="J548" s="270">
        <v>0</v>
      </c>
      <c r="K548" s="270">
        <v>0</v>
      </c>
      <c r="L548" s="270">
        <v>1</v>
      </c>
      <c r="M548" s="270">
        <v>0</v>
      </c>
      <c r="N548" s="270">
        <v>0</v>
      </c>
      <c r="O548" s="270">
        <v>1</v>
      </c>
    </row>
    <row r="549" spans="9:15" x14ac:dyDescent="0.25">
      <c r="I549" s="270">
        <v>571</v>
      </c>
      <c r="J549" s="270">
        <v>2</v>
      </c>
      <c r="K549" s="270">
        <v>0</v>
      </c>
      <c r="L549" s="270">
        <v>0</v>
      </c>
      <c r="M549" s="270">
        <v>2</v>
      </c>
      <c r="N549" s="270">
        <v>0</v>
      </c>
      <c r="O549" s="270">
        <v>0</v>
      </c>
    </row>
    <row r="550" spans="9:15" x14ac:dyDescent="0.25">
      <c r="I550" s="270">
        <v>572</v>
      </c>
      <c r="J550" s="270">
        <v>0</v>
      </c>
      <c r="K550" s="270">
        <v>0</v>
      </c>
      <c r="L550" s="270">
        <v>2</v>
      </c>
      <c r="M550" s="270">
        <v>0</v>
      </c>
      <c r="N550" s="270">
        <v>0</v>
      </c>
      <c r="O550" s="270">
        <v>2</v>
      </c>
    </row>
    <row r="551" spans="9:15" x14ac:dyDescent="0.25">
      <c r="I551" s="270">
        <v>574</v>
      </c>
      <c r="J551" s="270">
        <v>0</v>
      </c>
      <c r="K551" s="270">
        <v>0</v>
      </c>
      <c r="L551" s="270">
        <v>2</v>
      </c>
      <c r="M551" s="270">
        <v>0</v>
      </c>
      <c r="N551" s="270">
        <v>1</v>
      </c>
      <c r="O551" s="270">
        <v>2</v>
      </c>
    </row>
    <row r="552" spans="9:15" x14ac:dyDescent="0.25">
      <c r="I552" s="270">
        <v>575</v>
      </c>
      <c r="J552" s="270">
        <v>0</v>
      </c>
      <c r="K552" s="270">
        <v>1</v>
      </c>
      <c r="L552" s="270">
        <v>0</v>
      </c>
      <c r="M552" s="270">
        <v>0</v>
      </c>
      <c r="N552" s="270">
        <v>1</v>
      </c>
      <c r="O552" s="270">
        <v>0</v>
      </c>
    </row>
    <row r="553" spans="9:15" x14ac:dyDescent="0.25">
      <c r="I553" s="270">
        <v>576</v>
      </c>
      <c r="J553" s="270">
        <v>1</v>
      </c>
      <c r="K553" s="270">
        <v>0</v>
      </c>
      <c r="L553" s="270">
        <v>0</v>
      </c>
      <c r="M553" s="270">
        <v>1</v>
      </c>
      <c r="N553" s="270">
        <v>0</v>
      </c>
      <c r="O553" s="270">
        <v>0</v>
      </c>
    </row>
    <row r="554" spans="9:15" x14ac:dyDescent="0.25">
      <c r="I554" s="270">
        <v>577</v>
      </c>
      <c r="J554" s="270">
        <v>0</v>
      </c>
      <c r="K554" s="270">
        <v>1</v>
      </c>
      <c r="L554" s="270">
        <v>1</v>
      </c>
      <c r="M554" s="270">
        <v>0</v>
      </c>
      <c r="N554" s="270">
        <v>1</v>
      </c>
      <c r="O554" s="270">
        <v>0</v>
      </c>
    </row>
    <row r="555" spans="9:15" x14ac:dyDescent="0.25">
      <c r="I555" s="270">
        <v>578</v>
      </c>
      <c r="J555" s="270">
        <v>0</v>
      </c>
      <c r="K555" s="270">
        <v>1</v>
      </c>
      <c r="L555" s="270">
        <v>0</v>
      </c>
      <c r="M555" s="270">
        <v>0</v>
      </c>
      <c r="N555" s="270">
        <v>1</v>
      </c>
      <c r="O555" s="270">
        <v>0</v>
      </c>
    </row>
    <row r="556" spans="9:15" x14ac:dyDescent="0.25">
      <c r="I556" s="270">
        <v>579</v>
      </c>
      <c r="J556" s="270">
        <v>2</v>
      </c>
      <c r="K556" s="270">
        <v>0</v>
      </c>
      <c r="L556" s="270">
        <v>0</v>
      </c>
      <c r="M556" s="270">
        <v>1</v>
      </c>
      <c r="N556" s="270">
        <v>0</v>
      </c>
      <c r="O556" s="270">
        <v>0</v>
      </c>
    </row>
    <row r="557" spans="9:15" x14ac:dyDescent="0.25">
      <c r="I557" s="270">
        <v>580</v>
      </c>
      <c r="J557" s="270">
        <v>0</v>
      </c>
      <c r="K557" s="270">
        <v>0</v>
      </c>
      <c r="L557" s="270">
        <v>2</v>
      </c>
      <c r="M557" s="270">
        <v>0</v>
      </c>
      <c r="N557" s="270">
        <v>0</v>
      </c>
      <c r="O557" s="270">
        <v>2</v>
      </c>
    </row>
    <row r="558" spans="9:15" x14ac:dyDescent="0.25">
      <c r="I558" s="270">
        <v>581</v>
      </c>
      <c r="J558" s="270">
        <v>2</v>
      </c>
      <c r="K558" s="270">
        <v>0</v>
      </c>
      <c r="L558" s="270">
        <v>1</v>
      </c>
      <c r="M558" s="270">
        <v>2</v>
      </c>
      <c r="N558" s="270">
        <v>0</v>
      </c>
      <c r="O558" s="270">
        <v>1</v>
      </c>
    </row>
    <row r="559" spans="9:15" x14ac:dyDescent="0.25">
      <c r="I559" s="270">
        <v>582</v>
      </c>
      <c r="J559" s="270">
        <v>0</v>
      </c>
      <c r="K559" s="270">
        <v>0</v>
      </c>
      <c r="L559" s="270">
        <v>1</v>
      </c>
      <c r="M559" s="270">
        <v>0</v>
      </c>
      <c r="N559" s="270">
        <v>0</v>
      </c>
      <c r="O559" s="270">
        <v>1</v>
      </c>
    </row>
    <row r="560" spans="9:15" x14ac:dyDescent="0.25">
      <c r="I560" s="270">
        <v>584</v>
      </c>
      <c r="J560" s="270">
        <v>0</v>
      </c>
      <c r="K560" s="270">
        <v>0</v>
      </c>
      <c r="L560" s="270">
        <v>1</v>
      </c>
      <c r="M560" s="270">
        <v>0</v>
      </c>
      <c r="N560" s="270">
        <v>0</v>
      </c>
      <c r="O560" s="270">
        <v>1</v>
      </c>
    </row>
    <row r="561" spans="9:15" x14ac:dyDescent="0.25">
      <c r="I561" s="270">
        <v>587</v>
      </c>
      <c r="J561" s="270">
        <v>0</v>
      </c>
      <c r="K561" s="270">
        <v>1</v>
      </c>
      <c r="L561" s="270">
        <v>1</v>
      </c>
      <c r="M561" s="270">
        <v>0</v>
      </c>
      <c r="N561" s="270">
        <v>1</v>
      </c>
      <c r="O561" s="270">
        <v>1</v>
      </c>
    </row>
    <row r="562" spans="9:15" x14ac:dyDescent="0.25">
      <c r="I562" s="270">
        <v>588</v>
      </c>
      <c r="J562" s="270">
        <v>0</v>
      </c>
      <c r="K562" s="270">
        <v>1</v>
      </c>
      <c r="L562" s="270">
        <v>1</v>
      </c>
      <c r="M562" s="270">
        <v>0</v>
      </c>
      <c r="N562" s="270">
        <v>1</v>
      </c>
      <c r="O562" s="270">
        <v>1</v>
      </c>
    </row>
    <row r="563" spans="9:15" x14ac:dyDescent="0.25">
      <c r="I563" s="270">
        <v>592</v>
      </c>
      <c r="J563" s="270">
        <v>1</v>
      </c>
      <c r="K563" s="270">
        <v>0</v>
      </c>
      <c r="L563" s="270">
        <v>0</v>
      </c>
      <c r="M563" s="270">
        <v>1</v>
      </c>
      <c r="N563" s="270">
        <v>0</v>
      </c>
      <c r="O563" s="270">
        <v>0</v>
      </c>
    </row>
    <row r="564" spans="9:15" x14ac:dyDescent="0.25">
      <c r="I564" s="270">
        <v>593</v>
      </c>
      <c r="J564" s="270">
        <v>0</v>
      </c>
      <c r="K564" s="270">
        <v>1</v>
      </c>
      <c r="L564" s="270">
        <v>0</v>
      </c>
      <c r="M564" s="270">
        <v>0</v>
      </c>
      <c r="N564" s="270">
        <v>1</v>
      </c>
      <c r="O564" s="270">
        <v>0</v>
      </c>
    </row>
    <row r="565" spans="9:15" x14ac:dyDescent="0.25">
      <c r="I565" s="270">
        <v>594</v>
      </c>
      <c r="J565" s="270">
        <v>2</v>
      </c>
      <c r="K565" s="270">
        <v>2</v>
      </c>
      <c r="L565" s="270">
        <v>0</v>
      </c>
      <c r="M565" s="270">
        <v>2</v>
      </c>
      <c r="N565" s="270">
        <v>1</v>
      </c>
      <c r="O565" s="270">
        <v>0</v>
      </c>
    </row>
    <row r="566" spans="9:15" x14ac:dyDescent="0.25">
      <c r="I566" s="270">
        <v>596</v>
      </c>
      <c r="J566" s="270">
        <v>1</v>
      </c>
      <c r="K566" s="270">
        <v>0</v>
      </c>
      <c r="L566" s="270">
        <v>0</v>
      </c>
      <c r="M566" s="270">
        <v>1</v>
      </c>
      <c r="N566" s="270">
        <v>0</v>
      </c>
      <c r="O566" s="270">
        <v>1</v>
      </c>
    </row>
    <row r="567" spans="9:15" x14ac:dyDescent="0.25">
      <c r="I567" s="270">
        <v>597</v>
      </c>
      <c r="J567" s="270">
        <v>1</v>
      </c>
      <c r="K567" s="270">
        <v>0</v>
      </c>
      <c r="L567" s="270">
        <v>0</v>
      </c>
      <c r="M567" s="270">
        <v>1</v>
      </c>
      <c r="N567" s="270">
        <v>0</v>
      </c>
      <c r="O567" s="270">
        <v>0</v>
      </c>
    </row>
    <row r="568" spans="9:15" x14ac:dyDescent="0.25">
      <c r="I568" s="270">
        <v>598</v>
      </c>
      <c r="J568" s="270">
        <v>0</v>
      </c>
      <c r="K568" s="270">
        <v>0</v>
      </c>
      <c r="L568" s="270">
        <v>0</v>
      </c>
      <c r="M568" s="270">
        <v>0</v>
      </c>
      <c r="N568" s="270">
        <v>0</v>
      </c>
      <c r="O568" s="270">
        <v>1</v>
      </c>
    </row>
    <row r="569" spans="9:15" x14ac:dyDescent="0.25">
      <c r="I569" s="270">
        <v>599</v>
      </c>
      <c r="J569" s="270">
        <v>0</v>
      </c>
      <c r="K569" s="270">
        <v>1</v>
      </c>
      <c r="L569" s="270">
        <v>1</v>
      </c>
      <c r="M569" s="270">
        <v>0</v>
      </c>
      <c r="N569" s="270">
        <v>1</v>
      </c>
      <c r="O569" s="270">
        <v>1</v>
      </c>
    </row>
    <row r="570" spans="9:15" x14ac:dyDescent="0.25">
      <c r="I570" s="270">
        <v>600</v>
      </c>
      <c r="J570" s="270">
        <v>0</v>
      </c>
      <c r="K570" s="270">
        <v>1</v>
      </c>
      <c r="L570" s="270">
        <v>1</v>
      </c>
      <c r="M570" s="270">
        <v>0</v>
      </c>
      <c r="N570" s="270">
        <v>1</v>
      </c>
      <c r="O570" s="270">
        <v>0</v>
      </c>
    </row>
    <row r="571" spans="9:15" x14ac:dyDescent="0.25">
      <c r="I571" s="270">
        <v>601</v>
      </c>
      <c r="J571" s="270">
        <v>0</v>
      </c>
      <c r="K571" s="270">
        <v>0</v>
      </c>
      <c r="L571" s="270">
        <v>1</v>
      </c>
      <c r="M571" s="270">
        <v>0</v>
      </c>
      <c r="N571" s="270">
        <v>0</v>
      </c>
      <c r="O571" s="270">
        <v>1</v>
      </c>
    </row>
    <row r="572" spans="9:15" x14ac:dyDescent="0.25">
      <c r="I572" s="270">
        <v>602</v>
      </c>
      <c r="J572" s="270">
        <v>0</v>
      </c>
      <c r="K572" s="270">
        <v>2</v>
      </c>
      <c r="L572" s="270">
        <v>0</v>
      </c>
      <c r="M572" s="270">
        <v>0</v>
      </c>
      <c r="N572" s="270">
        <v>2</v>
      </c>
      <c r="O572" s="270">
        <v>0</v>
      </c>
    </row>
    <row r="573" spans="9:15" x14ac:dyDescent="0.25">
      <c r="I573" s="270">
        <v>603</v>
      </c>
      <c r="J573" s="270">
        <v>0</v>
      </c>
      <c r="K573" s="270">
        <v>1</v>
      </c>
      <c r="L573" s="270">
        <v>1</v>
      </c>
      <c r="M573" s="270">
        <v>0</v>
      </c>
      <c r="N573" s="270">
        <v>1</v>
      </c>
      <c r="O573" s="270">
        <v>0</v>
      </c>
    </row>
    <row r="574" spans="9:15" x14ac:dyDescent="0.25">
      <c r="I574" s="270">
        <v>605</v>
      </c>
      <c r="J574" s="270">
        <v>0</v>
      </c>
      <c r="K574" s="270">
        <v>2</v>
      </c>
      <c r="L574" s="270">
        <v>0</v>
      </c>
      <c r="M574" s="270">
        <v>0</v>
      </c>
      <c r="N574" s="270">
        <v>2</v>
      </c>
      <c r="O574" s="270">
        <v>0</v>
      </c>
    </row>
    <row r="575" spans="9:15" x14ac:dyDescent="0.25">
      <c r="I575" s="270">
        <v>607</v>
      </c>
      <c r="J575" s="270">
        <v>0</v>
      </c>
      <c r="K575" s="270">
        <v>0</v>
      </c>
      <c r="L575" s="270">
        <v>1</v>
      </c>
      <c r="M575" s="270">
        <v>0</v>
      </c>
      <c r="N575" s="270">
        <v>0</v>
      </c>
      <c r="O575" s="270">
        <v>1</v>
      </c>
    </row>
    <row r="576" spans="9:15" x14ac:dyDescent="0.25">
      <c r="I576" s="270">
        <v>608</v>
      </c>
      <c r="J576" s="270">
        <v>0</v>
      </c>
      <c r="K576" s="270">
        <v>1</v>
      </c>
      <c r="L576" s="270">
        <v>1</v>
      </c>
      <c r="M576" s="270">
        <v>0</v>
      </c>
      <c r="N576" s="270">
        <v>1</v>
      </c>
      <c r="O576" s="270">
        <v>1</v>
      </c>
    </row>
    <row r="577" spans="9:15" x14ac:dyDescent="0.25">
      <c r="I577" s="270">
        <v>610</v>
      </c>
      <c r="J577" s="270">
        <v>0</v>
      </c>
      <c r="K577" s="270">
        <v>2</v>
      </c>
      <c r="L577" s="270">
        <v>0</v>
      </c>
      <c r="M577" s="270">
        <v>0</v>
      </c>
      <c r="N577" s="270">
        <v>2</v>
      </c>
      <c r="O577" s="270">
        <v>0</v>
      </c>
    </row>
    <row r="578" spans="9:15" x14ac:dyDescent="0.25">
      <c r="I578" s="270">
        <v>611</v>
      </c>
      <c r="J578" s="270">
        <v>1</v>
      </c>
      <c r="K578" s="270">
        <v>0</v>
      </c>
      <c r="L578" s="270">
        <v>0</v>
      </c>
      <c r="M578" s="270">
        <v>1</v>
      </c>
      <c r="N578" s="270">
        <v>0</v>
      </c>
      <c r="O578" s="270">
        <v>0</v>
      </c>
    </row>
    <row r="579" spans="9:15" x14ac:dyDescent="0.25">
      <c r="I579" s="270">
        <v>612</v>
      </c>
      <c r="J579" s="270">
        <v>0</v>
      </c>
      <c r="K579" s="270">
        <v>0</v>
      </c>
      <c r="L579" s="270">
        <v>1</v>
      </c>
      <c r="M579" s="270">
        <v>0</v>
      </c>
      <c r="N579" s="270">
        <v>0</v>
      </c>
      <c r="O579" s="270">
        <v>1</v>
      </c>
    </row>
    <row r="580" spans="9:15" x14ac:dyDescent="0.25">
      <c r="I580" s="270">
        <v>613</v>
      </c>
      <c r="J580" s="270">
        <v>0</v>
      </c>
      <c r="K580" s="270">
        <v>1</v>
      </c>
      <c r="L580" s="270">
        <v>0</v>
      </c>
      <c r="M580" s="270">
        <v>0</v>
      </c>
      <c r="N580" s="270">
        <v>1</v>
      </c>
      <c r="O580" s="270">
        <v>0</v>
      </c>
    </row>
    <row r="581" spans="9:15" x14ac:dyDescent="0.25">
      <c r="I581" s="270">
        <v>616</v>
      </c>
      <c r="J581" s="270">
        <v>1</v>
      </c>
      <c r="K581" s="270">
        <v>1</v>
      </c>
      <c r="L581" s="270">
        <v>0</v>
      </c>
      <c r="M581" s="270">
        <v>1</v>
      </c>
      <c r="N581" s="270">
        <v>1</v>
      </c>
      <c r="O581" s="270">
        <v>0</v>
      </c>
    </row>
    <row r="582" spans="9:15" x14ac:dyDescent="0.25">
      <c r="I582" s="270">
        <v>617</v>
      </c>
      <c r="J582" s="270">
        <v>0</v>
      </c>
      <c r="K582" s="270">
        <v>0</v>
      </c>
      <c r="L582" s="270">
        <v>1</v>
      </c>
      <c r="M582" s="270">
        <v>0</v>
      </c>
      <c r="N582" s="270">
        <v>0</v>
      </c>
      <c r="O582" s="270">
        <v>1</v>
      </c>
    </row>
    <row r="583" spans="9:15" x14ac:dyDescent="0.25">
      <c r="I583" s="270">
        <v>618</v>
      </c>
      <c r="J583" s="270">
        <v>0</v>
      </c>
      <c r="K583" s="270">
        <v>0</v>
      </c>
      <c r="L583" s="270">
        <v>2</v>
      </c>
      <c r="M583" s="270">
        <v>0</v>
      </c>
      <c r="N583" s="270">
        <v>0</v>
      </c>
      <c r="O583" s="270">
        <v>2</v>
      </c>
    </row>
    <row r="584" spans="9:15" x14ac:dyDescent="0.25">
      <c r="I584" s="270">
        <v>622</v>
      </c>
      <c r="J584" s="270">
        <v>1</v>
      </c>
      <c r="K584" s="270">
        <v>0</v>
      </c>
      <c r="L584" s="270">
        <v>0</v>
      </c>
      <c r="M584" s="270">
        <v>1</v>
      </c>
      <c r="N584" s="270">
        <v>0</v>
      </c>
      <c r="O584" s="270">
        <v>0</v>
      </c>
    </row>
    <row r="585" spans="9:15" x14ac:dyDescent="0.25">
      <c r="I585" s="270">
        <v>623</v>
      </c>
      <c r="J585" s="270">
        <v>0</v>
      </c>
      <c r="K585" s="270">
        <v>0</v>
      </c>
      <c r="L585" s="270">
        <v>1</v>
      </c>
      <c r="M585" s="270">
        <v>0</v>
      </c>
      <c r="N585" s="270">
        <v>0</v>
      </c>
      <c r="O585" s="270">
        <v>1</v>
      </c>
    </row>
    <row r="586" spans="9:15" x14ac:dyDescent="0.25">
      <c r="I586" s="270">
        <v>624</v>
      </c>
      <c r="J586" s="270">
        <v>0</v>
      </c>
      <c r="K586" s="270">
        <v>1</v>
      </c>
      <c r="L586" s="270">
        <v>0</v>
      </c>
      <c r="M586" s="270">
        <v>0</v>
      </c>
      <c r="N586" s="270">
        <v>1</v>
      </c>
      <c r="O586" s="270">
        <v>0</v>
      </c>
    </row>
    <row r="587" spans="9:15" x14ac:dyDescent="0.25">
      <c r="I587" s="270">
        <v>625</v>
      </c>
      <c r="J587" s="270">
        <v>0</v>
      </c>
      <c r="K587" s="270">
        <v>1</v>
      </c>
      <c r="L587" s="270">
        <v>0</v>
      </c>
      <c r="M587" s="270">
        <v>0</v>
      </c>
      <c r="N587" s="270">
        <v>1</v>
      </c>
      <c r="O587" s="270">
        <v>0</v>
      </c>
    </row>
    <row r="588" spans="9:15" x14ac:dyDescent="0.25">
      <c r="I588" s="270">
        <v>626</v>
      </c>
      <c r="J588" s="270">
        <v>1</v>
      </c>
      <c r="K588" s="270">
        <v>0</v>
      </c>
      <c r="L588" s="270">
        <v>0</v>
      </c>
      <c r="M588" s="270">
        <v>0</v>
      </c>
      <c r="N588" s="270">
        <v>1</v>
      </c>
      <c r="O588" s="270">
        <v>0</v>
      </c>
    </row>
    <row r="589" spans="9:15" x14ac:dyDescent="0.25">
      <c r="I589" s="270">
        <v>627</v>
      </c>
      <c r="J589" s="270">
        <v>0</v>
      </c>
      <c r="K589" s="270">
        <v>0</v>
      </c>
      <c r="L589" s="270">
        <v>1</v>
      </c>
      <c r="M589" s="270">
        <v>0</v>
      </c>
      <c r="N589" s="270">
        <v>0</v>
      </c>
      <c r="O589" s="270">
        <v>1</v>
      </c>
    </row>
    <row r="590" spans="9:15" x14ac:dyDescent="0.25">
      <c r="I590" s="270">
        <v>628</v>
      </c>
      <c r="J590" s="270">
        <v>0</v>
      </c>
      <c r="K590" s="270">
        <v>0</v>
      </c>
      <c r="L590" s="270">
        <v>1</v>
      </c>
      <c r="M590" s="270">
        <v>0</v>
      </c>
      <c r="N590" s="270">
        <v>0</v>
      </c>
      <c r="O590" s="270">
        <v>0</v>
      </c>
    </row>
    <row r="591" spans="9:15" x14ac:dyDescent="0.25">
      <c r="I591" s="270">
        <v>631</v>
      </c>
      <c r="J591" s="270">
        <v>1</v>
      </c>
      <c r="K591" s="270">
        <v>0</v>
      </c>
      <c r="L591" s="270">
        <v>0</v>
      </c>
      <c r="M591" s="270">
        <v>1</v>
      </c>
      <c r="N591" s="270">
        <v>0</v>
      </c>
      <c r="O591" s="270">
        <v>0</v>
      </c>
    </row>
    <row r="592" spans="9:15" x14ac:dyDescent="0.25">
      <c r="I592" s="270">
        <v>633</v>
      </c>
      <c r="J592" s="270">
        <v>0</v>
      </c>
      <c r="K592" s="270">
        <v>0</v>
      </c>
      <c r="L592" s="270">
        <v>1</v>
      </c>
      <c r="M592" s="270">
        <v>0</v>
      </c>
      <c r="N592" s="270">
        <v>0</v>
      </c>
      <c r="O592" s="270">
        <v>2</v>
      </c>
    </row>
    <row r="593" spans="9:15" x14ac:dyDescent="0.25">
      <c r="I593" s="270">
        <v>635</v>
      </c>
      <c r="J593" s="270">
        <v>0</v>
      </c>
      <c r="K593" s="270">
        <v>1</v>
      </c>
      <c r="L593" s="270">
        <v>1</v>
      </c>
      <c r="M593" s="270">
        <v>0</v>
      </c>
      <c r="N593" s="270">
        <v>1</v>
      </c>
      <c r="O593" s="270">
        <v>1</v>
      </c>
    </row>
    <row r="594" spans="9:15" x14ac:dyDescent="0.25">
      <c r="I594" s="270">
        <v>636</v>
      </c>
      <c r="J594" s="270">
        <v>0</v>
      </c>
      <c r="K594" s="270">
        <v>1</v>
      </c>
      <c r="L594" s="270">
        <v>1</v>
      </c>
      <c r="M594" s="270">
        <v>0</v>
      </c>
      <c r="N594" s="270">
        <v>0</v>
      </c>
      <c r="O594" s="270">
        <v>1</v>
      </c>
    </row>
    <row r="595" spans="9:15" x14ac:dyDescent="0.25">
      <c r="I595" s="270">
        <v>638</v>
      </c>
      <c r="J595" s="270">
        <v>2</v>
      </c>
      <c r="K595" s="270">
        <v>0</v>
      </c>
      <c r="L595" s="270">
        <v>1</v>
      </c>
      <c r="M595" s="270">
        <v>1</v>
      </c>
      <c r="N595" s="270">
        <v>0</v>
      </c>
      <c r="O595" s="270">
        <v>1</v>
      </c>
    </row>
    <row r="596" spans="9:15" x14ac:dyDescent="0.25">
      <c r="I596" s="270">
        <v>641</v>
      </c>
      <c r="J596" s="270">
        <v>0</v>
      </c>
      <c r="K596" s="270">
        <v>0</v>
      </c>
      <c r="L596" s="270">
        <v>2</v>
      </c>
      <c r="M596" s="270">
        <v>0</v>
      </c>
      <c r="N596" s="270">
        <v>0</v>
      </c>
      <c r="O596" s="270">
        <v>1</v>
      </c>
    </row>
    <row r="597" spans="9:15" x14ac:dyDescent="0.25">
      <c r="I597" s="270">
        <v>642</v>
      </c>
      <c r="J597" s="270">
        <v>1</v>
      </c>
      <c r="K597" s="270">
        <v>0</v>
      </c>
      <c r="L597" s="270">
        <v>0</v>
      </c>
      <c r="M597" s="270">
        <v>1</v>
      </c>
      <c r="N597" s="270">
        <v>0</v>
      </c>
      <c r="O597" s="270">
        <v>0</v>
      </c>
    </row>
    <row r="598" spans="9:15" x14ac:dyDescent="0.25">
      <c r="I598" s="270">
        <v>643</v>
      </c>
      <c r="J598" s="270">
        <v>0</v>
      </c>
      <c r="K598" s="270">
        <v>0</v>
      </c>
      <c r="L598" s="270">
        <v>2</v>
      </c>
      <c r="M598" s="270">
        <v>0</v>
      </c>
      <c r="N598" s="270">
        <v>0</v>
      </c>
      <c r="O598" s="270">
        <v>2</v>
      </c>
    </row>
    <row r="599" spans="9:15" x14ac:dyDescent="0.25">
      <c r="I599" s="270">
        <v>644</v>
      </c>
      <c r="J599" s="270">
        <v>0</v>
      </c>
      <c r="K599" s="270">
        <v>0</v>
      </c>
      <c r="L599" s="270">
        <v>1</v>
      </c>
      <c r="M599" s="270">
        <v>0</v>
      </c>
      <c r="N599" s="270">
        <v>0</v>
      </c>
      <c r="O599" s="270">
        <v>1</v>
      </c>
    </row>
    <row r="600" spans="9:15" x14ac:dyDescent="0.25">
      <c r="I600" s="270">
        <v>645</v>
      </c>
      <c r="J600" s="270">
        <v>0</v>
      </c>
      <c r="K600" s="270">
        <v>0</v>
      </c>
      <c r="L600" s="270">
        <v>1</v>
      </c>
      <c r="M600" s="270">
        <v>0</v>
      </c>
      <c r="N600" s="270">
        <v>0</v>
      </c>
      <c r="O600" s="270">
        <v>0</v>
      </c>
    </row>
    <row r="601" spans="9:15" x14ac:dyDescent="0.25">
      <c r="I601" s="270">
        <v>646</v>
      </c>
      <c r="J601" s="270">
        <v>0</v>
      </c>
      <c r="K601" s="270">
        <v>0</v>
      </c>
      <c r="L601" s="270">
        <v>1</v>
      </c>
      <c r="M601" s="270">
        <v>0</v>
      </c>
      <c r="N601" s="270">
        <v>0</v>
      </c>
      <c r="O601" s="270">
        <v>1</v>
      </c>
    </row>
    <row r="602" spans="9:15" x14ac:dyDescent="0.25">
      <c r="I602" s="270">
        <v>647</v>
      </c>
      <c r="J602" s="270">
        <v>0</v>
      </c>
      <c r="K602" s="270">
        <v>1</v>
      </c>
      <c r="L602" s="270">
        <v>1</v>
      </c>
      <c r="M602" s="270">
        <v>0</v>
      </c>
      <c r="N602" s="270">
        <v>1</v>
      </c>
      <c r="O602" s="270">
        <v>1</v>
      </c>
    </row>
    <row r="603" spans="9:15" x14ac:dyDescent="0.25">
      <c r="I603" s="270">
        <v>652</v>
      </c>
      <c r="J603" s="270">
        <v>0</v>
      </c>
      <c r="K603" s="270">
        <v>1</v>
      </c>
      <c r="L603" s="270">
        <v>1</v>
      </c>
      <c r="M603" s="270">
        <v>0</v>
      </c>
      <c r="N603" s="270">
        <v>0</v>
      </c>
      <c r="O603" s="270">
        <v>0</v>
      </c>
    </row>
    <row r="604" spans="9:15" x14ac:dyDescent="0.25">
      <c r="I604" s="270">
        <v>653</v>
      </c>
      <c r="J604" s="270">
        <v>0</v>
      </c>
      <c r="K604" s="270">
        <v>1</v>
      </c>
      <c r="L604" s="270">
        <v>0</v>
      </c>
      <c r="M604" s="270">
        <v>0</v>
      </c>
      <c r="N604" s="270">
        <v>1</v>
      </c>
      <c r="O604" s="270">
        <v>0</v>
      </c>
    </row>
    <row r="605" spans="9:15" x14ac:dyDescent="0.25">
      <c r="I605" s="270">
        <v>654</v>
      </c>
      <c r="J605" s="270">
        <v>0</v>
      </c>
      <c r="K605" s="270">
        <v>0</v>
      </c>
      <c r="L605" s="270">
        <v>1</v>
      </c>
      <c r="M605" s="270">
        <v>0</v>
      </c>
      <c r="N605" s="270">
        <v>0</v>
      </c>
      <c r="O605" s="270">
        <v>1</v>
      </c>
    </row>
    <row r="606" spans="9:15" x14ac:dyDescent="0.25">
      <c r="I606" s="270">
        <v>656</v>
      </c>
      <c r="J606" s="270">
        <v>1</v>
      </c>
      <c r="K606" s="270">
        <v>0</v>
      </c>
      <c r="L606" s="270">
        <v>0</v>
      </c>
      <c r="M606" s="270">
        <v>1</v>
      </c>
      <c r="N606" s="270">
        <v>0</v>
      </c>
      <c r="O606" s="270">
        <v>0</v>
      </c>
    </row>
    <row r="607" spans="9:15" x14ac:dyDescent="0.25">
      <c r="I607" s="270">
        <v>659</v>
      </c>
      <c r="J607" s="270">
        <v>0</v>
      </c>
      <c r="K607" s="270">
        <v>0</v>
      </c>
      <c r="L607" s="270">
        <v>1</v>
      </c>
      <c r="M607" s="270">
        <v>0</v>
      </c>
      <c r="N607" s="270">
        <v>0</v>
      </c>
      <c r="O607" s="270">
        <v>1</v>
      </c>
    </row>
    <row r="608" spans="9:15" x14ac:dyDescent="0.25">
      <c r="I608" s="270">
        <v>660</v>
      </c>
      <c r="J608" s="270">
        <v>2</v>
      </c>
      <c r="K608" s="270">
        <v>1</v>
      </c>
      <c r="L608" s="270">
        <v>0</v>
      </c>
      <c r="M608" s="270">
        <v>2</v>
      </c>
      <c r="N608" s="270">
        <v>0</v>
      </c>
      <c r="O608" s="270">
        <v>0</v>
      </c>
    </row>
    <row r="609" spans="9:15" x14ac:dyDescent="0.25">
      <c r="I609" s="270">
        <v>662</v>
      </c>
      <c r="J609" s="270">
        <v>1</v>
      </c>
      <c r="K609" s="270">
        <v>0</v>
      </c>
      <c r="L609" s="270">
        <v>0</v>
      </c>
      <c r="M609" s="270">
        <v>1</v>
      </c>
      <c r="N609" s="270">
        <v>0</v>
      </c>
      <c r="O609" s="270">
        <v>0</v>
      </c>
    </row>
    <row r="610" spans="9:15" x14ac:dyDescent="0.25">
      <c r="I610" s="270">
        <v>664</v>
      </c>
      <c r="J610" s="270">
        <v>0</v>
      </c>
      <c r="K610" s="270">
        <v>3</v>
      </c>
      <c r="L610" s="270">
        <v>0</v>
      </c>
      <c r="M610" s="270">
        <v>0</v>
      </c>
      <c r="N610" s="270">
        <v>3</v>
      </c>
      <c r="O610" s="270">
        <v>0</v>
      </c>
    </row>
    <row r="611" spans="9:15" x14ac:dyDescent="0.25">
      <c r="I611" s="270">
        <v>665</v>
      </c>
      <c r="J611" s="270">
        <v>0</v>
      </c>
      <c r="K611" s="270">
        <v>1</v>
      </c>
      <c r="L611" s="270">
        <v>0</v>
      </c>
      <c r="M611" s="270">
        <v>0</v>
      </c>
      <c r="N611" s="270">
        <v>1</v>
      </c>
      <c r="O611" s="270">
        <v>0</v>
      </c>
    </row>
    <row r="612" spans="9:15" x14ac:dyDescent="0.25">
      <c r="I612" s="270">
        <v>667</v>
      </c>
      <c r="J612" s="270">
        <v>1</v>
      </c>
      <c r="K612" s="270">
        <v>0</v>
      </c>
      <c r="L612" s="270">
        <v>0</v>
      </c>
      <c r="M612" s="270">
        <v>0</v>
      </c>
      <c r="N612" s="270">
        <v>0</v>
      </c>
      <c r="O612" s="270">
        <v>0</v>
      </c>
    </row>
    <row r="613" spans="9:15" x14ac:dyDescent="0.25">
      <c r="I613" s="270">
        <v>669</v>
      </c>
      <c r="J613" s="270">
        <v>0</v>
      </c>
      <c r="K613" s="270">
        <v>1</v>
      </c>
      <c r="L613" s="270">
        <v>0</v>
      </c>
      <c r="M613" s="270">
        <v>0</v>
      </c>
      <c r="N613" s="270">
        <v>1</v>
      </c>
      <c r="O613" s="270">
        <v>0</v>
      </c>
    </row>
    <row r="614" spans="9:15" x14ac:dyDescent="0.25">
      <c r="I614" s="270">
        <v>671</v>
      </c>
      <c r="J614" s="270">
        <v>1</v>
      </c>
      <c r="K614" s="270">
        <v>0</v>
      </c>
      <c r="L614" s="270">
        <v>0</v>
      </c>
      <c r="M614" s="270">
        <v>1</v>
      </c>
      <c r="N614" s="270">
        <v>0</v>
      </c>
      <c r="O614" s="270">
        <v>0</v>
      </c>
    </row>
    <row r="615" spans="9:15" x14ac:dyDescent="0.25">
      <c r="I615" s="270">
        <v>672</v>
      </c>
      <c r="J615" s="270">
        <v>0</v>
      </c>
      <c r="K615" s="270">
        <v>1</v>
      </c>
      <c r="L615" s="270">
        <v>0</v>
      </c>
      <c r="M615" s="270">
        <v>0</v>
      </c>
      <c r="N615" s="270">
        <v>1</v>
      </c>
      <c r="O615" s="270">
        <v>0</v>
      </c>
    </row>
    <row r="616" spans="9:15" x14ac:dyDescent="0.25">
      <c r="I616" s="270">
        <v>673</v>
      </c>
      <c r="J616" s="270">
        <v>1</v>
      </c>
      <c r="K616" s="270">
        <v>0</v>
      </c>
      <c r="L616" s="270">
        <v>0</v>
      </c>
      <c r="M616" s="270">
        <v>0</v>
      </c>
      <c r="N616" s="270">
        <v>0</v>
      </c>
      <c r="O616" s="270">
        <v>0</v>
      </c>
    </row>
    <row r="617" spans="9:15" x14ac:dyDescent="0.25">
      <c r="I617" s="270">
        <v>674</v>
      </c>
      <c r="J617" s="270">
        <v>1</v>
      </c>
      <c r="K617" s="270">
        <v>1</v>
      </c>
      <c r="L617" s="270">
        <v>0</v>
      </c>
      <c r="M617" s="270">
        <v>0</v>
      </c>
      <c r="N617" s="270">
        <v>1</v>
      </c>
      <c r="O617" s="270">
        <v>0</v>
      </c>
    </row>
    <row r="618" spans="9:15" x14ac:dyDescent="0.25">
      <c r="I618" s="270">
        <v>676</v>
      </c>
      <c r="J618" s="270">
        <v>0</v>
      </c>
      <c r="K618" s="270">
        <v>1</v>
      </c>
      <c r="L618" s="270">
        <v>0</v>
      </c>
      <c r="M618" s="270">
        <v>0</v>
      </c>
      <c r="N618" s="270">
        <v>1</v>
      </c>
      <c r="O618" s="270">
        <v>0</v>
      </c>
    </row>
    <row r="619" spans="9:15" x14ac:dyDescent="0.25">
      <c r="I619" s="270">
        <v>677</v>
      </c>
      <c r="J619" s="270">
        <v>1</v>
      </c>
      <c r="K619" s="270">
        <v>0</v>
      </c>
      <c r="L619" s="270">
        <v>0</v>
      </c>
      <c r="M619" s="270">
        <v>1</v>
      </c>
      <c r="N619" s="270">
        <v>0</v>
      </c>
      <c r="O619" s="270">
        <v>0</v>
      </c>
    </row>
    <row r="620" spans="9:15" x14ac:dyDescent="0.25">
      <c r="I620" s="270">
        <v>679</v>
      </c>
      <c r="J620" s="270">
        <v>0</v>
      </c>
      <c r="K620" s="270">
        <v>1</v>
      </c>
      <c r="L620" s="270">
        <v>0</v>
      </c>
      <c r="M620" s="270">
        <v>0</v>
      </c>
      <c r="N620" s="270">
        <v>1</v>
      </c>
      <c r="O620" s="270">
        <v>0</v>
      </c>
    </row>
    <row r="621" spans="9:15" x14ac:dyDescent="0.25">
      <c r="I621" s="270">
        <v>681</v>
      </c>
      <c r="J621" s="270">
        <v>0</v>
      </c>
      <c r="K621" s="270">
        <v>1</v>
      </c>
      <c r="L621" s="270">
        <v>0</v>
      </c>
      <c r="M621" s="270">
        <v>0</v>
      </c>
      <c r="N621" s="270">
        <v>1</v>
      </c>
      <c r="O621" s="270">
        <v>0</v>
      </c>
    </row>
    <row r="622" spans="9:15" x14ac:dyDescent="0.25">
      <c r="I622" s="270">
        <v>682</v>
      </c>
      <c r="J622" s="270">
        <v>0</v>
      </c>
      <c r="K622" s="270">
        <v>0</v>
      </c>
      <c r="L622" s="270">
        <v>1</v>
      </c>
      <c r="M622" s="270">
        <v>0</v>
      </c>
      <c r="N622" s="270">
        <v>0</v>
      </c>
      <c r="O622" s="270">
        <v>1</v>
      </c>
    </row>
    <row r="623" spans="9:15" x14ac:dyDescent="0.25">
      <c r="I623" s="270">
        <v>684</v>
      </c>
      <c r="J623" s="270">
        <v>0</v>
      </c>
      <c r="K623" s="270">
        <v>1</v>
      </c>
      <c r="L623" s="270">
        <v>0</v>
      </c>
      <c r="M623" s="270">
        <v>0</v>
      </c>
      <c r="N623" s="270">
        <v>1</v>
      </c>
      <c r="O623" s="270">
        <v>0</v>
      </c>
    </row>
    <row r="624" spans="9:15" x14ac:dyDescent="0.25">
      <c r="I624" s="270">
        <v>686</v>
      </c>
      <c r="J624" s="270">
        <v>0</v>
      </c>
      <c r="K624" s="270">
        <v>0</v>
      </c>
      <c r="L624" s="270">
        <v>1</v>
      </c>
      <c r="M624" s="270">
        <v>0</v>
      </c>
      <c r="N624" s="270">
        <v>0</v>
      </c>
      <c r="O624" s="270">
        <v>1</v>
      </c>
    </row>
    <row r="625" spans="9:15" x14ac:dyDescent="0.25">
      <c r="I625" s="270">
        <v>687</v>
      </c>
      <c r="J625" s="270">
        <v>1</v>
      </c>
      <c r="K625" s="270">
        <v>1</v>
      </c>
      <c r="L625" s="270">
        <v>1</v>
      </c>
      <c r="M625" s="270">
        <v>0</v>
      </c>
      <c r="N625" s="270">
        <v>1</v>
      </c>
      <c r="O625" s="270">
        <v>1</v>
      </c>
    </row>
    <row r="626" spans="9:15" x14ac:dyDescent="0.25">
      <c r="I626" s="270">
        <v>688</v>
      </c>
      <c r="J626" s="270">
        <v>0</v>
      </c>
      <c r="K626" s="270">
        <v>0</v>
      </c>
      <c r="L626" s="270">
        <v>1</v>
      </c>
      <c r="M626" s="270">
        <v>0</v>
      </c>
      <c r="N626" s="270">
        <v>0</v>
      </c>
      <c r="O626" s="270">
        <v>1</v>
      </c>
    </row>
    <row r="627" spans="9:15" x14ac:dyDescent="0.25">
      <c r="I627" s="270">
        <v>689</v>
      </c>
      <c r="J627" s="270">
        <v>0</v>
      </c>
      <c r="K627" s="270">
        <v>0</v>
      </c>
      <c r="L627" s="270">
        <v>1</v>
      </c>
      <c r="M627" s="270">
        <v>0</v>
      </c>
      <c r="N627" s="270">
        <v>0</v>
      </c>
      <c r="O627" s="270">
        <v>1</v>
      </c>
    </row>
    <row r="628" spans="9:15" x14ac:dyDescent="0.25">
      <c r="I628" s="270">
        <v>691</v>
      </c>
      <c r="J628" s="270">
        <v>0</v>
      </c>
      <c r="K628" s="270">
        <v>1</v>
      </c>
      <c r="L628" s="270">
        <v>0</v>
      </c>
      <c r="M628" s="270">
        <v>0</v>
      </c>
      <c r="N628" s="270">
        <v>1</v>
      </c>
      <c r="O628" s="270">
        <v>0</v>
      </c>
    </row>
    <row r="629" spans="9:15" x14ac:dyDescent="0.25">
      <c r="I629" s="270">
        <v>692</v>
      </c>
      <c r="J629" s="270">
        <v>0</v>
      </c>
      <c r="K629" s="270">
        <v>0</v>
      </c>
      <c r="L629" s="270">
        <v>0</v>
      </c>
      <c r="M629" s="270">
        <v>0</v>
      </c>
      <c r="N629" s="270">
        <v>0</v>
      </c>
      <c r="O629" s="270">
        <v>1</v>
      </c>
    </row>
    <row r="630" spans="9:15" x14ac:dyDescent="0.25">
      <c r="I630" s="270">
        <v>693</v>
      </c>
      <c r="J630" s="270">
        <v>0</v>
      </c>
      <c r="K630" s="270">
        <v>1</v>
      </c>
      <c r="L630" s="270">
        <v>0</v>
      </c>
      <c r="M630" s="270">
        <v>0</v>
      </c>
      <c r="N630" s="270">
        <v>0</v>
      </c>
      <c r="O630" s="270">
        <v>0</v>
      </c>
    </row>
    <row r="631" spans="9:15" x14ac:dyDescent="0.25">
      <c r="I631" s="270">
        <v>696</v>
      </c>
      <c r="J631" s="270">
        <v>0</v>
      </c>
      <c r="K631" s="270">
        <v>0</v>
      </c>
      <c r="L631" s="270">
        <v>1</v>
      </c>
      <c r="M631" s="270">
        <v>0</v>
      </c>
      <c r="N631" s="270">
        <v>0</v>
      </c>
      <c r="O631" s="270">
        <v>1</v>
      </c>
    </row>
    <row r="632" spans="9:15" x14ac:dyDescent="0.25">
      <c r="I632" s="270">
        <v>697</v>
      </c>
      <c r="J632" s="270">
        <v>0</v>
      </c>
      <c r="K632" s="270">
        <v>0</v>
      </c>
      <c r="L632" s="270">
        <v>1</v>
      </c>
      <c r="M632" s="270">
        <v>0</v>
      </c>
      <c r="N632" s="270">
        <v>0</v>
      </c>
      <c r="O632" s="270">
        <v>1</v>
      </c>
    </row>
    <row r="633" spans="9:15" x14ac:dyDescent="0.25">
      <c r="I633" s="270">
        <v>698</v>
      </c>
      <c r="J633" s="270">
        <v>2</v>
      </c>
      <c r="K633" s="270">
        <v>1</v>
      </c>
      <c r="L633" s="270">
        <v>0</v>
      </c>
      <c r="M633" s="270">
        <v>2</v>
      </c>
      <c r="N633" s="270">
        <v>1</v>
      </c>
      <c r="O633" s="270">
        <v>0</v>
      </c>
    </row>
    <row r="634" spans="9:15" x14ac:dyDescent="0.25">
      <c r="I634" s="270">
        <v>700</v>
      </c>
      <c r="J634" s="270">
        <v>0</v>
      </c>
      <c r="K634" s="270">
        <v>1</v>
      </c>
      <c r="L634" s="270">
        <v>0</v>
      </c>
      <c r="M634" s="270">
        <v>0</v>
      </c>
      <c r="N634" s="270">
        <v>1</v>
      </c>
      <c r="O634" s="270">
        <v>0</v>
      </c>
    </row>
    <row r="635" spans="9:15" x14ac:dyDescent="0.25">
      <c r="I635" s="270">
        <v>701</v>
      </c>
      <c r="J635" s="270">
        <v>0</v>
      </c>
      <c r="K635" s="270">
        <v>0</v>
      </c>
      <c r="L635" s="270">
        <v>1</v>
      </c>
      <c r="M635" s="270">
        <v>0</v>
      </c>
      <c r="N635" s="270">
        <v>0</v>
      </c>
      <c r="O635" s="270">
        <v>0</v>
      </c>
    </row>
    <row r="636" spans="9:15" x14ac:dyDescent="0.25">
      <c r="I636" s="270">
        <v>702</v>
      </c>
      <c r="J636" s="270">
        <v>0</v>
      </c>
      <c r="K636" s="270">
        <v>0</v>
      </c>
      <c r="L636" s="270">
        <v>1</v>
      </c>
      <c r="M636" s="270">
        <v>0</v>
      </c>
      <c r="N636" s="270">
        <v>0</v>
      </c>
      <c r="O636" s="270">
        <v>1</v>
      </c>
    </row>
    <row r="637" spans="9:15" x14ac:dyDescent="0.25">
      <c r="I637" s="270">
        <v>707</v>
      </c>
      <c r="J637" s="270">
        <v>0</v>
      </c>
      <c r="K637" s="270">
        <v>0</v>
      </c>
      <c r="L637" s="270">
        <v>1</v>
      </c>
      <c r="M637" s="270">
        <v>0</v>
      </c>
      <c r="N637" s="270">
        <v>0</v>
      </c>
      <c r="O637" s="270">
        <v>1</v>
      </c>
    </row>
    <row r="638" spans="9:15" x14ac:dyDescent="0.25">
      <c r="I638" s="270">
        <v>713</v>
      </c>
      <c r="J638" s="270">
        <v>0</v>
      </c>
      <c r="K638" s="270">
        <v>0</v>
      </c>
      <c r="L638" s="270">
        <v>1</v>
      </c>
      <c r="M638" s="270">
        <v>0</v>
      </c>
      <c r="N638" s="270">
        <v>0</v>
      </c>
      <c r="O638" s="270">
        <v>1</v>
      </c>
    </row>
    <row r="639" spans="9:15" x14ac:dyDescent="0.25">
      <c r="I639" s="270">
        <v>715</v>
      </c>
      <c r="J639" s="270">
        <v>0</v>
      </c>
      <c r="K639" s="270">
        <v>0</v>
      </c>
      <c r="L639" s="270">
        <v>1</v>
      </c>
      <c r="M639" s="270">
        <v>0</v>
      </c>
      <c r="N639" s="270">
        <v>0</v>
      </c>
      <c r="O639" s="270">
        <v>1</v>
      </c>
    </row>
    <row r="640" spans="9:15" x14ac:dyDescent="0.25">
      <c r="I640" s="270">
        <v>716</v>
      </c>
      <c r="J640" s="270">
        <v>0</v>
      </c>
      <c r="K640" s="270">
        <v>1</v>
      </c>
      <c r="L640" s="270">
        <v>0</v>
      </c>
      <c r="M640" s="270">
        <v>0</v>
      </c>
      <c r="N640" s="270">
        <v>1</v>
      </c>
      <c r="O640" s="270">
        <v>0</v>
      </c>
    </row>
    <row r="641" spans="9:15" x14ac:dyDescent="0.25">
      <c r="I641" s="270">
        <v>717</v>
      </c>
      <c r="J641" s="270">
        <v>0</v>
      </c>
      <c r="K641" s="270">
        <v>0</v>
      </c>
      <c r="L641" s="270">
        <v>1</v>
      </c>
      <c r="M641" s="270">
        <v>0</v>
      </c>
      <c r="N641" s="270">
        <v>0</v>
      </c>
      <c r="O641" s="270">
        <v>1</v>
      </c>
    </row>
    <row r="642" spans="9:15" x14ac:dyDescent="0.25">
      <c r="I642" s="270">
        <v>719</v>
      </c>
      <c r="J642" s="270">
        <v>0</v>
      </c>
      <c r="K642" s="270">
        <v>0</v>
      </c>
      <c r="L642" s="270">
        <v>1</v>
      </c>
      <c r="M642" s="270">
        <v>0</v>
      </c>
      <c r="N642" s="270">
        <v>0</v>
      </c>
      <c r="O642" s="270">
        <v>1</v>
      </c>
    </row>
    <row r="643" spans="9:15" x14ac:dyDescent="0.25">
      <c r="I643" s="270">
        <v>721</v>
      </c>
      <c r="J643" s="270">
        <v>0</v>
      </c>
      <c r="K643" s="270">
        <v>1</v>
      </c>
      <c r="L643" s="270">
        <v>0</v>
      </c>
      <c r="M643" s="270">
        <v>0</v>
      </c>
      <c r="N643" s="270">
        <v>1</v>
      </c>
      <c r="O643" s="270">
        <v>0</v>
      </c>
    </row>
    <row r="644" spans="9:15" x14ac:dyDescent="0.25">
      <c r="I644" s="270">
        <v>722</v>
      </c>
      <c r="J644" s="270">
        <v>0</v>
      </c>
      <c r="K644" s="270">
        <v>1</v>
      </c>
      <c r="L644" s="270">
        <v>0</v>
      </c>
      <c r="M644" s="270">
        <v>0</v>
      </c>
      <c r="N644" s="270">
        <v>1</v>
      </c>
      <c r="O644" s="270">
        <v>0</v>
      </c>
    </row>
    <row r="645" spans="9:15" x14ac:dyDescent="0.25">
      <c r="I645" s="270">
        <v>723</v>
      </c>
      <c r="J645" s="270">
        <v>0</v>
      </c>
      <c r="K645" s="270">
        <v>1</v>
      </c>
      <c r="L645" s="270">
        <v>1</v>
      </c>
      <c r="M645" s="270">
        <v>0</v>
      </c>
      <c r="N645" s="270">
        <v>1</v>
      </c>
      <c r="O645" s="270">
        <v>1</v>
      </c>
    </row>
    <row r="646" spans="9:15" x14ac:dyDescent="0.25">
      <c r="I646" s="270">
        <v>725</v>
      </c>
      <c r="J646" s="270">
        <v>0</v>
      </c>
      <c r="K646" s="270">
        <v>0</v>
      </c>
      <c r="L646" s="270">
        <v>1</v>
      </c>
      <c r="M646" s="270">
        <v>0</v>
      </c>
      <c r="N646" s="270">
        <v>0</v>
      </c>
      <c r="O646" s="270">
        <v>1</v>
      </c>
    </row>
    <row r="647" spans="9:15" x14ac:dyDescent="0.25">
      <c r="I647" s="270">
        <v>730</v>
      </c>
      <c r="J647" s="270">
        <v>0</v>
      </c>
      <c r="K647" s="270">
        <v>1</v>
      </c>
      <c r="L647" s="270">
        <v>0</v>
      </c>
      <c r="M647" s="270">
        <v>0</v>
      </c>
      <c r="N647" s="270">
        <v>1</v>
      </c>
      <c r="O647" s="270">
        <v>0</v>
      </c>
    </row>
    <row r="648" spans="9:15" x14ac:dyDescent="0.25">
      <c r="I648" s="270">
        <v>732</v>
      </c>
      <c r="J648" s="270">
        <v>0</v>
      </c>
      <c r="K648" s="270">
        <v>0</v>
      </c>
      <c r="L648" s="270">
        <v>1</v>
      </c>
      <c r="M648" s="270">
        <v>0</v>
      </c>
      <c r="N648" s="270">
        <v>0</v>
      </c>
      <c r="O648" s="270">
        <v>0</v>
      </c>
    </row>
    <row r="649" spans="9:15" x14ac:dyDescent="0.25">
      <c r="I649" s="270">
        <v>735</v>
      </c>
      <c r="J649" s="270">
        <v>0</v>
      </c>
      <c r="K649" s="270">
        <v>0</v>
      </c>
      <c r="L649" s="270">
        <v>1</v>
      </c>
      <c r="M649" s="270">
        <v>0</v>
      </c>
      <c r="N649" s="270">
        <v>0</v>
      </c>
      <c r="O649" s="270">
        <v>1</v>
      </c>
    </row>
    <row r="650" spans="9:15" x14ac:dyDescent="0.25">
      <c r="I650" s="270">
        <v>741</v>
      </c>
      <c r="J650" s="270">
        <v>0</v>
      </c>
      <c r="K650" s="270">
        <v>1</v>
      </c>
      <c r="L650" s="270">
        <v>0</v>
      </c>
      <c r="M650" s="270">
        <v>0</v>
      </c>
      <c r="N650" s="270">
        <v>1</v>
      </c>
      <c r="O650" s="270">
        <v>0</v>
      </c>
    </row>
    <row r="651" spans="9:15" x14ac:dyDescent="0.25">
      <c r="I651" s="270">
        <v>742</v>
      </c>
      <c r="J651" s="270">
        <v>1</v>
      </c>
      <c r="K651" s="270">
        <v>0</v>
      </c>
      <c r="L651" s="270">
        <v>0</v>
      </c>
      <c r="M651" s="270">
        <v>1</v>
      </c>
      <c r="N651" s="270">
        <v>0</v>
      </c>
      <c r="O651" s="270">
        <v>0</v>
      </c>
    </row>
    <row r="652" spans="9:15" x14ac:dyDescent="0.25">
      <c r="I652" s="270">
        <v>750</v>
      </c>
      <c r="J652" s="270">
        <v>0</v>
      </c>
      <c r="K652" s="270">
        <v>0</v>
      </c>
      <c r="L652" s="270">
        <v>1</v>
      </c>
      <c r="M652" s="270">
        <v>0</v>
      </c>
      <c r="N652" s="270">
        <v>0</v>
      </c>
      <c r="O652" s="270">
        <v>1</v>
      </c>
    </row>
    <row r="653" spans="9:15" x14ac:dyDescent="0.25">
      <c r="I653" s="270">
        <v>754</v>
      </c>
      <c r="J653" s="270">
        <v>0</v>
      </c>
      <c r="K653" s="270">
        <v>0</v>
      </c>
      <c r="L653" s="270">
        <v>1</v>
      </c>
      <c r="M653" s="270">
        <v>0</v>
      </c>
      <c r="N653" s="270">
        <v>0</v>
      </c>
      <c r="O653" s="270">
        <v>1</v>
      </c>
    </row>
    <row r="654" spans="9:15" x14ac:dyDescent="0.25">
      <c r="I654" s="270">
        <v>755</v>
      </c>
      <c r="J654" s="270">
        <v>0</v>
      </c>
      <c r="K654" s="270">
        <v>0</v>
      </c>
      <c r="L654" s="270">
        <v>1</v>
      </c>
      <c r="M654" s="270">
        <v>0</v>
      </c>
      <c r="N654" s="270">
        <v>0</v>
      </c>
      <c r="O654" s="270">
        <v>1</v>
      </c>
    </row>
    <row r="655" spans="9:15" x14ac:dyDescent="0.25">
      <c r="I655" s="270">
        <v>757</v>
      </c>
      <c r="J655" s="270">
        <v>1</v>
      </c>
      <c r="K655" s="270">
        <v>0</v>
      </c>
      <c r="L655" s="270">
        <v>2</v>
      </c>
      <c r="M655" s="270">
        <v>1</v>
      </c>
      <c r="N655" s="270">
        <v>0</v>
      </c>
      <c r="O655" s="270">
        <v>2</v>
      </c>
    </row>
    <row r="656" spans="9:15" x14ac:dyDescent="0.25">
      <c r="I656" s="270">
        <v>763</v>
      </c>
      <c r="J656" s="270">
        <v>0</v>
      </c>
      <c r="K656" s="270">
        <v>1</v>
      </c>
      <c r="L656" s="270">
        <v>1</v>
      </c>
      <c r="M656" s="270">
        <v>0</v>
      </c>
      <c r="N656" s="270">
        <v>0</v>
      </c>
      <c r="O656" s="270">
        <v>1</v>
      </c>
    </row>
    <row r="657" spans="9:15" x14ac:dyDescent="0.25">
      <c r="I657" s="270">
        <v>764</v>
      </c>
      <c r="J657" s="270">
        <v>0</v>
      </c>
      <c r="K657" s="270">
        <v>1</v>
      </c>
      <c r="L657" s="270">
        <v>0</v>
      </c>
      <c r="M657" s="270">
        <v>0</v>
      </c>
      <c r="N657" s="270">
        <v>1</v>
      </c>
      <c r="O657" s="270">
        <v>0</v>
      </c>
    </row>
    <row r="658" spans="9:15" x14ac:dyDescent="0.25">
      <c r="I658" s="270">
        <v>766</v>
      </c>
      <c r="J658" s="270">
        <v>0</v>
      </c>
      <c r="K658" s="270">
        <v>0</v>
      </c>
      <c r="L658" s="270">
        <v>1</v>
      </c>
      <c r="M658" s="270">
        <v>0</v>
      </c>
      <c r="N658" s="270">
        <v>0</v>
      </c>
      <c r="O658" s="270">
        <v>1</v>
      </c>
    </row>
    <row r="659" spans="9:15" x14ac:dyDescent="0.25">
      <c r="I659" s="270">
        <v>767</v>
      </c>
      <c r="J659" s="270">
        <v>0</v>
      </c>
      <c r="K659" s="270">
        <v>0</v>
      </c>
      <c r="L659" s="270">
        <v>1</v>
      </c>
      <c r="M659" s="270">
        <v>0</v>
      </c>
      <c r="N659" s="270">
        <v>0</v>
      </c>
      <c r="O659" s="270">
        <v>1</v>
      </c>
    </row>
    <row r="660" spans="9:15" x14ac:dyDescent="0.25">
      <c r="I660" s="270">
        <v>768</v>
      </c>
      <c r="J660" s="270">
        <v>0</v>
      </c>
      <c r="K660" s="270">
        <v>0</v>
      </c>
      <c r="L660" s="270">
        <v>1</v>
      </c>
      <c r="M660" s="270">
        <v>0</v>
      </c>
      <c r="N660" s="270">
        <v>0</v>
      </c>
      <c r="O660" s="270">
        <v>1</v>
      </c>
    </row>
    <row r="661" spans="9:15" x14ac:dyDescent="0.25">
      <c r="I661" s="270">
        <v>775</v>
      </c>
      <c r="J661" s="270">
        <v>0</v>
      </c>
      <c r="K661" s="270">
        <v>0</v>
      </c>
      <c r="L661" s="270">
        <v>1</v>
      </c>
      <c r="M661" s="270">
        <v>0</v>
      </c>
      <c r="N661" s="270">
        <v>0</v>
      </c>
      <c r="O661" s="270">
        <v>1</v>
      </c>
    </row>
    <row r="662" spans="9:15" x14ac:dyDescent="0.25">
      <c r="I662" s="270">
        <v>778</v>
      </c>
      <c r="J662" s="270">
        <v>0</v>
      </c>
      <c r="K662" s="270">
        <v>0</v>
      </c>
      <c r="L662" s="270">
        <v>1</v>
      </c>
      <c r="M662" s="270">
        <v>0</v>
      </c>
      <c r="N662" s="270">
        <v>0</v>
      </c>
      <c r="O662" s="270">
        <v>1</v>
      </c>
    </row>
    <row r="663" spans="9:15" x14ac:dyDescent="0.25">
      <c r="I663" s="270">
        <v>780</v>
      </c>
      <c r="J663" s="270">
        <v>0</v>
      </c>
      <c r="K663" s="270">
        <v>1</v>
      </c>
      <c r="L663" s="270">
        <v>0</v>
      </c>
      <c r="M663" s="270">
        <v>0</v>
      </c>
      <c r="N663" s="270">
        <v>1</v>
      </c>
      <c r="O663" s="270">
        <v>0</v>
      </c>
    </row>
    <row r="664" spans="9:15" x14ac:dyDescent="0.25">
      <c r="I664" s="270">
        <v>786</v>
      </c>
      <c r="J664" s="270">
        <v>0</v>
      </c>
      <c r="K664" s="270">
        <v>1</v>
      </c>
      <c r="L664" s="270">
        <v>0</v>
      </c>
      <c r="M664" s="270">
        <v>0</v>
      </c>
      <c r="N664" s="270">
        <v>1</v>
      </c>
      <c r="O664" s="270">
        <v>0</v>
      </c>
    </row>
    <row r="665" spans="9:15" x14ac:dyDescent="0.25">
      <c r="I665" s="270">
        <v>787</v>
      </c>
      <c r="J665" s="270">
        <v>0</v>
      </c>
      <c r="K665" s="270">
        <v>1</v>
      </c>
      <c r="L665" s="270">
        <v>1</v>
      </c>
      <c r="M665" s="270">
        <v>0</v>
      </c>
      <c r="N665" s="270">
        <v>1</v>
      </c>
      <c r="O665" s="270">
        <v>0</v>
      </c>
    </row>
    <row r="666" spans="9:15" x14ac:dyDescent="0.25">
      <c r="I666" s="270">
        <v>790</v>
      </c>
      <c r="J666" s="270">
        <v>0</v>
      </c>
      <c r="K666" s="270">
        <v>0</v>
      </c>
      <c r="L666" s="270">
        <v>2</v>
      </c>
      <c r="M666" s="270">
        <v>0</v>
      </c>
      <c r="N666" s="270">
        <v>0</v>
      </c>
      <c r="O666" s="270">
        <v>2</v>
      </c>
    </row>
    <row r="667" spans="9:15" x14ac:dyDescent="0.25">
      <c r="I667" s="270">
        <v>802</v>
      </c>
      <c r="J667" s="270">
        <v>1</v>
      </c>
      <c r="K667" s="270">
        <v>0</v>
      </c>
      <c r="L667" s="270">
        <v>0</v>
      </c>
      <c r="M667" s="270">
        <v>1</v>
      </c>
      <c r="N667" s="270">
        <v>0</v>
      </c>
      <c r="O667" s="270">
        <v>0</v>
      </c>
    </row>
    <row r="668" spans="9:15" x14ac:dyDescent="0.25">
      <c r="I668" s="270">
        <v>804</v>
      </c>
      <c r="J668" s="270">
        <v>0</v>
      </c>
      <c r="K668" s="270">
        <v>0</v>
      </c>
      <c r="L668" s="270">
        <v>1</v>
      </c>
      <c r="M668" s="270">
        <v>0</v>
      </c>
      <c r="N668" s="270">
        <v>0</v>
      </c>
      <c r="O668" s="270">
        <v>1</v>
      </c>
    </row>
    <row r="669" spans="9:15" x14ac:dyDescent="0.25">
      <c r="I669" s="270">
        <v>808</v>
      </c>
      <c r="J669" s="270">
        <v>0</v>
      </c>
      <c r="K669" s="270">
        <v>0</v>
      </c>
      <c r="L669" s="270">
        <v>1</v>
      </c>
      <c r="M669" s="270">
        <v>0</v>
      </c>
      <c r="N669" s="270">
        <v>0</v>
      </c>
      <c r="O669" s="270">
        <v>0</v>
      </c>
    </row>
    <row r="670" spans="9:15" x14ac:dyDescent="0.25">
      <c r="I670" s="270">
        <v>809</v>
      </c>
      <c r="J670" s="270">
        <v>0</v>
      </c>
      <c r="K670" s="270">
        <v>1</v>
      </c>
      <c r="L670" s="270">
        <v>0</v>
      </c>
      <c r="M670" s="270">
        <v>0</v>
      </c>
      <c r="N670" s="270">
        <v>1</v>
      </c>
      <c r="O670" s="270">
        <v>0</v>
      </c>
    </row>
    <row r="671" spans="9:15" x14ac:dyDescent="0.25">
      <c r="I671" s="270">
        <v>814</v>
      </c>
      <c r="J671" s="270">
        <v>1</v>
      </c>
      <c r="K671" s="270">
        <v>0</v>
      </c>
      <c r="L671" s="270">
        <v>0</v>
      </c>
      <c r="M671" s="270">
        <v>1</v>
      </c>
      <c r="N671" s="270">
        <v>0</v>
      </c>
      <c r="O671" s="270">
        <v>0</v>
      </c>
    </row>
    <row r="672" spans="9:15" x14ac:dyDescent="0.25">
      <c r="I672" s="270">
        <v>815</v>
      </c>
      <c r="J672" s="270">
        <v>1</v>
      </c>
      <c r="K672" s="270">
        <v>0</v>
      </c>
      <c r="L672" s="270">
        <v>0</v>
      </c>
      <c r="M672" s="270">
        <v>1</v>
      </c>
      <c r="N672" s="270">
        <v>0</v>
      </c>
      <c r="O672" s="270">
        <v>0</v>
      </c>
    </row>
    <row r="673" spans="9:15" x14ac:dyDescent="0.25">
      <c r="I673" s="270">
        <v>817</v>
      </c>
      <c r="J673" s="270">
        <v>0</v>
      </c>
      <c r="K673" s="270">
        <v>1</v>
      </c>
      <c r="L673" s="270">
        <v>0</v>
      </c>
      <c r="M673" s="270">
        <v>0</v>
      </c>
      <c r="N673" s="270">
        <v>1</v>
      </c>
      <c r="O673" s="270">
        <v>0</v>
      </c>
    </row>
    <row r="674" spans="9:15" x14ac:dyDescent="0.25">
      <c r="I674" s="270">
        <v>819</v>
      </c>
      <c r="J674" s="270">
        <v>1</v>
      </c>
      <c r="K674" s="270">
        <v>0</v>
      </c>
      <c r="L674" s="270">
        <v>0</v>
      </c>
      <c r="M674" s="270">
        <v>1</v>
      </c>
      <c r="N674" s="270">
        <v>0</v>
      </c>
      <c r="O674" s="270">
        <v>0</v>
      </c>
    </row>
    <row r="675" spans="9:15" x14ac:dyDescent="0.25">
      <c r="I675" s="270">
        <v>826</v>
      </c>
      <c r="J675" s="270">
        <v>0</v>
      </c>
      <c r="K675" s="270">
        <v>1</v>
      </c>
      <c r="L675" s="270">
        <v>0</v>
      </c>
      <c r="M675" s="270">
        <v>0</v>
      </c>
      <c r="N675" s="270">
        <v>1</v>
      </c>
      <c r="O675" s="270">
        <v>0</v>
      </c>
    </row>
    <row r="676" spans="9:15" x14ac:dyDescent="0.25">
      <c r="I676" s="270">
        <v>830</v>
      </c>
      <c r="J676" s="270">
        <v>0</v>
      </c>
      <c r="K676" s="270">
        <v>1</v>
      </c>
      <c r="L676" s="270">
        <v>1</v>
      </c>
      <c r="M676" s="270">
        <v>0</v>
      </c>
      <c r="N676" s="270">
        <v>0</v>
      </c>
      <c r="O676" s="270">
        <v>1</v>
      </c>
    </row>
    <row r="677" spans="9:15" x14ac:dyDescent="0.25">
      <c r="I677" s="270">
        <v>831</v>
      </c>
      <c r="J677" s="270">
        <v>0</v>
      </c>
      <c r="K677" s="270">
        <v>1</v>
      </c>
      <c r="L677" s="270">
        <v>0</v>
      </c>
      <c r="M677" s="270">
        <v>0</v>
      </c>
      <c r="N677" s="270">
        <v>1</v>
      </c>
      <c r="O677" s="270">
        <v>0</v>
      </c>
    </row>
    <row r="678" spans="9:15" x14ac:dyDescent="0.25">
      <c r="I678" s="270">
        <v>832</v>
      </c>
      <c r="J678" s="270">
        <v>0</v>
      </c>
      <c r="K678" s="270">
        <v>0</v>
      </c>
      <c r="L678" s="270">
        <v>1</v>
      </c>
      <c r="M678" s="270">
        <v>0</v>
      </c>
      <c r="N678" s="270">
        <v>0</v>
      </c>
      <c r="O678" s="270">
        <v>1</v>
      </c>
    </row>
    <row r="679" spans="9:15" x14ac:dyDescent="0.25">
      <c r="I679" s="270">
        <v>834</v>
      </c>
      <c r="J679" s="270">
        <v>0</v>
      </c>
      <c r="K679" s="270">
        <v>1</v>
      </c>
      <c r="L679" s="270">
        <v>0</v>
      </c>
      <c r="M679" s="270">
        <v>0</v>
      </c>
      <c r="N679" s="270">
        <v>1</v>
      </c>
      <c r="O679" s="270">
        <v>0</v>
      </c>
    </row>
    <row r="680" spans="9:15" x14ac:dyDescent="0.25">
      <c r="I680" s="270">
        <v>836</v>
      </c>
      <c r="J680" s="270">
        <v>0</v>
      </c>
      <c r="K680" s="270">
        <v>1</v>
      </c>
      <c r="L680" s="270">
        <v>0</v>
      </c>
      <c r="M680" s="270">
        <v>0</v>
      </c>
      <c r="N680" s="270">
        <v>1</v>
      </c>
      <c r="O680" s="270">
        <v>0</v>
      </c>
    </row>
    <row r="681" spans="9:15" x14ac:dyDescent="0.25">
      <c r="I681" s="270">
        <v>838</v>
      </c>
      <c r="J681" s="270">
        <v>0</v>
      </c>
      <c r="K681" s="270">
        <v>0</v>
      </c>
      <c r="L681" s="270">
        <v>0</v>
      </c>
      <c r="M681" s="270">
        <v>0</v>
      </c>
      <c r="N681" s="270">
        <v>0</v>
      </c>
      <c r="O681" s="270">
        <v>1</v>
      </c>
    </row>
    <row r="682" spans="9:15" x14ac:dyDescent="0.25">
      <c r="I682" s="270">
        <v>840</v>
      </c>
      <c r="J682" s="270">
        <v>1</v>
      </c>
      <c r="K682" s="270">
        <v>0</v>
      </c>
      <c r="L682" s="270">
        <v>0</v>
      </c>
      <c r="M682" s="270">
        <v>1</v>
      </c>
      <c r="N682" s="270">
        <v>0</v>
      </c>
      <c r="O682" s="270">
        <v>0</v>
      </c>
    </row>
    <row r="683" spans="9:15" x14ac:dyDescent="0.25">
      <c r="I683" s="270">
        <v>844</v>
      </c>
      <c r="J683" s="270">
        <v>0</v>
      </c>
      <c r="K683" s="270">
        <v>0</v>
      </c>
      <c r="L683" s="270">
        <v>1</v>
      </c>
      <c r="M683" s="270">
        <v>0</v>
      </c>
      <c r="N683" s="270">
        <v>0</v>
      </c>
      <c r="O683" s="270">
        <v>1</v>
      </c>
    </row>
    <row r="684" spans="9:15" x14ac:dyDescent="0.25">
      <c r="I684" s="270">
        <v>847</v>
      </c>
      <c r="J684" s="270">
        <v>1</v>
      </c>
      <c r="K684" s="270">
        <v>0</v>
      </c>
      <c r="L684" s="270">
        <v>0</v>
      </c>
      <c r="M684" s="270">
        <v>1</v>
      </c>
      <c r="N684" s="270">
        <v>0</v>
      </c>
      <c r="O684" s="270">
        <v>0</v>
      </c>
    </row>
    <row r="685" spans="9:15" x14ac:dyDescent="0.25">
      <c r="I685" s="270">
        <v>849</v>
      </c>
      <c r="J685" s="270">
        <v>0</v>
      </c>
      <c r="K685" s="270">
        <v>0</v>
      </c>
      <c r="L685" s="270">
        <v>1</v>
      </c>
      <c r="M685" s="270">
        <v>0</v>
      </c>
      <c r="N685" s="270">
        <v>0</v>
      </c>
      <c r="O685" s="270">
        <v>1</v>
      </c>
    </row>
    <row r="686" spans="9:15" x14ac:dyDescent="0.25">
      <c r="I686" s="270">
        <v>861</v>
      </c>
      <c r="J686" s="270">
        <v>0</v>
      </c>
      <c r="K686" s="270">
        <v>1</v>
      </c>
      <c r="L686" s="270">
        <v>0</v>
      </c>
      <c r="M686" s="270">
        <v>0</v>
      </c>
      <c r="N686" s="270">
        <v>1</v>
      </c>
      <c r="O686" s="270">
        <v>0</v>
      </c>
    </row>
    <row r="687" spans="9:15" x14ac:dyDescent="0.25">
      <c r="I687" s="270">
        <v>863</v>
      </c>
      <c r="J687" s="270">
        <v>1</v>
      </c>
      <c r="K687" s="270">
        <v>0</v>
      </c>
      <c r="L687" s="270">
        <v>0</v>
      </c>
      <c r="M687" s="270">
        <v>1</v>
      </c>
      <c r="N687" s="270">
        <v>0</v>
      </c>
      <c r="O687" s="270">
        <v>0</v>
      </c>
    </row>
    <row r="688" spans="9:15" x14ac:dyDescent="0.25">
      <c r="I688" s="270">
        <v>869</v>
      </c>
      <c r="J688" s="270">
        <v>0</v>
      </c>
      <c r="K688" s="270">
        <v>0</v>
      </c>
      <c r="L688" s="270">
        <v>2</v>
      </c>
      <c r="M688" s="270">
        <v>0</v>
      </c>
      <c r="N688" s="270">
        <v>0</v>
      </c>
      <c r="O688" s="270">
        <v>2</v>
      </c>
    </row>
    <row r="689" spans="9:15" x14ac:dyDescent="0.25">
      <c r="I689" s="270">
        <v>870</v>
      </c>
      <c r="J689" s="270">
        <v>0</v>
      </c>
      <c r="K689" s="270">
        <v>1</v>
      </c>
      <c r="L689" s="270">
        <v>0</v>
      </c>
      <c r="M689" s="270">
        <v>0</v>
      </c>
      <c r="N689" s="270">
        <v>1</v>
      </c>
      <c r="O689" s="270">
        <v>0</v>
      </c>
    </row>
    <row r="690" spans="9:15" x14ac:dyDescent="0.25">
      <c r="I690" s="270">
        <v>873</v>
      </c>
      <c r="J690" s="270">
        <v>0</v>
      </c>
      <c r="K690" s="270">
        <v>0</v>
      </c>
      <c r="L690" s="270">
        <v>1</v>
      </c>
      <c r="M690" s="270">
        <v>0</v>
      </c>
      <c r="N690" s="270">
        <v>0</v>
      </c>
      <c r="O690" s="270">
        <v>1</v>
      </c>
    </row>
    <row r="691" spans="9:15" x14ac:dyDescent="0.25">
      <c r="I691" s="270">
        <v>884</v>
      </c>
      <c r="J691" s="270">
        <v>0</v>
      </c>
      <c r="K691" s="270">
        <v>1</v>
      </c>
      <c r="L691" s="270">
        <v>0</v>
      </c>
      <c r="M691" s="270">
        <v>0</v>
      </c>
      <c r="N691" s="270">
        <v>0</v>
      </c>
      <c r="O691" s="270">
        <v>0</v>
      </c>
    </row>
    <row r="692" spans="9:15" x14ac:dyDescent="0.25">
      <c r="I692" s="270">
        <v>888</v>
      </c>
      <c r="J692" s="270">
        <v>0</v>
      </c>
      <c r="K692" s="270">
        <v>1</v>
      </c>
      <c r="L692" s="270">
        <v>0</v>
      </c>
      <c r="M692" s="270">
        <v>0</v>
      </c>
      <c r="N692" s="270">
        <v>1</v>
      </c>
      <c r="O692" s="270">
        <v>0</v>
      </c>
    </row>
    <row r="693" spans="9:15" x14ac:dyDescent="0.25">
      <c r="I693" s="270">
        <v>891</v>
      </c>
      <c r="J693" s="270">
        <v>1</v>
      </c>
      <c r="K693" s="270">
        <v>0</v>
      </c>
      <c r="L693" s="270">
        <v>0</v>
      </c>
      <c r="M693" s="270">
        <v>1</v>
      </c>
      <c r="N693" s="270">
        <v>0</v>
      </c>
      <c r="O693" s="270">
        <v>0</v>
      </c>
    </row>
    <row r="694" spans="9:15" x14ac:dyDescent="0.25">
      <c r="I694" s="270">
        <v>894</v>
      </c>
      <c r="J694" s="270">
        <v>1</v>
      </c>
      <c r="K694" s="270">
        <v>2</v>
      </c>
      <c r="L694" s="270">
        <v>0</v>
      </c>
      <c r="M694" s="270">
        <v>0</v>
      </c>
      <c r="N694" s="270">
        <v>2</v>
      </c>
      <c r="O694" s="270">
        <v>0</v>
      </c>
    </row>
    <row r="695" spans="9:15" x14ac:dyDescent="0.25">
      <c r="I695" s="270">
        <v>895</v>
      </c>
      <c r="J695" s="270">
        <v>0</v>
      </c>
      <c r="K695" s="270">
        <v>1</v>
      </c>
      <c r="L695" s="270">
        <v>1</v>
      </c>
      <c r="M695" s="270">
        <v>0</v>
      </c>
      <c r="N695" s="270">
        <v>0</v>
      </c>
      <c r="O695" s="270">
        <v>1</v>
      </c>
    </row>
    <row r="696" spans="9:15" x14ac:dyDescent="0.25">
      <c r="I696" s="270">
        <v>906</v>
      </c>
      <c r="J696" s="270">
        <v>0</v>
      </c>
      <c r="K696" s="270">
        <v>0</v>
      </c>
      <c r="L696" s="270">
        <v>0</v>
      </c>
      <c r="M696" s="270">
        <v>0</v>
      </c>
      <c r="N696" s="270">
        <v>0</v>
      </c>
      <c r="O696" s="270">
        <v>1</v>
      </c>
    </row>
    <row r="697" spans="9:15" x14ac:dyDescent="0.25">
      <c r="I697" s="270">
        <v>910</v>
      </c>
      <c r="J697" s="270">
        <v>0</v>
      </c>
      <c r="K697" s="270">
        <v>1</v>
      </c>
      <c r="L697" s="270">
        <v>1</v>
      </c>
      <c r="M697" s="270">
        <v>0</v>
      </c>
      <c r="N697" s="270">
        <v>1</v>
      </c>
      <c r="O697" s="270">
        <v>1</v>
      </c>
    </row>
    <row r="698" spans="9:15" x14ac:dyDescent="0.25">
      <c r="I698" s="270">
        <v>911</v>
      </c>
      <c r="J698" s="270">
        <v>0</v>
      </c>
      <c r="K698" s="270">
        <v>0</v>
      </c>
      <c r="L698" s="270">
        <v>1</v>
      </c>
      <c r="M698" s="270">
        <v>0</v>
      </c>
      <c r="N698" s="270">
        <v>0</v>
      </c>
      <c r="O698" s="270">
        <v>1</v>
      </c>
    </row>
    <row r="699" spans="9:15" x14ac:dyDescent="0.25">
      <c r="I699" s="270">
        <v>923</v>
      </c>
      <c r="J699" s="270">
        <v>0</v>
      </c>
      <c r="K699" s="270">
        <v>0</v>
      </c>
      <c r="L699" s="270">
        <v>0</v>
      </c>
      <c r="M699" s="270">
        <v>0</v>
      </c>
      <c r="N699" s="270">
        <v>0</v>
      </c>
      <c r="O699" s="270">
        <v>1</v>
      </c>
    </row>
    <row r="700" spans="9:15" x14ac:dyDescent="0.25">
      <c r="I700" s="270">
        <v>928</v>
      </c>
      <c r="J700" s="270">
        <v>1</v>
      </c>
      <c r="K700" s="270">
        <v>0</v>
      </c>
      <c r="L700" s="270">
        <v>0</v>
      </c>
      <c r="M700" s="270">
        <v>0</v>
      </c>
      <c r="N700" s="270">
        <v>0</v>
      </c>
      <c r="O700" s="270">
        <v>0</v>
      </c>
    </row>
    <row r="701" spans="9:15" x14ac:dyDescent="0.25">
      <c r="I701" s="270">
        <v>930</v>
      </c>
      <c r="J701" s="270">
        <v>1</v>
      </c>
      <c r="K701" s="270">
        <v>0</v>
      </c>
      <c r="L701" s="270">
        <v>0</v>
      </c>
      <c r="M701" s="270">
        <v>0</v>
      </c>
      <c r="N701" s="270">
        <v>0</v>
      </c>
      <c r="O701" s="270">
        <v>0</v>
      </c>
    </row>
    <row r="702" spans="9:15" x14ac:dyDescent="0.25">
      <c r="I702" s="270">
        <v>932</v>
      </c>
      <c r="J702" s="270">
        <v>0</v>
      </c>
      <c r="K702" s="270">
        <v>0</v>
      </c>
      <c r="L702" s="270">
        <v>1</v>
      </c>
      <c r="M702" s="270">
        <v>0</v>
      </c>
      <c r="N702" s="270">
        <v>0</v>
      </c>
      <c r="O702" s="270">
        <v>1</v>
      </c>
    </row>
    <row r="703" spans="9:15" x14ac:dyDescent="0.25">
      <c r="I703" s="270">
        <v>933</v>
      </c>
      <c r="J703" s="270">
        <v>0</v>
      </c>
      <c r="K703" s="270">
        <v>1</v>
      </c>
      <c r="L703" s="270">
        <v>0</v>
      </c>
      <c r="M703" s="270">
        <v>0</v>
      </c>
      <c r="N703" s="270">
        <v>1</v>
      </c>
      <c r="O703" s="270">
        <v>0</v>
      </c>
    </row>
    <row r="704" spans="9:15" x14ac:dyDescent="0.25">
      <c r="I704" s="270">
        <v>943</v>
      </c>
      <c r="J704" s="270">
        <v>0</v>
      </c>
      <c r="K704" s="270">
        <v>0</v>
      </c>
      <c r="L704" s="270">
        <v>1</v>
      </c>
      <c r="M704" s="270">
        <v>0</v>
      </c>
      <c r="N704" s="270">
        <v>0</v>
      </c>
      <c r="O704" s="270">
        <v>1</v>
      </c>
    </row>
    <row r="705" spans="9:15" x14ac:dyDescent="0.25">
      <c r="I705" s="270">
        <v>944</v>
      </c>
      <c r="J705" s="270">
        <v>0</v>
      </c>
      <c r="K705" s="270">
        <v>0</v>
      </c>
      <c r="L705" s="270">
        <v>1</v>
      </c>
      <c r="M705" s="270">
        <v>0</v>
      </c>
      <c r="N705" s="270">
        <v>0</v>
      </c>
      <c r="O705" s="270">
        <v>1</v>
      </c>
    </row>
    <row r="706" spans="9:15" x14ac:dyDescent="0.25">
      <c r="I706" s="270">
        <v>945</v>
      </c>
      <c r="J706" s="270">
        <v>0</v>
      </c>
      <c r="K706" s="270">
        <v>1</v>
      </c>
      <c r="L706" s="270">
        <v>0</v>
      </c>
      <c r="M706" s="270">
        <v>0</v>
      </c>
      <c r="N706" s="270">
        <v>1</v>
      </c>
      <c r="O706" s="270">
        <v>0</v>
      </c>
    </row>
    <row r="707" spans="9:15" x14ac:dyDescent="0.25">
      <c r="I707" s="270">
        <v>950</v>
      </c>
      <c r="J707" s="270">
        <v>0</v>
      </c>
      <c r="K707" s="270">
        <v>1</v>
      </c>
      <c r="L707" s="270">
        <v>0</v>
      </c>
      <c r="M707" s="270">
        <v>0</v>
      </c>
      <c r="N707" s="270">
        <v>1</v>
      </c>
      <c r="O707" s="270">
        <v>0</v>
      </c>
    </row>
    <row r="708" spans="9:15" x14ac:dyDescent="0.25">
      <c r="I708" s="270">
        <v>953</v>
      </c>
      <c r="J708" s="270">
        <v>0</v>
      </c>
      <c r="K708" s="270">
        <v>1</v>
      </c>
      <c r="L708" s="270">
        <v>0</v>
      </c>
      <c r="M708" s="270">
        <v>0</v>
      </c>
      <c r="N708" s="270">
        <v>1</v>
      </c>
      <c r="O708" s="270">
        <v>0</v>
      </c>
    </row>
    <row r="709" spans="9:15" x14ac:dyDescent="0.25">
      <c r="I709" s="270">
        <v>965</v>
      </c>
      <c r="J709" s="270">
        <v>0</v>
      </c>
      <c r="K709" s="270">
        <v>0</v>
      </c>
      <c r="L709" s="270">
        <v>1</v>
      </c>
      <c r="M709" s="270">
        <v>0</v>
      </c>
      <c r="N709" s="270">
        <v>0</v>
      </c>
      <c r="O709" s="270">
        <v>1</v>
      </c>
    </row>
    <row r="710" spans="9:15" x14ac:dyDescent="0.25">
      <c r="I710" s="270">
        <v>973</v>
      </c>
      <c r="J710" s="270">
        <v>1</v>
      </c>
      <c r="K710" s="270">
        <v>0</v>
      </c>
      <c r="L710" s="270">
        <v>0</v>
      </c>
      <c r="M710" s="270">
        <v>1</v>
      </c>
      <c r="N710" s="270">
        <v>0</v>
      </c>
      <c r="O710" s="270">
        <v>0</v>
      </c>
    </row>
    <row r="711" spans="9:15" x14ac:dyDescent="0.25">
      <c r="I711" s="270">
        <v>974</v>
      </c>
      <c r="J711" s="270">
        <v>1</v>
      </c>
      <c r="K711" s="270">
        <v>0</v>
      </c>
      <c r="L711" s="270">
        <v>0</v>
      </c>
      <c r="M711" s="270">
        <v>1</v>
      </c>
      <c r="N711" s="270">
        <v>0</v>
      </c>
      <c r="O711" s="270">
        <v>0</v>
      </c>
    </row>
    <row r="712" spans="9:15" x14ac:dyDescent="0.25">
      <c r="I712" s="270">
        <v>978</v>
      </c>
      <c r="J712" s="270">
        <v>0</v>
      </c>
      <c r="K712" s="270">
        <v>0</v>
      </c>
      <c r="L712" s="270">
        <v>1</v>
      </c>
      <c r="M712" s="270">
        <v>0</v>
      </c>
      <c r="N712" s="270">
        <v>0</v>
      </c>
      <c r="O712" s="270">
        <v>1</v>
      </c>
    </row>
    <row r="713" spans="9:15" x14ac:dyDescent="0.25">
      <c r="I713" s="270">
        <v>979</v>
      </c>
      <c r="J713" s="270">
        <v>1</v>
      </c>
      <c r="K713" s="270">
        <v>0</v>
      </c>
      <c r="L713" s="270">
        <v>0</v>
      </c>
      <c r="M713" s="270">
        <v>1</v>
      </c>
      <c r="N713" s="270">
        <v>0</v>
      </c>
      <c r="O713" s="270">
        <v>0</v>
      </c>
    </row>
    <row r="714" spans="9:15" x14ac:dyDescent="0.25">
      <c r="I714" s="270">
        <v>989</v>
      </c>
      <c r="J714" s="270">
        <v>0</v>
      </c>
      <c r="K714" s="270">
        <v>0</v>
      </c>
      <c r="L714" s="270">
        <v>0</v>
      </c>
      <c r="M714" s="270">
        <v>0</v>
      </c>
      <c r="N714" s="270">
        <v>1</v>
      </c>
      <c r="O714" s="270">
        <v>0</v>
      </c>
    </row>
    <row r="715" spans="9:15" x14ac:dyDescent="0.25">
      <c r="I715" s="270">
        <v>992</v>
      </c>
      <c r="J715" s="270">
        <v>0</v>
      </c>
      <c r="K715" s="270">
        <v>0</v>
      </c>
      <c r="L715" s="270">
        <v>0</v>
      </c>
      <c r="M715" s="270">
        <v>1</v>
      </c>
      <c r="N715" s="270">
        <v>0</v>
      </c>
      <c r="O715" s="270">
        <v>0</v>
      </c>
    </row>
    <row r="716" spans="9:15" x14ac:dyDescent="0.25">
      <c r="I716" s="270">
        <v>996</v>
      </c>
      <c r="J716" s="270">
        <v>0</v>
      </c>
      <c r="K716" s="270">
        <v>1</v>
      </c>
      <c r="L716" s="270">
        <v>0</v>
      </c>
      <c r="M716" s="270">
        <v>0</v>
      </c>
      <c r="N716" s="270">
        <v>1</v>
      </c>
      <c r="O716" s="270">
        <v>0</v>
      </c>
    </row>
    <row r="717" spans="9:15" x14ac:dyDescent="0.25">
      <c r="I717" s="270">
        <v>1021</v>
      </c>
      <c r="J717" s="270">
        <v>0</v>
      </c>
      <c r="K717" s="270">
        <v>1</v>
      </c>
      <c r="L717" s="270">
        <v>0</v>
      </c>
      <c r="M717" s="270">
        <v>0</v>
      </c>
      <c r="N717" s="270">
        <v>1</v>
      </c>
      <c r="O717" s="270">
        <v>0</v>
      </c>
    </row>
    <row r="718" spans="9:15" x14ac:dyDescent="0.25">
      <c r="I718" s="270">
        <v>1023</v>
      </c>
      <c r="J718" s="270">
        <v>1</v>
      </c>
      <c r="K718" s="270">
        <v>0</v>
      </c>
      <c r="L718" s="270">
        <v>0</v>
      </c>
      <c r="M718" s="270">
        <v>0</v>
      </c>
      <c r="N718" s="270">
        <v>0</v>
      </c>
      <c r="O718" s="270">
        <v>0</v>
      </c>
    </row>
    <row r="719" spans="9:15" x14ac:dyDescent="0.25">
      <c r="I719" s="270">
        <v>1039</v>
      </c>
      <c r="J719" s="270">
        <v>0</v>
      </c>
      <c r="K719" s="270">
        <v>1</v>
      </c>
      <c r="L719" s="270">
        <v>0</v>
      </c>
      <c r="M719" s="270">
        <v>0</v>
      </c>
      <c r="N719" s="270">
        <v>1</v>
      </c>
      <c r="O719" s="270">
        <v>0</v>
      </c>
    </row>
    <row r="720" spans="9:15" x14ac:dyDescent="0.25">
      <c r="I720" s="270">
        <v>1043</v>
      </c>
      <c r="J720" s="270">
        <v>0</v>
      </c>
      <c r="K720" s="270">
        <v>0</v>
      </c>
      <c r="L720" s="270">
        <v>1</v>
      </c>
      <c r="M720" s="270">
        <v>0</v>
      </c>
      <c r="N720" s="270">
        <v>0</v>
      </c>
      <c r="O720" s="270">
        <v>1</v>
      </c>
    </row>
    <row r="721" spans="9:15" x14ac:dyDescent="0.25">
      <c r="I721" s="270">
        <v>1048</v>
      </c>
      <c r="J721" s="270">
        <v>0</v>
      </c>
      <c r="K721" s="270">
        <v>0</v>
      </c>
      <c r="L721" s="270">
        <v>1</v>
      </c>
      <c r="M721" s="270">
        <v>0</v>
      </c>
      <c r="N721" s="270">
        <v>0</v>
      </c>
      <c r="O721" s="270">
        <v>1</v>
      </c>
    </row>
    <row r="722" spans="9:15" x14ac:dyDescent="0.25">
      <c r="I722" s="270">
        <v>1052</v>
      </c>
      <c r="J722" s="270">
        <v>0</v>
      </c>
      <c r="K722" s="270">
        <v>0</v>
      </c>
      <c r="L722" s="270">
        <v>1</v>
      </c>
      <c r="M722" s="270">
        <v>0</v>
      </c>
      <c r="N722" s="270">
        <v>0</v>
      </c>
      <c r="O722" s="270">
        <v>1</v>
      </c>
    </row>
    <row r="723" spans="9:15" x14ac:dyDescent="0.25">
      <c r="I723" s="270">
        <v>1062</v>
      </c>
      <c r="J723" s="270">
        <v>1</v>
      </c>
      <c r="K723" s="270">
        <v>0</v>
      </c>
      <c r="L723" s="270">
        <v>0</v>
      </c>
      <c r="M723" s="270">
        <v>1</v>
      </c>
      <c r="N723" s="270">
        <v>0</v>
      </c>
      <c r="O723" s="270">
        <v>0</v>
      </c>
    </row>
    <row r="724" spans="9:15" x14ac:dyDescent="0.25">
      <c r="I724" s="270">
        <v>1069</v>
      </c>
      <c r="J724" s="270">
        <v>1</v>
      </c>
      <c r="K724" s="270">
        <v>0</v>
      </c>
      <c r="L724" s="270">
        <v>0</v>
      </c>
      <c r="M724" s="270">
        <v>1</v>
      </c>
      <c r="N724" s="270">
        <v>0</v>
      </c>
      <c r="O724" s="270">
        <v>0</v>
      </c>
    </row>
    <row r="725" spans="9:15" x14ac:dyDescent="0.25">
      <c r="I725" s="270">
        <v>1095</v>
      </c>
      <c r="J725" s="270">
        <v>0</v>
      </c>
      <c r="K725" s="270">
        <v>0</v>
      </c>
      <c r="L725" s="270">
        <v>1</v>
      </c>
      <c r="M725" s="270">
        <v>0</v>
      </c>
      <c r="N725" s="270">
        <v>0</v>
      </c>
      <c r="O725" s="270">
        <v>1</v>
      </c>
    </row>
    <row r="726" spans="9:15" x14ac:dyDescent="0.25">
      <c r="I726" s="270">
        <v>1109</v>
      </c>
      <c r="J726" s="270">
        <v>1</v>
      </c>
      <c r="K726" s="270">
        <v>0</v>
      </c>
      <c r="L726" s="270">
        <v>0</v>
      </c>
      <c r="M726" s="270">
        <v>1</v>
      </c>
      <c r="N726" s="270">
        <v>0</v>
      </c>
      <c r="O726" s="270">
        <v>0</v>
      </c>
    </row>
    <row r="727" spans="9:15" x14ac:dyDescent="0.25">
      <c r="I727" s="270">
        <v>1134</v>
      </c>
      <c r="J727" s="270">
        <v>0</v>
      </c>
      <c r="K727" s="270">
        <v>1</v>
      </c>
      <c r="L727" s="270">
        <v>0</v>
      </c>
      <c r="M727" s="270">
        <v>0</v>
      </c>
      <c r="N727" s="270">
        <v>1</v>
      </c>
      <c r="O727" s="270">
        <v>0</v>
      </c>
    </row>
    <row r="728" spans="9:15" x14ac:dyDescent="0.25">
      <c r="I728" s="270">
        <v>1139</v>
      </c>
      <c r="J728" s="270">
        <v>1</v>
      </c>
      <c r="K728" s="270">
        <v>0</v>
      </c>
      <c r="L728" s="270">
        <v>0</v>
      </c>
      <c r="M728" s="270">
        <v>1</v>
      </c>
      <c r="N728" s="270">
        <v>0</v>
      </c>
      <c r="O728" s="270">
        <v>0</v>
      </c>
    </row>
    <row r="729" spans="9:15" x14ac:dyDescent="0.25">
      <c r="I729" s="270">
        <v>1146</v>
      </c>
      <c r="J729" s="270">
        <v>0</v>
      </c>
      <c r="K729" s="270">
        <v>1</v>
      </c>
      <c r="L729" s="270">
        <v>0</v>
      </c>
      <c r="M729" s="270">
        <v>0</v>
      </c>
      <c r="N729" s="270">
        <v>1</v>
      </c>
      <c r="O729" s="270">
        <v>0</v>
      </c>
    </row>
    <row r="730" spans="9:15" x14ac:dyDescent="0.25">
      <c r="I730" s="270">
        <v>1160</v>
      </c>
      <c r="J730" s="270">
        <v>0</v>
      </c>
      <c r="K730" s="270">
        <v>0</v>
      </c>
      <c r="L730" s="270">
        <v>1</v>
      </c>
      <c r="M730" s="270">
        <v>0</v>
      </c>
      <c r="N730" s="270">
        <v>0</v>
      </c>
      <c r="O730" s="270">
        <v>1</v>
      </c>
    </row>
    <row r="731" spans="9:15" x14ac:dyDescent="0.25">
      <c r="I731" s="270">
        <v>1166</v>
      </c>
      <c r="J731" s="270">
        <v>0</v>
      </c>
      <c r="K731" s="270">
        <v>1</v>
      </c>
      <c r="L731" s="270">
        <v>0</v>
      </c>
      <c r="M731" s="270">
        <v>0</v>
      </c>
      <c r="N731" s="270">
        <v>1</v>
      </c>
      <c r="O731" s="270">
        <v>0</v>
      </c>
    </row>
    <row r="732" spans="9:15" x14ac:dyDescent="0.25">
      <c r="I732" s="270">
        <v>1170</v>
      </c>
      <c r="J732" s="270">
        <v>1</v>
      </c>
      <c r="K732" s="270">
        <v>0</v>
      </c>
      <c r="L732" s="270">
        <v>0</v>
      </c>
      <c r="M732" s="270">
        <v>1</v>
      </c>
      <c r="N732" s="270">
        <v>0</v>
      </c>
      <c r="O732" s="270">
        <v>0</v>
      </c>
    </row>
    <row r="733" spans="9:15" x14ac:dyDescent="0.25">
      <c r="I733" s="270">
        <v>1186</v>
      </c>
      <c r="J733" s="270">
        <v>0</v>
      </c>
      <c r="K733" s="270">
        <v>1</v>
      </c>
      <c r="L733" s="270">
        <v>0</v>
      </c>
      <c r="M733" s="270">
        <v>0</v>
      </c>
      <c r="N733" s="270">
        <v>1</v>
      </c>
      <c r="O733" s="270">
        <v>0</v>
      </c>
    </row>
    <row r="734" spans="9:15" x14ac:dyDescent="0.25">
      <c r="I734" s="270">
        <v>1194</v>
      </c>
      <c r="J734" s="270">
        <v>0</v>
      </c>
      <c r="K734" s="270">
        <v>0</v>
      </c>
      <c r="L734" s="270">
        <v>1</v>
      </c>
      <c r="M734" s="270">
        <v>0</v>
      </c>
      <c r="N734" s="270">
        <v>0</v>
      </c>
      <c r="O734" s="270">
        <v>1</v>
      </c>
    </row>
    <row r="735" spans="9:15" x14ac:dyDescent="0.25">
      <c r="I735" s="270">
        <v>1201</v>
      </c>
      <c r="J735" s="270">
        <v>0</v>
      </c>
      <c r="K735" s="270">
        <v>0</v>
      </c>
      <c r="L735" s="270">
        <v>1</v>
      </c>
      <c r="M735" s="270">
        <v>0</v>
      </c>
      <c r="N735" s="270">
        <v>0</v>
      </c>
      <c r="O735" s="270">
        <v>1</v>
      </c>
    </row>
    <row r="736" spans="9:15" x14ac:dyDescent="0.25">
      <c r="I736" s="270">
        <v>1225</v>
      </c>
      <c r="J736" s="270">
        <v>0</v>
      </c>
      <c r="K736" s="270">
        <v>1</v>
      </c>
      <c r="L736" s="270">
        <v>0</v>
      </c>
      <c r="M736" s="270">
        <v>0</v>
      </c>
      <c r="N736" s="270">
        <v>1</v>
      </c>
      <c r="O736" s="270">
        <v>0</v>
      </c>
    </row>
    <row r="737" spans="9:15" x14ac:dyDescent="0.25">
      <c r="I737" s="270">
        <v>1242</v>
      </c>
      <c r="J737" s="270">
        <v>0</v>
      </c>
      <c r="K737" s="270">
        <v>0</v>
      </c>
      <c r="L737" s="270">
        <v>1</v>
      </c>
      <c r="M737" s="270">
        <v>0</v>
      </c>
      <c r="N737" s="270">
        <v>0</v>
      </c>
      <c r="O737" s="270">
        <v>1</v>
      </c>
    </row>
    <row r="738" spans="9:15" x14ac:dyDescent="0.25">
      <c r="I738" s="270">
        <v>1245</v>
      </c>
      <c r="J738" s="270">
        <v>1</v>
      </c>
      <c r="K738" s="270">
        <v>0</v>
      </c>
      <c r="L738" s="270">
        <v>0</v>
      </c>
      <c r="M738" s="270">
        <v>0</v>
      </c>
      <c r="N738" s="270">
        <v>0</v>
      </c>
      <c r="O738" s="270">
        <v>0</v>
      </c>
    </row>
    <row r="739" spans="9:15" x14ac:dyDescent="0.25">
      <c r="I739" s="270">
        <v>1251</v>
      </c>
      <c r="J739" s="270">
        <v>0</v>
      </c>
      <c r="K739" s="270">
        <v>1</v>
      </c>
      <c r="L739" s="270">
        <v>0</v>
      </c>
      <c r="M739" s="270">
        <v>0</v>
      </c>
      <c r="N739" s="270">
        <v>1</v>
      </c>
      <c r="O739" s="270">
        <v>0</v>
      </c>
    </row>
    <row r="740" spans="9:15" x14ac:dyDescent="0.25">
      <c r="I740" s="270">
        <v>1253</v>
      </c>
      <c r="J740" s="270">
        <v>0</v>
      </c>
      <c r="K740" s="270">
        <v>1</v>
      </c>
      <c r="L740" s="270">
        <v>0</v>
      </c>
      <c r="M740" s="270">
        <v>0</v>
      </c>
      <c r="N740" s="270">
        <v>1</v>
      </c>
      <c r="O740" s="270">
        <v>0</v>
      </c>
    </row>
    <row r="741" spans="9:15" x14ac:dyDescent="0.25">
      <c r="I741" s="270">
        <v>1272</v>
      </c>
      <c r="J741" s="270">
        <v>0</v>
      </c>
      <c r="K741" s="270">
        <v>0</v>
      </c>
      <c r="L741" s="270">
        <v>1</v>
      </c>
      <c r="M741" s="270">
        <v>0</v>
      </c>
      <c r="N741" s="270">
        <v>0</v>
      </c>
      <c r="O741" s="270">
        <v>1</v>
      </c>
    </row>
    <row r="742" spans="9:15" x14ac:dyDescent="0.25">
      <c r="I742" s="270">
        <v>1275</v>
      </c>
      <c r="J742" s="270">
        <v>0</v>
      </c>
      <c r="K742" s="270">
        <v>0</v>
      </c>
      <c r="L742" s="270">
        <v>1</v>
      </c>
      <c r="M742" s="270">
        <v>0</v>
      </c>
      <c r="N742" s="270">
        <v>0</v>
      </c>
      <c r="O742" s="270">
        <v>1</v>
      </c>
    </row>
    <row r="743" spans="9:15" x14ac:dyDescent="0.25">
      <c r="I743" s="270">
        <v>1279</v>
      </c>
      <c r="J743" s="270">
        <v>1</v>
      </c>
      <c r="K743" s="270">
        <v>0</v>
      </c>
      <c r="L743" s="270">
        <v>0</v>
      </c>
      <c r="M743" s="270">
        <v>1</v>
      </c>
      <c r="N743" s="270">
        <v>0</v>
      </c>
      <c r="O743" s="270">
        <v>0</v>
      </c>
    </row>
    <row r="744" spans="9:15" x14ac:dyDescent="0.25">
      <c r="I744" s="270">
        <v>1300</v>
      </c>
      <c r="J744" s="270">
        <v>1</v>
      </c>
      <c r="K744" s="270">
        <v>0</v>
      </c>
      <c r="L744" s="270">
        <v>0</v>
      </c>
      <c r="M744" s="270">
        <v>1</v>
      </c>
      <c r="N744" s="270">
        <v>0</v>
      </c>
      <c r="O744" s="270">
        <v>0</v>
      </c>
    </row>
    <row r="745" spans="9:15" x14ac:dyDescent="0.25">
      <c r="I745" s="270">
        <v>1314</v>
      </c>
      <c r="J745" s="270">
        <v>0</v>
      </c>
      <c r="K745" s="270">
        <v>1</v>
      </c>
      <c r="L745" s="270">
        <v>0</v>
      </c>
      <c r="M745" s="270">
        <v>0</v>
      </c>
      <c r="N745" s="270">
        <v>1</v>
      </c>
      <c r="O745" s="270">
        <v>0</v>
      </c>
    </row>
    <row r="746" spans="9:15" x14ac:dyDescent="0.25">
      <c r="I746" s="270">
        <v>1346</v>
      </c>
      <c r="J746" s="270">
        <v>1</v>
      </c>
      <c r="K746" s="270">
        <v>0</v>
      </c>
      <c r="L746" s="270">
        <v>0</v>
      </c>
      <c r="M746" s="270">
        <v>1</v>
      </c>
      <c r="N746" s="270">
        <v>0</v>
      </c>
      <c r="O746" s="270">
        <v>0</v>
      </c>
    </row>
    <row r="747" spans="9:15" x14ac:dyDescent="0.25">
      <c r="I747" s="270">
        <v>1352</v>
      </c>
      <c r="J747" s="270">
        <v>1</v>
      </c>
      <c r="K747" s="270">
        <v>0</v>
      </c>
      <c r="L747" s="270">
        <v>0</v>
      </c>
      <c r="M747" s="270">
        <v>1</v>
      </c>
      <c r="N747" s="270">
        <v>0</v>
      </c>
      <c r="O747" s="270">
        <v>0</v>
      </c>
    </row>
    <row r="748" spans="9:15" x14ac:dyDescent="0.25">
      <c r="I748" s="270">
        <v>1354</v>
      </c>
      <c r="J748" s="270">
        <v>0</v>
      </c>
      <c r="K748" s="270">
        <v>0</v>
      </c>
      <c r="L748" s="270">
        <v>1</v>
      </c>
      <c r="M748" s="270">
        <v>0</v>
      </c>
      <c r="N748" s="270">
        <v>0</v>
      </c>
      <c r="O748" s="270">
        <v>1</v>
      </c>
    </row>
    <row r="749" spans="9:15" x14ac:dyDescent="0.25">
      <c r="I749" s="270">
        <v>1390</v>
      </c>
      <c r="J749" s="270">
        <v>1</v>
      </c>
      <c r="K749" s="270">
        <v>0</v>
      </c>
      <c r="L749" s="270">
        <v>0</v>
      </c>
      <c r="M749" s="270">
        <v>1</v>
      </c>
      <c r="N749" s="270">
        <v>0</v>
      </c>
      <c r="O749" s="270">
        <v>0</v>
      </c>
    </row>
    <row r="750" spans="9:15" x14ac:dyDescent="0.25">
      <c r="I750" s="270">
        <v>1408</v>
      </c>
      <c r="J750" s="270">
        <v>0</v>
      </c>
      <c r="K750" s="270">
        <v>1</v>
      </c>
      <c r="L750" s="270">
        <v>0</v>
      </c>
      <c r="M750" s="270">
        <v>0</v>
      </c>
      <c r="N750" s="270">
        <v>1</v>
      </c>
      <c r="O750" s="270">
        <v>0</v>
      </c>
    </row>
    <row r="751" spans="9:15" x14ac:dyDescent="0.25">
      <c r="I751" s="270">
        <v>1411</v>
      </c>
      <c r="J751" s="270">
        <v>1</v>
      </c>
      <c r="K751" s="270">
        <v>0</v>
      </c>
      <c r="L751" s="270">
        <v>0</v>
      </c>
      <c r="M751" s="270">
        <v>1</v>
      </c>
      <c r="N751" s="270">
        <v>0</v>
      </c>
      <c r="O751" s="270">
        <v>0</v>
      </c>
    </row>
    <row r="752" spans="9:15" x14ac:dyDescent="0.25">
      <c r="I752" s="270">
        <v>1422</v>
      </c>
      <c r="J752" s="270">
        <v>0</v>
      </c>
      <c r="K752" s="270">
        <v>1</v>
      </c>
      <c r="L752" s="270">
        <v>0</v>
      </c>
      <c r="M752" s="270">
        <v>0</v>
      </c>
      <c r="N752" s="270">
        <v>1</v>
      </c>
      <c r="O752" s="270">
        <v>0</v>
      </c>
    </row>
    <row r="753" spans="9:15" x14ac:dyDescent="0.25">
      <c r="I753" s="270">
        <v>1438</v>
      </c>
      <c r="J753" s="270">
        <v>0</v>
      </c>
      <c r="K753" s="270">
        <v>0</v>
      </c>
      <c r="L753" s="270">
        <v>2</v>
      </c>
      <c r="M753" s="270">
        <v>0</v>
      </c>
      <c r="N753" s="270">
        <v>0</v>
      </c>
      <c r="O753" s="270">
        <v>2</v>
      </c>
    </row>
    <row r="754" spans="9:15" x14ac:dyDescent="0.25">
      <c r="I754" s="270">
        <v>1446</v>
      </c>
      <c r="J754" s="270">
        <v>0</v>
      </c>
      <c r="K754" s="270">
        <v>1</v>
      </c>
      <c r="L754" s="270">
        <v>0</v>
      </c>
      <c r="M754" s="270">
        <v>0</v>
      </c>
      <c r="N754" s="270">
        <v>1</v>
      </c>
      <c r="O754" s="270">
        <v>0</v>
      </c>
    </row>
    <row r="755" spans="9:15" x14ac:dyDescent="0.25">
      <c r="I755" s="270">
        <v>1450</v>
      </c>
      <c r="J755" s="270">
        <v>0</v>
      </c>
      <c r="K755" s="270">
        <v>0</v>
      </c>
      <c r="L755" s="270">
        <v>1</v>
      </c>
      <c r="M755" s="270">
        <v>0</v>
      </c>
      <c r="N755" s="270">
        <v>0</v>
      </c>
      <c r="O755" s="270">
        <v>1</v>
      </c>
    </row>
    <row r="756" spans="9:15" x14ac:dyDescent="0.25">
      <c r="I756" s="270">
        <v>1455</v>
      </c>
      <c r="J756" s="270">
        <v>0</v>
      </c>
      <c r="K756" s="270">
        <v>0</v>
      </c>
      <c r="L756" s="270">
        <v>1</v>
      </c>
      <c r="M756" s="270">
        <v>0</v>
      </c>
      <c r="N756" s="270">
        <v>0</v>
      </c>
      <c r="O756" s="270">
        <v>1</v>
      </c>
    </row>
    <row r="757" spans="9:15" x14ac:dyDescent="0.25">
      <c r="I757" s="270">
        <v>1500</v>
      </c>
      <c r="J757" s="270">
        <v>1</v>
      </c>
      <c r="K757" s="270">
        <v>0</v>
      </c>
      <c r="L757" s="270">
        <v>0</v>
      </c>
      <c r="M757" s="270">
        <v>1</v>
      </c>
      <c r="N757" s="270">
        <v>0</v>
      </c>
      <c r="O757" s="270">
        <v>0</v>
      </c>
    </row>
    <row r="758" spans="9:15" x14ac:dyDescent="0.25">
      <c r="I758" s="270">
        <v>1507</v>
      </c>
      <c r="J758" s="270">
        <v>0</v>
      </c>
      <c r="K758" s="270">
        <v>1</v>
      </c>
      <c r="L758" s="270">
        <v>0</v>
      </c>
      <c r="M758" s="270">
        <v>0</v>
      </c>
      <c r="N758" s="270">
        <v>1</v>
      </c>
      <c r="O758" s="270">
        <v>0</v>
      </c>
    </row>
    <row r="759" spans="9:15" x14ac:dyDescent="0.25">
      <c r="I759" s="270">
        <v>1548</v>
      </c>
      <c r="J759" s="270">
        <v>1</v>
      </c>
      <c r="K759" s="270">
        <v>0</v>
      </c>
      <c r="L759" s="270">
        <v>0</v>
      </c>
      <c r="M759" s="270">
        <v>1</v>
      </c>
      <c r="N759" s="270">
        <v>0</v>
      </c>
      <c r="O759" s="270">
        <v>0</v>
      </c>
    </row>
    <row r="760" spans="9:15" x14ac:dyDescent="0.25">
      <c r="I760" s="270">
        <v>1558</v>
      </c>
      <c r="J760" s="270">
        <v>0</v>
      </c>
      <c r="K760" s="270">
        <v>1</v>
      </c>
      <c r="L760" s="270">
        <v>0</v>
      </c>
      <c r="M760" s="270">
        <v>0</v>
      </c>
      <c r="N760" s="270">
        <v>1</v>
      </c>
      <c r="O760" s="270">
        <v>0</v>
      </c>
    </row>
    <row r="761" spans="9:15" x14ac:dyDescent="0.25">
      <c r="I761" s="270">
        <v>1559</v>
      </c>
      <c r="J761" s="270">
        <v>0</v>
      </c>
      <c r="K761" s="270">
        <v>0</v>
      </c>
      <c r="L761" s="270">
        <v>1</v>
      </c>
      <c r="M761" s="270">
        <v>0</v>
      </c>
      <c r="N761" s="270">
        <v>0</v>
      </c>
      <c r="O761" s="270">
        <v>1</v>
      </c>
    </row>
    <row r="762" spans="9:15" x14ac:dyDescent="0.25">
      <c r="I762" s="270">
        <v>1580</v>
      </c>
      <c r="J762" s="270">
        <v>0</v>
      </c>
      <c r="K762" s="270">
        <v>0</v>
      </c>
      <c r="L762" s="270">
        <v>1</v>
      </c>
      <c r="M762" s="270">
        <v>0</v>
      </c>
      <c r="N762" s="270">
        <v>0</v>
      </c>
      <c r="O762" s="270">
        <v>1</v>
      </c>
    </row>
    <row r="763" spans="9:15" x14ac:dyDescent="0.25">
      <c r="I763" s="270">
        <v>1581</v>
      </c>
      <c r="J763" s="270">
        <v>0</v>
      </c>
      <c r="K763" s="270">
        <v>0</v>
      </c>
      <c r="L763" s="270">
        <v>1</v>
      </c>
      <c r="M763" s="270">
        <v>0</v>
      </c>
      <c r="N763" s="270">
        <v>0</v>
      </c>
      <c r="O763" s="270">
        <v>1</v>
      </c>
    </row>
    <row r="764" spans="9:15" x14ac:dyDescent="0.25">
      <c r="I764" s="270">
        <v>1619</v>
      </c>
      <c r="J764" s="270">
        <v>0</v>
      </c>
      <c r="K764" s="270">
        <v>0</v>
      </c>
      <c r="L764" s="270">
        <v>1</v>
      </c>
      <c r="M764" s="270">
        <v>0</v>
      </c>
      <c r="N764" s="270">
        <v>0</v>
      </c>
      <c r="O764" s="270">
        <v>1</v>
      </c>
    </row>
    <row r="765" spans="9:15" x14ac:dyDescent="0.25">
      <c r="I765" s="270">
        <v>1645</v>
      </c>
      <c r="J765" s="270">
        <v>1</v>
      </c>
      <c r="K765" s="270">
        <v>0</v>
      </c>
      <c r="L765" s="270">
        <v>0</v>
      </c>
      <c r="M765" s="270">
        <v>1</v>
      </c>
      <c r="N765" s="270">
        <v>0</v>
      </c>
      <c r="O765" s="270">
        <v>0</v>
      </c>
    </row>
    <row r="766" spans="9:15" x14ac:dyDescent="0.25">
      <c r="I766" s="270">
        <v>1666</v>
      </c>
      <c r="J766" s="270">
        <v>0</v>
      </c>
      <c r="K766" s="270">
        <v>0</v>
      </c>
      <c r="L766" s="270">
        <v>1</v>
      </c>
      <c r="M766" s="270">
        <v>0</v>
      </c>
      <c r="N766" s="270">
        <v>0</v>
      </c>
      <c r="O766" s="270">
        <v>1</v>
      </c>
    </row>
    <row r="767" spans="9:15" x14ac:dyDescent="0.25">
      <c r="I767" s="270">
        <v>1680</v>
      </c>
      <c r="J767" s="270">
        <v>1</v>
      </c>
      <c r="K767" s="270">
        <v>0</v>
      </c>
      <c r="L767" s="270">
        <v>0</v>
      </c>
      <c r="M767" s="270">
        <v>1</v>
      </c>
      <c r="N767" s="270">
        <v>0</v>
      </c>
      <c r="O767" s="270">
        <v>0</v>
      </c>
    </row>
    <row r="768" spans="9:15" x14ac:dyDescent="0.25">
      <c r="I768" s="270">
        <v>1687</v>
      </c>
      <c r="J768" s="270">
        <v>1</v>
      </c>
      <c r="K768" s="270">
        <v>0</v>
      </c>
      <c r="L768" s="270">
        <v>0</v>
      </c>
      <c r="M768" s="270">
        <v>1</v>
      </c>
      <c r="N768" s="270">
        <v>0</v>
      </c>
      <c r="O768" s="270">
        <v>0</v>
      </c>
    </row>
    <row r="769" spans="9:15" x14ac:dyDescent="0.25">
      <c r="I769" s="270">
        <v>1695</v>
      </c>
      <c r="J769" s="270">
        <v>0</v>
      </c>
      <c r="K769" s="270">
        <v>1</v>
      </c>
      <c r="L769" s="270">
        <v>0</v>
      </c>
      <c r="M769" s="270">
        <v>0</v>
      </c>
      <c r="N769" s="270">
        <v>1</v>
      </c>
      <c r="O769" s="270">
        <v>0</v>
      </c>
    </row>
    <row r="770" spans="9:15" x14ac:dyDescent="0.25">
      <c r="I770" s="270">
        <v>1748</v>
      </c>
      <c r="J770" s="270">
        <v>0</v>
      </c>
      <c r="K770" s="270">
        <v>1</v>
      </c>
      <c r="L770" s="270">
        <v>0</v>
      </c>
      <c r="M770" s="270">
        <v>0</v>
      </c>
      <c r="N770" s="270">
        <v>1</v>
      </c>
      <c r="O770" s="270">
        <v>0</v>
      </c>
    </row>
    <row r="771" spans="9:15" x14ac:dyDescent="0.25">
      <c r="I771" s="270">
        <v>1754</v>
      </c>
      <c r="J771" s="270">
        <v>0</v>
      </c>
      <c r="K771" s="270">
        <v>0</v>
      </c>
      <c r="L771" s="270">
        <v>1</v>
      </c>
      <c r="M771" s="270">
        <v>0</v>
      </c>
      <c r="N771" s="270">
        <v>0</v>
      </c>
      <c r="O771" s="270">
        <v>1</v>
      </c>
    </row>
    <row r="772" spans="9:15" x14ac:dyDescent="0.25">
      <c r="I772" s="270">
        <v>1790</v>
      </c>
      <c r="J772" s="270">
        <v>0</v>
      </c>
      <c r="K772" s="270">
        <v>1</v>
      </c>
      <c r="L772" s="270">
        <v>0</v>
      </c>
      <c r="M772" s="270">
        <v>0</v>
      </c>
      <c r="N772" s="270">
        <v>1</v>
      </c>
      <c r="O772" s="270">
        <v>0</v>
      </c>
    </row>
    <row r="773" spans="9:15" x14ac:dyDescent="0.25">
      <c r="I773" s="270">
        <v>1858</v>
      </c>
      <c r="J773" s="270">
        <v>0</v>
      </c>
      <c r="K773" s="270">
        <v>0</v>
      </c>
      <c r="L773" s="270">
        <v>1</v>
      </c>
      <c r="M773" s="270">
        <v>0</v>
      </c>
      <c r="N773" s="270">
        <v>0</v>
      </c>
      <c r="O773" s="270">
        <v>1</v>
      </c>
    </row>
    <row r="774" spans="9:15" x14ac:dyDescent="0.25">
      <c r="I774" s="270">
        <v>1917</v>
      </c>
      <c r="J774" s="270">
        <v>0</v>
      </c>
      <c r="K774" s="270">
        <v>1</v>
      </c>
      <c r="L774" s="270">
        <v>0</v>
      </c>
      <c r="M774" s="270">
        <v>0</v>
      </c>
      <c r="N774" s="270">
        <v>1</v>
      </c>
      <c r="O774" s="270">
        <v>0</v>
      </c>
    </row>
    <row r="775" spans="9:15" x14ac:dyDescent="0.25">
      <c r="I775" s="270">
        <v>1929</v>
      </c>
      <c r="J775" s="270">
        <v>0</v>
      </c>
      <c r="K775" s="270">
        <v>0</v>
      </c>
      <c r="L775" s="270">
        <v>1</v>
      </c>
      <c r="M775" s="270">
        <v>0</v>
      </c>
      <c r="N775" s="270">
        <v>0</v>
      </c>
      <c r="O775" s="270">
        <v>1</v>
      </c>
    </row>
    <row r="776" spans="9:15" x14ac:dyDescent="0.25">
      <c r="I776" s="270">
        <v>1985</v>
      </c>
      <c r="J776" s="270">
        <v>0</v>
      </c>
      <c r="K776" s="270">
        <v>1</v>
      </c>
      <c r="L776" s="270">
        <v>0</v>
      </c>
      <c r="M776" s="270">
        <v>0</v>
      </c>
      <c r="N776" s="270">
        <v>1</v>
      </c>
      <c r="O776" s="270">
        <v>0</v>
      </c>
    </row>
    <row r="777" spans="9:15" x14ac:dyDescent="0.25">
      <c r="I777" s="270">
        <v>1996</v>
      </c>
      <c r="J777" s="270">
        <v>1</v>
      </c>
      <c r="K777" s="270">
        <v>0</v>
      </c>
      <c r="L777" s="270">
        <v>0</v>
      </c>
      <c r="M777" s="270">
        <v>1</v>
      </c>
      <c r="N777" s="270">
        <v>0</v>
      </c>
      <c r="O777" s="270">
        <v>0</v>
      </c>
    </row>
    <row r="778" spans="9:15" x14ac:dyDescent="0.25">
      <c r="I778" s="270">
        <v>2017</v>
      </c>
      <c r="J778" s="270">
        <v>0</v>
      </c>
      <c r="K778" s="270">
        <v>0</v>
      </c>
      <c r="L778" s="270">
        <v>1</v>
      </c>
      <c r="M778" s="270">
        <v>0</v>
      </c>
      <c r="N778" s="270">
        <v>0</v>
      </c>
      <c r="O778" s="270">
        <v>1</v>
      </c>
    </row>
    <row r="779" spans="9:15" x14ac:dyDescent="0.25">
      <c r="I779" s="270">
        <v>2050</v>
      </c>
      <c r="J779" s="270">
        <v>0</v>
      </c>
      <c r="K779" s="270">
        <v>0</v>
      </c>
      <c r="L779" s="270">
        <v>1</v>
      </c>
      <c r="M779" s="270">
        <v>0</v>
      </c>
      <c r="N779" s="270">
        <v>0</v>
      </c>
      <c r="O779" s="270">
        <v>1</v>
      </c>
    </row>
    <row r="780" spans="9:15" x14ac:dyDescent="0.25">
      <c r="I780" s="270">
        <v>2211</v>
      </c>
      <c r="J780" s="270">
        <v>0</v>
      </c>
      <c r="K780" s="270">
        <v>0</v>
      </c>
      <c r="L780" s="270">
        <v>1</v>
      </c>
      <c r="M780" s="270">
        <v>0</v>
      </c>
      <c r="N780" s="270">
        <v>0</v>
      </c>
      <c r="O780" s="270">
        <v>1</v>
      </c>
    </row>
    <row r="781" spans="9:15" x14ac:dyDescent="0.25">
      <c r="I781" s="270">
        <v>2265</v>
      </c>
      <c r="J781" s="270">
        <v>0</v>
      </c>
      <c r="K781" s="270">
        <v>0</v>
      </c>
      <c r="L781" s="270">
        <v>1</v>
      </c>
      <c r="M781" s="270">
        <v>0</v>
      </c>
      <c r="N781" s="270">
        <v>0</v>
      </c>
      <c r="O781" s="270">
        <v>1</v>
      </c>
    </row>
    <row r="782" spans="9:15" x14ac:dyDescent="0.25">
      <c r="I782" s="270">
        <v>2342</v>
      </c>
      <c r="J782" s="270">
        <v>1</v>
      </c>
      <c r="K782" s="270">
        <v>0</v>
      </c>
      <c r="L782" s="270">
        <v>0</v>
      </c>
      <c r="M782" s="270">
        <v>1</v>
      </c>
      <c r="N782" s="270">
        <v>0</v>
      </c>
      <c r="O782" s="270">
        <v>0</v>
      </c>
    </row>
    <row r="783" spans="9:15" x14ac:dyDescent="0.25">
      <c r="I783" s="270">
        <v>2394</v>
      </c>
      <c r="J783" s="270">
        <v>1</v>
      </c>
      <c r="K783" s="270">
        <v>0</v>
      </c>
      <c r="L783" s="270">
        <v>0</v>
      </c>
      <c r="M783" s="270">
        <v>1</v>
      </c>
      <c r="N783" s="270">
        <v>0</v>
      </c>
      <c r="O783" s="270">
        <v>0</v>
      </c>
    </row>
    <row r="784" spans="9:15" x14ac:dyDescent="0.25">
      <c r="I784" s="270">
        <v>2980</v>
      </c>
      <c r="J784" s="270">
        <v>0</v>
      </c>
      <c r="K784" s="270">
        <v>0</v>
      </c>
      <c r="L784" s="270">
        <v>0</v>
      </c>
      <c r="M784" s="270">
        <v>1</v>
      </c>
      <c r="N784" s="270">
        <v>0</v>
      </c>
      <c r="O784" s="270">
        <v>0</v>
      </c>
    </row>
    <row r="785" spans="9:15" x14ac:dyDescent="0.25">
      <c r="I785" s="270">
        <v>3724</v>
      </c>
      <c r="J785" s="270">
        <v>0</v>
      </c>
      <c r="K785" s="270">
        <v>1</v>
      </c>
      <c r="L785" s="270">
        <v>0</v>
      </c>
      <c r="M785" s="270">
        <v>0</v>
      </c>
      <c r="N785" s="270">
        <v>1</v>
      </c>
      <c r="O785" s="270">
        <v>0</v>
      </c>
    </row>
    <row r="786" spans="9:15" x14ac:dyDescent="0.25">
      <c r="I786" s="270">
        <v>3726</v>
      </c>
      <c r="J786" s="270">
        <v>0</v>
      </c>
      <c r="K786" s="270">
        <v>0</v>
      </c>
      <c r="L786" s="270">
        <v>0</v>
      </c>
      <c r="M786" s="270">
        <v>0</v>
      </c>
      <c r="N786" s="270">
        <v>0</v>
      </c>
      <c r="O786" s="270">
        <v>1</v>
      </c>
    </row>
    <row r="787" spans="9:15" x14ac:dyDescent="0.25">
      <c r="I787" s="270">
        <v>4061</v>
      </c>
      <c r="J787" s="270">
        <v>0</v>
      </c>
      <c r="K787" s="270">
        <v>0</v>
      </c>
      <c r="L787" s="270">
        <v>0</v>
      </c>
      <c r="M787" s="270">
        <v>0</v>
      </c>
      <c r="N787" s="270">
        <v>0</v>
      </c>
      <c r="O787" s="270">
        <v>1</v>
      </c>
    </row>
    <row r="788" spans="9:15" x14ac:dyDescent="0.25">
      <c r="I788" s="270">
        <v>7579</v>
      </c>
      <c r="J788" s="270">
        <v>1</v>
      </c>
      <c r="K788" s="270">
        <v>0</v>
      </c>
      <c r="L788" s="270">
        <v>0</v>
      </c>
      <c r="M788" s="270">
        <v>1</v>
      </c>
      <c r="N788" s="270">
        <v>0</v>
      </c>
      <c r="O788" s="270">
        <v>0</v>
      </c>
    </row>
    <row r="789" spans="9:15" x14ac:dyDescent="0.25">
      <c r="I789" s="270">
        <v>8061</v>
      </c>
      <c r="J789" s="270">
        <v>0</v>
      </c>
      <c r="K789" s="270">
        <v>0</v>
      </c>
      <c r="L789" s="270">
        <v>1</v>
      </c>
      <c r="M789" s="270">
        <v>0</v>
      </c>
      <c r="N789" s="270">
        <v>0</v>
      </c>
      <c r="O789" s="270">
        <v>1</v>
      </c>
    </row>
    <row r="790" spans="9:15" x14ac:dyDescent="0.25">
      <c r="I790" s="270">
        <v>9650</v>
      </c>
      <c r="J790" s="270">
        <v>0</v>
      </c>
      <c r="K790" s="270">
        <v>1</v>
      </c>
      <c r="L790" s="270">
        <v>0</v>
      </c>
      <c r="M790" s="270">
        <v>0</v>
      </c>
      <c r="N790" s="270">
        <v>1</v>
      </c>
      <c r="O790" s="270">
        <v>0</v>
      </c>
    </row>
    <row r="791" spans="9:15" x14ac:dyDescent="0.25">
      <c r="I791" s="270">
        <v>11514</v>
      </c>
      <c r="J791" s="270">
        <v>0</v>
      </c>
      <c r="K791" s="270">
        <v>0</v>
      </c>
      <c r="L791" s="270">
        <v>1</v>
      </c>
      <c r="M791" s="270">
        <v>0</v>
      </c>
      <c r="N791" s="270">
        <v>0</v>
      </c>
      <c r="O791" s="270">
        <v>1</v>
      </c>
    </row>
    <row r="792" spans="9:15" x14ac:dyDescent="0.25">
      <c r="I792" s="270">
        <v>12952</v>
      </c>
      <c r="J792" s="270">
        <v>0</v>
      </c>
      <c r="K792" s="270">
        <v>1</v>
      </c>
      <c r="L792" s="270">
        <v>0</v>
      </c>
      <c r="M792" s="270">
        <v>0</v>
      </c>
      <c r="N792" s="270">
        <v>1</v>
      </c>
      <c r="O792" s="270">
        <v>0</v>
      </c>
    </row>
    <row r="793" spans="9:15" x14ac:dyDescent="0.25">
      <c r="I793" s="270">
        <v>13383</v>
      </c>
      <c r="J793" s="270">
        <v>1</v>
      </c>
      <c r="K793" s="270">
        <v>0</v>
      </c>
      <c r="L793" s="270">
        <v>0</v>
      </c>
      <c r="M793" s="270">
        <v>1</v>
      </c>
      <c r="N793" s="270">
        <v>0</v>
      </c>
      <c r="O793" s="270">
        <v>0</v>
      </c>
    </row>
    <row r="794" spans="9:15" x14ac:dyDescent="0.25">
      <c r="I794" s="270">
        <v>69784</v>
      </c>
      <c r="J794" s="270">
        <v>0</v>
      </c>
      <c r="K794" s="270">
        <v>0</v>
      </c>
      <c r="L794" s="270">
        <v>0</v>
      </c>
      <c r="M794" s="270">
        <v>0</v>
      </c>
      <c r="N794" s="270">
        <v>1</v>
      </c>
      <c r="O794" s="270">
        <v>0</v>
      </c>
    </row>
    <row r="795" spans="9:15" x14ac:dyDescent="0.25">
      <c r="I795" s="270">
        <v>183384</v>
      </c>
      <c r="J795" s="270">
        <v>0</v>
      </c>
      <c r="K795" s="270">
        <v>0</v>
      </c>
      <c r="L795" s="270">
        <v>1</v>
      </c>
      <c r="M795" s="270">
        <v>0</v>
      </c>
      <c r="N795" s="270">
        <v>0</v>
      </c>
      <c r="O795" s="270">
        <v>1</v>
      </c>
    </row>
  </sheetData>
  <mergeCells count="9">
    <mergeCell ref="X22:AA22"/>
    <mergeCell ref="I2:U2"/>
    <mergeCell ref="J3:O3"/>
    <mergeCell ref="P3:U3"/>
    <mergeCell ref="X3:AH3"/>
    <mergeCell ref="J4:L4"/>
    <mergeCell ref="M4:O4"/>
    <mergeCell ref="P4:R4"/>
    <mergeCell ref="S4:U4"/>
  </mergeCells>
  <phoneticPr fontId="13" type="noConversion"/>
  <conditionalFormatting sqref="L7">
    <cfRule type="cellIs" dxfId="12" priority="2" operator="equal">
      <formula>$E$38</formula>
    </cfRule>
  </conditionalFormatting>
  <conditionalFormatting sqref="V7:V107">
    <cfRule type="cellIs" dxfId="11" priority="1" operator="greaterThanOrEqual">
      <formula>0.5</formula>
    </cfRule>
  </conditionalFormatting>
  <hyperlinks>
    <hyperlink ref="A45" location="目錄!A1" display="目錄" xr:uid="{5A7184E0-0F7E-45D3-9992-25DD207CBFE7}"/>
  </hyperlink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2E2B9-5796-4FDA-B236-917337BA3538}">
  <dimension ref="A1:AL65"/>
  <sheetViews>
    <sheetView topLeftCell="H1" zoomScale="70" zoomScaleNormal="70" workbookViewId="0">
      <selection activeCell="AC39" sqref="AC39"/>
    </sheetView>
  </sheetViews>
  <sheetFormatPr defaultColWidth="9.109375" defaultRowHeight="15.75" x14ac:dyDescent="0.25"/>
  <cols>
    <col min="1" max="16384" width="9.109375" style="121"/>
  </cols>
  <sheetData>
    <row r="1" spans="2:38" x14ac:dyDescent="0.25">
      <c r="B1" s="513" t="s">
        <v>1067</v>
      </c>
      <c r="C1" s="514"/>
      <c r="D1" s="514"/>
      <c r="E1" s="514"/>
      <c r="F1" s="514"/>
      <c r="G1" s="514"/>
      <c r="H1" s="514"/>
      <c r="I1" s="515"/>
      <c r="J1" s="122"/>
    </row>
    <row r="2" spans="2:38" x14ac:dyDescent="0.25">
      <c r="B2" s="123" t="s">
        <v>253</v>
      </c>
      <c r="C2" s="124" t="s">
        <v>254</v>
      </c>
      <c r="D2" s="125" t="s">
        <v>255</v>
      </c>
      <c r="E2" s="125" t="s">
        <v>256</v>
      </c>
      <c r="F2" s="125" t="s">
        <v>257</v>
      </c>
      <c r="G2" s="125" t="s">
        <v>139</v>
      </c>
      <c r="H2" s="125" t="s">
        <v>258</v>
      </c>
      <c r="I2" s="126" t="s">
        <v>140</v>
      </c>
      <c r="J2" s="122"/>
    </row>
    <row r="3" spans="2:38" x14ac:dyDescent="0.25">
      <c r="B3" s="127"/>
      <c r="C3" s="237" t="s">
        <v>259</v>
      </c>
      <c r="D3" s="237" t="s">
        <v>859</v>
      </c>
      <c r="E3" s="237" t="s">
        <v>860</v>
      </c>
      <c r="F3" s="237" t="s">
        <v>861</v>
      </c>
      <c r="G3" s="237" t="s">
        <v>263</v>
      </c>
      <c r="H3" s="237" t="s">
        <v>264</v>
      </c>
      <c r="I3" s="128"/>
      <c r="K3" s="516" t="s">
        <v>862</v>
      </c>
      <c r="L3" s="508"/>
      <c r="M3" s="508"/>
      <c r="N3" s="508"/>
      <c r="O3" s="508"/>
      <c r="P3" s="508"/>
      <c r="Q3" s="508"/>
      <c r="R3" s="508"/>
      <c r="S3" s="508"/>
      <c r="T3" s="508"/>
      <c r="U3" s="508"/>
      <c r="V3" s="508"/>
      <c r="W3" s="508"/>
      <c r="X3" s="508"/>
      <c r="Y3" s="508"/>
      <c r="Z3" s="508"/>
      <c r="AA3" s="508"/>
      <c r="AB3" s="508"/>
      <c r="AC3" s="508"/>
      <c r="AD3" s="508"/>
      <c r="AE3" s="508"/>
      <c r="AF3" s="508"/>
      <c r="AG3" s="508"/>
      <c r="AH3" s="508"/>
      <c r="AI3" s="508"/>
      <c r="AJ3" s="508"/>
      <c r="AK3" s="508"/>
      <c r="AL3" s="509"/>
    </row>
    <row r="4" spans="2:38" x14ac:dyDescent="0.25">
      <c r="B4" s="129">
        <v>1</v>
      </c>
      <c r="C4" t="s">
        <v>265</v>
      </c>
      <c r="D4" t="s">
        <v>266</v>
      </c>
      <c r="E4" t="s">
        <v>266</v>
      </c>
      <c r="F4" t="s">
        <v>266</v>
      </c>
      <c r="G4" s="270">
        <v>895</v>
      </c>
      <c r="H4" s="270">
        <v>576.12</v>
      </c>
      <c r="I4" s="130">
        <f>G4/$G$31</f>
        <v>0.21073699081704733</v>
      </c>
      <c r="K4" s="131" t="s">
        <v>267</v>
      </c>
      <c r="L4" s="517" t="s">
        <v>265</v>
      </c>
      <c r="M4" s="518"/>
      <c r="N4" s="518"/>
      <c r="O4" s="518"/>
      <c r="P4" s="518"/>
      <c r="Q4" s="518"/>
      <c r="R4" s="517" t="s">
        <v>268</v>
      </c>
      <c r="S4" s="517"/>
      <c r="T4" s="517"/>
      <c r="U4" s="517"/>
      <c r="V4" s="517"/>
      <c r="W4" s="517"/>
      <c r="X4" s="517"/>
      <c r="Y4" s="517" t="s">
        <v>269</v>
      </c>
      <c r="Z4" s="517"/>
      <c r="AA4" s="517"/>
      <c r="AB4" s="517"/>
      <c r="AC4" s="517"/>
      <c r="AD4" s="517"/>
      <c r="AE4" s="517"/>
      <c r="AF4" s="517"/>
      <c r="AG4" s="517"/>
      <c r="AH4" s="517"/>
      <c r="AI4" s="517"/>
      <c r="AJ4" s="517"/>
      <c r="AK4" s="517"/>
      <c r="AL4" s="519"/>
    </row>
    <row r="5" spans="2:38" x14ac:dyDescent="0.25">
      <c r="B5" s="129">
        <v>2</v>
      </c>
      <c r="C5" t="s">
        <v>265</v>
      </c>
      <c r="D5" t="s">
        <v>266</v>
      </c>
      <c r="E5" t="s">
        <v>270</v>
      </c>
      <c r="F5" t="s">
        <v>266</v>
      </c>
      <c r="G5" s="270">
        <v>228</v>
      </c>
      <c r="H5" s="270">
        <v>241.58</v>
      </c>
      <c r="I5" s="130">
        <f t="shared" ref="I5:I30" si="0">G5/$G$31</f>
        <v>5.3684954085236637E-2</v>
      </c>
      <c r="J5" s="135"/>
      <c r="K5" s="136" t="s">
        <v>255</v>
      </c>
      <c r="L5" s="137" t="s">
        <v>266</v>
      </c>
      <c r="M5" s="137" t="s">
        <v>266</v>
      </c>
      <c r="N5" s="137" t="s">
        <v>271</v>
      </c>
      <c r="O5" s="137" t="s">
        <v>271</v>
      </c>
      <c r="P5" s="137" t="s">
        <v>270</v>
      </c>
      <c r="Q5" s="137" t="s">
        <v>270</v>
      </c>
      <c r="R5" s="137" t="s">
        <v>266</v>
      </c>
      <c r="S5" s="137" t="s">
        <v>271</v>
      </c>
      <c r="T5" s="137" t="s">
        <v>271</v>
      </c>
      <c r="U5" s="137" t="s">
        <v>271</v>
      </c>
      <c r="V5" s="137" t="s">
        <v>271</v>
      </c>
      <c r="W5" s="137" t="s">
        <v>271</v>
      </c>
      <c r="X5" s="137" t="s">
        <v>270</v>
      </c>
      <c r="Y5" s="137" t="s">
        <v>266</v>
      </c>
      <c r="Z5" s="137" t="s">
        <v>266</v>
      </c>
      <c r="AA5" s="137" t="s">
        <v>266</v>
      </c>
      <c r="AB5" s="137" t="s">
        <v>266</v>
      </c>
      <c r="AC5" s="137" t="s">
        <v>266</v>
      </c>
      <c r="AD5" s="137" t="s">
        <v>266</v>
      </c>
      <c r="AE5" s="137" t="s">
        <v>271</v>
      </c>
      <c r="AF5" s="137" t="s">
        <v>271</v>
      </c>
      <c r="AG5" s="137" t="s">
        <v>270</v>
      </c>
      <c r="AH5" s="137" t="s">
        <v>270</v>
      </c>
      <c r="AI5" s="137" t="s">
        <v>270</v>
      </c>
      <c r="AJ5" s="137" t="s">
        <v>270</v>
      </c>
      <c r="AK5" s="137" t="s">
        <v>270</v>
      </c>
      <c r="AL5" s="138" t="s">
        <v>270</v>
      </c>
    </row>
    <row r="6" spans="2:38" x14ac:dyDescent="0.25">
      <c r="B6" s="129">
        <v>3</v>
      </c>
      <c r="C6" t="s">
        <v>265</v>
      </c>
      <c r="D6" t="s">
        <v>271</v>
      </c>
      <c r="E6" t="s">
        <v>266</v>
      </c>
      <c r="F6" t="s">
        <v>266</v>
      </c>
      <c r="G6" s="270">
        <v>0</v>
      </c>
      <c r="H6" s="270">
        <v>0</v>
      </c>
      <c r="I6" s="130">
        <f>G6/$G$31</f>
        <v>0</v>
      </c>
      <c r="J6" s="135"/>
      <c r="K6" s="136" t="s">
        <v>256</v>
      </c>
      <c r="L6" s="137" t="s">
        <v>266</v>
      </c>
      <c r="M6" s="137" t="s">
        <v>270</v>
      </c>
      <c r="N6" s="137" t="s">
        <v>266</v>
      </c>
      <c r="O6" s="137" t="s">
        <v>270</v>
      </c>
      <c r="P6" s="137" t="s">
        <v>266</v>
      </c>
      <c r="Q6" s="137" t="s">
        <v>270</v>
      </c>
      <c r="R6" s="137" t="s">
        <v>271</v>
      </c>
      <c r="S6" s="137" t="s">
        <v>266</v>
      </c>
      <c r="T6" s="137" t="s">
        <v>271</v>
      </c>
      <c r="U6" s="137" t="s">
        <v>271</v>
      </c>
      <c r="V6" s="137" t="s">
        <v>271</v>
      </c>
      <c r="W6" s="137" t="s">
        <v>270</v>
      </c>
      <c r="X6" s="137" t="s">
        <v>271</v>
      </c>
      <c r="Y6" s="137" t="s">
        <v>266</v>
      </c>
      <c r="Z6" s="137" t="s">
        <v>266</v>
      </c>
      <c r="AA6" s="137" t="s">
        <v>271</v>
      </c>
      <c r="AB6" s="137" t="s">
        <v>271</v>
      </c>
      <c r="AC6" s="137" t="s">
        <v>270</v>
      </c>
      <c r="AD6" s="137" t="s">
        <v>270</v>
      </c>
      <c r="AE6" s="137" t="s">
        <v>266</v>
      </c>
      <c r="AF6" s="137" t="s">
        <v>270</v>
      </c>
      <c r="AG6" s="137" t="s">
        <v>266</v>
      </c>
      <c r="AH6" s="137" t="s">
        <v>266</v>
      </c>
      <c r="AI6" s="137" t="s">
        <v>271</v>
      </c>
      <c r="AJ6" s="137" t="s">
        <v>271</v>
      </c>
      <c r="AK6" s="137" t="s">
        <v>270</v>
      </c>
      <c r="AL6" s="138" t="s">
        <v>270</v>
      </c>
    </row>
    <row r="7" spans="2:38" x14ac:dyDescent="0.25">
      <c r="B7" s="129">
        <v>4</v>
      </c>
      <c r="C7" t="s">
        <v>265</v>
      </c>
      <c r="D7" t="s">
        <v>271</v>
      </c>
      <c r="E7" t="s">
        <v>270</v>
      </c>
      <c r="F7" t="s">
        <v>266</v>
      </c>
      <c r="G7" s="270">
        <v>0</v>
      </c>
      <c r="H7" s="270">
        <v>0</v>
      </c>
      <c r="I7" s="130">
        <f t="shared" si="0"/>
        <v>0</v>
      </c>
      <c r="J7" s="135"/>
      <c r="K7" s="136" t="s">
        <v>257</v>
      </c>
      <c r="L7" s="137" t="s">
        <v>266</v>
      </c>
      <c r="M7" s="137" t="s">
        <v>266</v>
      </c>
      <c r="N7" s="137" t="s">
        <v>266</v>
      </c>
      <c r="O7" s="137" t="s">
        <v>266</v>
      </c>
      <c r="P7" s="137" t="s">
        <v>266</v>
      </c>
      <c r="Q7" s="137" t="s">
        <v>266</v>
      </c>
      <c r="R7" s="137" t="s">
        <v>271</v>
      </c>
      <c r="S7" s="137" t="s">
        <v>271</v>
      </c>
      <c r="T7" s="137" t="s">
        <v>266</v>
      </c>
      <c r="U7" s="137" t="s">
        <v>271</v>
      </c>
      <c r="V7" s="137" t="s">
        <v>270</v>
      </c>
      <c r="W7" s="137" t="s">
        <v>271</v>
      </c>
      <c r="X7" s="137" t="s">
        <v>271</v>
      </c>
      <c r="Y7" s="137" t="s">
        <v>271</v>
      </c>
      <c r="Z7" s="137" t="s">
        <v>270</v>
      </c>
      <c r="AA7" s="137" t="s">
        <v>266</v>
      </c>
      <c r="AB7" s="137" t="s">
        <v>270</v>
      </c>
      <c r="AC7" s="137" t="s">
        <v>271</v>
      </c>
      <c r="AD7" s="137" t="s">
        <v>270</v>
      </c>
      <c r="AE7" s="137" t="s">
        <v>270</v>
      </c>
      <c r="AF7" s="137" t="s">
        <v>270</v>
      </c>
      <c r="AG7" s="137" t="s">
        <v>271</v>
      </c>
      <c r="AH7" s="137" t="s">
        <v>270</v>
      </c>
      <c r="AI7" s="137" t="s">
        <v>266</v>
      </c>
      <c r="AJ7" s="137" t="s">
        <v>270</v>
      </c>
      <c r="AK7" s="137" t="s">
        <v>271</v>
      </c>
      <c r="AL7" s="138" t="s">
        <v>270</v>
      </c>
    </row>
    <row r="8" spans="2:38" x14ac:dyDescent="0.25">
      <c r="B8" s="129">
        <v>5</v>
      </c>
      <c r="C8" t="s">
        <v>265</v>
      </c>
      <c r="D8" t="s">
        <v>270</v>
      </c>
      <c r="E8" t="s">
        <v>266</v>
      </c>
      <c r="F8" t="s">
        <v>266</v>
      </c>
      <c r="G8" s="270">
        <v>5</v>
      </c>
      <c r="H8" s="270">
        <v>201.2</v>
      </c>
      <c r="I8" s="130">
        <f t="shared" si="0"/>
        <v>1.1773016246762421E-3</v>
      </c>
      <c r="J8" s="135"/>
      <c r="K8" s="136" t="s">
        <v>140</v>
      </c>
      <c r="L8" s="139">
        <f>G4</f>
        <v>895</v>
      </c>
      <c r="M8" s="139">
        <f>G5</f>
        <v>228</v>
      </c>
      <c r="N8" s="139">
        <f>G6</f>
        <v>0</v>
      </c>
      <c r="O8" s="139">
        <f>G7</f>
        <v>0</v>
      </c>
      <c r="P8" s="139">
        <f>G8</f>
        <v>5</v>
      </c>
      <c r="Q8" s="139">
        <f>G9</f>
        <v>23</v>
      </c>
      <c r="R8" s="139">
        <f>G10</f>
        <v>247</v>
      </c>
      <c r="S8" s="139">
        <f>G11</f>
        <v>0</v>
      </c>
      <c r="T8" s="139">
        <f>G12</f>
        <v>0</v>
      </c>
      <c r="U8" s="139">
        <f>G13</f>
        <v>312</v>
      </c>
      <c r="V8" s="139">
        <f>G14</f>
        <v>25</v>
      </c>
      <c r="W8" s="139">
        <f>G15</f>
        <v>3</v>
      </c>
      <c r="X8" s="139">
        <f>G16</f>
        <v>332</v>
      </c>
      <c r="Y8" s="139">
        <f>G17</f>
        <v>10</v>
      </c>
      <c r="Z8" s="139">
        <f>G18</f>
        <v>378</v>
      </c>
      <c r="AA8" s="139">
        <f>G19</f>
        <v>3</v>
      </c>
      <c r="AB8" s="139">
        <f>G20</f>
        <v>92</v>
      </c>
      <c r="AC8" s="139">
        <f>G21</f>
        <v>178</v>
      </c>
      <c r="AD8" s="139">
        <f>G22</f>
        <v>1067</v>
      </c>
      <c r="AE8" s="139">
        <f>G23</f>
        <v>0</v>
      </c>
      <c r="AF8" s="139">
        <f>G24</f>
        <v>12</v>
      </c>
      <c r="AG8" s="139">
        <f>G25</f>
        <v>2</v>
      </c>
      <c r="AH8" s="139">
        <f>G26</f>
        <v>7</v>
      </c>
      <c r="AI8" s="139">
        <f>G27</f>
        <v>0</v>
      </c>
      <c r="AJ8" s="139">
        <f>G28</f>
        <v>71</v>
      </c>
      <c r="AK8" s="139">
        <f>G29</f>
        <v>81</v>
      </c>
      <c r="AL8" s="140">
        <f>G30</f>
        <v>276</v>
      </c>
    </row>
    <row r="9" spans="2:38" x14ac:dyDescent="0.25">
      <c r="B9" s="129">
        <v>6</v>
      </c>
      <c r="C9" t="s">
        <v>265</v>
      </c>
      <c r="D9" t="s">
        <v>270</v>
      </c>
      <c r="E9" t="s">
        <v>270</v>
      </c>
      <c r="F9" t="s">
        <v>266</v>
      </c>
      <c r="G9" s="270">
        <v>23</v>
      </c>
      <c r="H9" s="270">
        <v>209.26</v>
      </c>
      <c r="I9" s="130">
        <f t="shared" si="0"/>
        <v>5.4155874735107136E-3</v>
      </c>
      <c r="J9" s="135"/>
      <c r="K9" s="136" t="s">
        <v>140</v>
      </c>
      <c r="L9" s="141">
        <f>I4</f>
        <v>0.21073699081704733</v>
      </c>
      <c r="M9" s="141">
        <f>I5</f>
        <v>5.3684954085236637E-2</v>
      </c>
      <c r="N9" s="141">
        <f>I6</f>
        <v>0</v>
      </c>
      <c r="O9" s="141">
        <f>I7</f>
        <v>0</v>
      </c>
      <c r="P9" s="141">
        <f>I8</f>
        <v>1.1773016246762421E-3</v>
      </c>
      <c r="Q9" s="141">
        <f>I9</f>
        <v>5.4155874735107136E-3</v>
      </c>
      <c r="R9" s="141">
        <f>I10</f>
        <v>5.8158700259006359E-2</v>
      </c>
      <c r="S9" s="141">
        <f>I11</f>
        <v>0</v>
      </c>
      <c r="T9" s="141">
        <f>I12</f>
        <v>0</v>
      </c>
      <c r="U9" s="141">
        <f>I13</f>
        <v>7.3463621379797506E-2</v>
      </c>
      <c r="V9" s="141">
        <f>I14</f>
        <v>5.8865081233812101E-3</v>
      </c>
      <c r="W9" s="141">
        <f>I15</f>
        <v>7.0638097480574518E-4</v>
      </c>
      <c r="X9" s="141">
        <f>I16</f>
        <v>7.8172827878502466E-2</v>
      </c>
      <c r="Y9" s="141">
        <f>I17</f>
        <v>2.3546032493524842E-3</v>
      </c>
      <c r="Z9" s="141">
        <f>I18</f>
        <v>8.9004002825523898E-2</v>
      </c>
      <c r="AA9" s="141">
        <f>I19</f>
        <v>7.0638097480574518E-4</v>
      </c>
      <c r="AB9" s="141">
        <f>I20</f>
        <v>2.1662349894042855E-2</v>
      </c>
      <c r="AC9" s="141">
        <f>I21</f>
        <v>4.1911937838474217E-2</v>
      </c>
      <c r="AD9" s="141">
        <f>I22</f>
        <v>0.25123616670591004</v>
      </c>
      <c r="AE9" s="141">
        <f>I23</f>
        <v>0</v>
      </c>
      <c r="AF9" s="141">
        <f>I24</f>
        <v>2.8255238992229807E-3</v>
      </c>
      <c r="AG9" s="141">
        <f>I25</f>
        <v>4.7092064987049682E-4</v>
      </c>
      <c r="AH9" s="141">
        <f>I26</f>
        <v>1.6482222745467388E-3</v>
      </c>
      <c r="AI9" s="141">
        <f>I27</f>
        <v>0</v>
      </c>
      <c r="AJ9" s="141">
        <f>I28</f>
        <v>1.6717683070402636E-2</v>
      </c>
      <c r="AK9" s="141">
        <f>I29</f>
        <v>1.9072286319755122E-2</v>
      </c>
      <c r="AL9" s="142">
        <f>I30</f>
        <v>6.4987049682128567E-2</v>
      </c>
    </row>
    <row r="10" spans="2:38" x14ac:dyDescent="0.25">
      <c r="B10" s="129">
        <v>7</v>
      </c>
      <c r="C10" t="s">
        <v>268</v>
      </c>
      <c r="D10" t="s">
        <v>266</v>
      </c>
      <c r="E10" t="s">
        <v>271</v>
      </c>
      <c r="F10" t="s">
        <v>271</v>
      </c>
      <c r="G10" s="270">
        <v>247</v>
      </c>
      <c r="H10" s="270">
        <v>10.64</v>
      </c>
      <c r="I10" s="130">
        <f t="shared" si="0"/>
        <v>5.8158700259006359E-2</v>
      </c>
      <c r="J10" s="135"/>
      <c r="K10" s="136" t="s">
        <v>272</v>
      </c>
      <c r="L10" s="273">
        <f>H4</f>
        <v>576.12</v>
      </c>
      <c r="M10" s="273">
        <f>H5</f>
        <v>241.58</v>
      </c>
      <c r="N10" s="273">
        <f>H6</f>
        <v>0</v>
      </c>
      <c r="O10" s="273">
        <f>H7</f>
        <v>0</v>
      </c>
      <c r="P10" s="273">
        <f>H8</f>
        <v>201.2</v>
      </c>
      <c r="Q10" s="273">
        <f>H9</f>
        <v>209.26</v>
      </c>
      <c r="R10" s="273">
        <f>H10</f>
        <v>10.64</v>
      </c>
      <c r="S10" s="273">
        <f>H11</f>
        <v>0</v>
      </c>
      <c r="T10" s="273">
        <f>H12</f>
        <v>0</v>
      </c>
      <c r="U10" s="273">
        <f>H13</f>
        <v>4.87</v>
      </c>
      <c r="V10" s="273">
        <f>H14</f>
        <v>41.96</v>
      </c>
      <c r="W10" s="273">
        <f>H15</f>
        <v>19.670000000000002</v>
      </c>
      <c r="X10" s="273">
        <f>H16</f>
        <v>8.86</v>
      </c>
      <c r="Y10" s="273">
        <f>H17</f>
        <v>13.3</v>
      </c>
      <c r="Z10" s="273">
        <f>H18</f>
        <v>93.61</v>
      </c>
      <c r="AA10" s="273">
        <f>H19</f>
        <v>169</v>
      </c>
      <c r="AB10" s="273">
        <f>H20</f>
        <v>40.35</v>
      </c>
      <c r="AC10" s="273">
        <f>H21</f>
        <v>16.22</v>
      </c>
      <c r="AD10" s="273">
        <f>H22</f>
        <v>65.900000000000006</v>
      </c>
      <c r="AE10" s="273">
        <f>H23</f>
        <v>0</v>
      </c>
      <c r="AF10" s="273">
        <f>H24</f>
        <v>65.08</v>
      </c>
      <c r="AG10" s="273">
        <f>H25</f>
        <v>14</v>
      </c>
      <c r="AH10" s="273">
        <f>H26</f>
        <v>93</v>
      </c>
      <c r="AI10" s="273">
        <f>H27</f>
        <v>0</v>
      </c>
      <c r="AJ10" s="273">
        <f>H28</f>
        <v>38.1</v>
      </c>
      <c r="AK10" s="273">
        <f>H29</f>
        <v>17.3</v>
      </c>
      <c r="AL10" s="274">
        <f>H30</f>
        <v>55.84</v>
      </c>
    </row>
    <row r="11" spans="2:38" x14ac:dyDescent="0.25">
      <c r="B11" s="129">
        <v>8</v>
      </c>
      <c r="C11" t="s">
        <v>268</v>
      </c>
      <c r="D11" t="s">
        <v>271</v>
      </c>
      <c r="E11" t="s">
        <v>266</v>
      </c>
      <c r="F11" t="s">
        <v>271</v>
      </c>
      <c r="G11" s="270">
        <v>0</v>
      </c>
      <c r="H11" s="270">
        <v>0</v>
      </c>
      <c r="I11" s="130">
        <f>G11/$G$31</f>
        <v>0</v>
      </c>
      <c r="J11" s="135"/>
      <c r="K11" s="136" t="s">
        <v>273</v>
      </c>
      <c r="L11" s="522">
        <f>SUM(L9:Q9)</f>
        <v>0.27101483400047094</v>
      </c>
      <c r="M11" s="522"/>
      <c r="N11" s="522"/>
      <c r="O11" s="522"/>
      <c r="P11" s="522"/>
      <c r="Q11" s="522"/>
      <c r="R11" s="522">
        <f>SUM(R9:X9)</f>
        <v>0.21638803861549327</v>
      </c>
      <c r="S11" s="522"/>
      <c r="T11" s="522"/>
      <c r="U11" s="522"/>
      <c r="V11" s="522"/>
      <c r="W11" s="522"/>
      <c r="X11" s="522"/>
      <c r="Y11" s="522">
        <f>SUM(Y9:AL9)</f>
        <v>0.51259712738403573</v>
      </c>
      <c r="Z11" s="522"/>
      <c r="AA11" s="522"/>
      <c r="AB11" s="522"/>
      <c r="AC11" s="522"/>
      <c r="AD11" s="522"/>
      <c r="AE11" s="522"/>
      <c r="AF11" s="522"/>
      <c r="AG11" s="522"/>
      <c r="AH11" s="522"/>
      <c r="AI11" s="522"/>
      <c r="AJ11" s="522"/>
      <c r="AK11" s="522"/>
      <c r="AL11" s="523"/>
    </row>
    <row r="12" spans="2:38" x14ac:dyDescent="0.25">
      <c r="B12" s="129">
        <v>9</v>
      </c>
      <c r="C12" t="s">
        <v>268</v>
      </c>
      <c r="D12" t="s">
        <v>271</v>
      </c>
      <c r="E12" t="s">
        <v>271</v>
      </c>
      <c r="F12" t="s">
        <v>266</v>
      </c>
      <c r="G12" s="270">
        <v>0</v>
      </c>
      <c r="H12" s="270">
        <v>0</v>
      </c>
      <c r="I12" s="130">
        <f>G12/$G$31</f>
        <v>0</v>
      </c>
      <c r="J12" s="135"/>
      <c r="K12" s="143" t="s">
        <v>88</v>
      </c>
      <c r="L12" s="510">
        <f>SUM(L8:Q8)</f>
        <v>1151</v>
      </c>
      <c r="M12" s="511"/>
      <c r="N12" s="511"/>
      <c r="O12" s="511"/>
      <c r="P12" s="511"/>
      <c r="Q12" s="511"/>
      <c r="R12" s="510">
        <f>SUM(R8:X8)</f>
        <v>919</v>
      </c>
      <c r="S12" s="511"/>
      <c r="T12" s="511"/>
      <c r="U12" s="511"/>
      <c r="V12" s="511"/>
      <c r="W12" s="511"/>
      <c r="X12" s="511"/>
      <c r="Y12" s="510">
        <f>SUM(Y8:AL8)</f>
        <v>2177</v>
      </c>
      <c r="Z12" s="511"/>
      <c r="AA12" s="511"/>
      <c r="AB12" s="511"/>
      <c r="AC12" s="511"/>
      <c r="AD12" s="511"/>
      <c r="AE12" s="511"/>
      <c r="AF12" s="511"/>
      <c r="AG12" s="511"/>
      <c r="AH12" s="511"/>
      <c r="AI12" s="511"/>
      <c r="AJ12" s="511"/>
      <c r="AK12" s="511"/>
      <c r="AL12" s="512"/>
    </row>
    <row r="13" spans="2:38" x14ac:dyDescent="0.25">
      <c r="B13" s="129">
        <v>10</v>
      </c>
      <c r="C13" t="s">
        <v>268</v>
      </c>
      <c r="D13" t="s">
        <v>271</v>
      </c>
      <c r="E13" t="s">
        <v>271</v>
      </c>
      <c r="F13" t="s">
        <v>271</v>
      </c>
      <c r="G13" s="270">
        <v>312</v>
      </c>
      <c r="H13" s="270">
        <v>4.87</v>
      </c>
      <c r="I13" s="130">
        <f t="shared" si="0"/>
        <v>7.3463621379797506E-2</v>
      </c>
      <c r="J13" s="135"/>
    </row>
    <row r="14" spans="2:38" x14ac:dyDescent="0.25">
      <c r="B14" s="129">
        <v>11</v>
      </c>
      <c r="C14" t="s">
        <v>268</v>
      </c>
      <c r="D14" t="s">
        <v>271</v>
      </c>
      <c r="E14" t="s">
        <v>271</v>
      </c>
      <c r="F14" t="s">
        <v>270</v>
      </c>
      <c r="G14" s="270">
        <v>25</v>
      </c>
      <c r="H14" s="270">
        <v>41.96</v>
      </c>
      <c r="I14" s="130">
        <f t="shared" si="0"/>
        <v>5.8865081233812101E-3</v>
      </c>
      <c r="J14" s="135"/>
    </row>
    <row r="15" spans="2:38" x14ac:dyDescent="0.25">
      <c r="B15" s="129">
        <v>12</v>
      </c>
      <c r="C15" t="s">
        <v>268</v>
      </c>
      <c r="D15" t="s">
        <v>271</v>
      </c>
      <c r="E15" t="s">
        <v>270</v>
      </c>
      <c r="F15" t="s">
        <v>271</v>
      </c>
      <c r="G15" s="270">
        <v>3</v>
      </c>
      <c r="H15" s="270">
        <v>19.670000000000002</v>
      </c>
      <c r="I15" s="130">
        <f t="shared" si="0"/>
        <v>7.0638097480574518E-4</v>
      </c>
      <c r="J15" s="135"/>
    </row>
    <row r="16" spans="2:38" x14ac:dyDescent="0.25">
      <c r="B16" s="129">
        <v>13</v>
      </c>
      <c r="C16" t="s">
        <v>268</v>
      </c>
      <c r="D16" t="s">
        <v>270</v>
      </c>
      <c r="E16" t="s">
        <v>271</v>
      </c>
      <c r="F16" t="s">
        <v>271</v>
      </c>
      <c r="G16" s="270">
        <v>332</v>
      </c>
      <c r="H16" s="270">
        <v>8.86</v>
      </c>
      <c r="I16" s="130">
        <f t="shared" si="0"/>
        <v>7.8172827878502466E-2</v>
      </c>
      <c r="J16" s="135"/>
      <c r="K16" s="516" t="s">
        <v>863</v>
      </c>
      <c r="L16" s="508"/>
      <c r="M16" s="508"/>
      <c r="N16" s="508"/>
      <c r="O16" s="508"/>
      <c r="P16" s="508"/>
      <c r="Q16" s="508"/>
      <c r="R16" s="508"/>
      <c r="S16" s="508"/>
      <c r="T16" s="508"/>
      <c r="U16" s="508"/>
      <c r="V16" s="508"/>
      <c r="W16" s="508"/>
      <c r="X16" s="508"/>
      <c r="Y16" s="508"/>
      <c r="Z16" s="508"/>
      <c r="AA16" s="508"/>
      <c r="AB16" s="508"/>
      <c r="AC16" s="508"/>
      <c r="AD16" s="508"/>
      <c r="AE16" s="508"/>
      <c r="AF16" s="508"/>
      <c r="AG16" s="508"/>
      <c r="AH16" s="508"/>
      <c r="AI16" s="508"/>
      <c r="AJ16" s="508"/>
      <c r="AK16" s="508"/>
      <c r="AL16" s="509"/>
    </row>
    <row r="17" spans="2:38" x14ac:dyDescent="0.25">
      <c r="B17" s="129">
        <v>14</v>
      </c>
      <c r="C17" t="s">
        <v>269</v>
      </c>
      <c r="D17" t="s">
        <v>266</v>
      </c>
      <c r="E17" t="s">
        <v>266</v>
      </c>
      <c r="F17" t="s">
        <v>271</v>
      </c>
      <c r="G17" s="270">
        <v>10</v>
      </c>
      <c r="H17" s="270">
        <v>13.3</v>
      </c>
      <c r="I17" s="130">
        <f t="shared" si="0"/>
        <v>2.3546032493524842E-3</v>
      </c>
      <c r="J17" s="135"/>
      <c r="K17" s="131" t="s">
        <v>267</v>
      </c>
      <c r="L17" s="517" t="s">
        <v>265</v>
      </c>
      <c r="M17" s="518"/>
      <c r="N17" s="518"/>
      <c r="O17" s="518"/>
      <c r="P17" s="518"/>
      <c r="Q17" s="518"/>
      <c r="R17" s="517" t="s">
        <v>268</v>
      </c>
      <c r="S17" s="517"/>
      <c r="T17" s="517"/>
      <c r="U17" s="517"/>
      <c r="V17" s="517"/>
      <c r="W17" s="517"/>
      <c r="X17" s="517"/>
      <c r="Y17" s="517" t="s">
        <v>269</v>
      </c>
      <c r="Z17" s="517"/>
      <c r="AA17" s="517"/>
      <c r="AB17" s="517"/>
      <c r="AC17" s="517"/>
      <c r="AD17" s="517"/>
      <c r="AE17" s="517"/>
      <c r="AF17" s="517"/>
      <c r="AG17" s="517"/>
      <c r="AH17" s="517"/>
      <c r="AI17" s="517"/>
      <c r="AJ17" s="517"/>
      <c r="AK17" s="517"/>
      <c r="AL17" s="519"/>
    </row>
    <row r="18" spans="2:38" x14ac:dyDescent="0.25">
      <c r="B18" s="129">
        <v>15</v>
      </c>
      <c r="C18" t="s">
        <v>269</v>
      </c>
      <c r="D18" t="s">
        <v>266</v>
      </c>
      <c r="E18" t="s">
        <v>266</v>
      </c>
      <c r="F18" t="s">
        <v>270</v>
      </c>
      <c r="G18" s="270">
        <v>378</v>
      </c>
      <c r="H18" s="270">
        <v>93.61</v>
      </c>
      <c r="I18" s="130">
        <f t="shared" si="0"/>
        <v>8.9004002825523898E-2</v>
      </c>
      <c r="J18" s="135"/>
      <c r="K18" s="136" t="s">
        <v>255</v>
      </c>
      <c r="L18" s="137" t="s">
        <v>266</v>
      </c>
      <c r="M18" s="137" t="s">
        <v>266</v>
      </c>
      <c r="N18" s="137" t="s">
        <v>271</v>
      </c>
      <c r="O18" s="137" t="s">
        <v>271</v>
      </c>
      <c r="P18" s="137" t="s">
        <v>270</v>
      </c>
      <c r="Q18" s="137" t="s">
        <v>270</v>
      </c>
      <c r="R18" s="137" t="s">
        <v>266</v>
      </c>
      <c r="S18" s="137" t="s">
        <v>271</v>
      </c>
      <c r="T18" s="137" t="s">
        <v>271</v>
      </c>
      <c r="U18" s="137" t="s">
        <v>271</v>
      </c>
      <c r="V18" s="137" t="s">
        <v>271</v>
      </c>
      <c r="W18" s="137" t="s">
        <v>271</v>
      </c>
      <c r="X18" s="137" t="s">
        <v>270</v>
      </c>
      <c r="Y18" s="137" t="s">
        <v>266</v>
      </c>
      <c r="Z18" s="137" t="s">
        <v>266</v>
      </c>
      <c r="AA18" s="137" t="s">
        <v>266</v>
      </c>
      <c r="AB18" s="137" t="s">
        <v>266</v>
      </c>
      <c r="AC18" s="137" t="s">
        <v>266</v>
      </c>
      <c r="AD18" s="137" t="s">
        <v>266</v>
      </c>
      <c r="AE18" s="137" t="s">
        <v>271</v>
      </c>
      <c r="AF18" s="137" t="s">
        <v>271</v>
      </c>
      <c r="AG18" s="137" t="s">
        <v>270</v>
      </c>
      <c r="AH18" s="137" t="s">
        <v>270</v>
      </c>
      <c r="AI18" s="137" t="s">
        <v>270</v>
      </c>
      <c r="AJ18" s="137" t="s">
        <v>270</v>
      </c>
      <c r="AK18" s="137" t="s">
        <v>270</v>
      </c>
      <c r="AL18" s="138" t="s">
        <v>270</v>
      </c>
    </row>
    <row r="19" spans="2:38" x14ac:dyDescent="0.25">
      <c r="B19" s="129">
        <v>16</v>
      </c>
      <c r="C19" t="s">
        <v>269</v>
      </c>
      <c r="D19" t="s">
        <v>266</v>
      </c>
      <c r="E19" t="s">
        <v>271</v>
      </c>
      <c r="F19" t="s">
        <v>266</v>
      </c>
      <c r="G19" s="270">
        <v>3</v>
      </c>
      <c r="H19" s="270">
        <v>169</v>
      </c>
      <c r="I19" s="130">
        <f t="shared" si="0"/>
        <v>7.0638097480574518E-4</v>
      </c>
      <c r="J19" s="135"/>
      <c r="K19" s="136" t="s">
        <v>256</v>
      </c>
      <c r="L19" s="137" t="s">
        <v>266</v>
      </c>
      <c r="M19" s="137" t="s">
        <v>270</v>
      </c>
      <c r="N19" s="137" t="s">
        <v>266</v>
      </c>
      <c r="O19" s="137" t="s">
        <v>270</v>
      </c>
      <c r="P19" s="137" t="s">
        <v>266</v>
      </c>
      <c r="Q19" s="137" t="s">
        <v>270</v>
      </c>
      <c r="R19" s="137" t="s">
        <v>271</v>
      </c>
      <c r="S19" s="137" t="s">
        <v>266</v>
      </c>
      <c r="T19" s="137" t="s">
        <v>271</v>
      </c>
      <c r="U19" s="137" t="s">
        <v>271</v>
      </c>
      <c r="V19" s="137" t="s">
        <v>271</v>
      </c>
      <c r="W19" s="137" t="s">
        <v>270</v>
      </c>
      <c r="X19" s="137" t="s">
        <v>271</v>
      </c>
      <c r="Y19" s="137" t="s">
        <v>266</v>
      </c>
      <c r="Z19" s="137" t="s">
        <v>266</v>
      </c>
      <c r="AA19" s="137" t="s">
        <v>271</v>
      </c>
      <c r="AB19" s="137" t="s">
        <v>271</v>
      </c>
      <c r="AC19" s="137" t="s">
        <v>270</v>
      </c>
      <c r="AD19" s="137" t="s">
        <v>270</v>
      </c>
      <c r="AE19" s="137" t="s">
        <v>266</v>
      </c>
      <c r="AF19" s="137" t="s">
        <v>270</v>
      </c>
      <c r="AG19" s="137" t="s">
        <v>266</v>
      </c>
      <c r="AH19" s="137" t="s">
        <v>266</v>
      </c>
      <c r="AI19" s="137" t="s">
        <v>271</v>
      </c>
      <c r="AJ19" s="137" t="s">
        <v>271</v>
      </c>
      <c r="AK19" s="137" t="s">
        <v>270</v>
      </c>
      <c r="AL19" s="138" t="s">
        <v>270</v>
      </c>
    </row>
    <row r="20" spans="2:38" x14ac:dyDescent="0.25">
      <c r="B20" s="129">
        <v>17</v>
      </c>
      <c r="C20" t="s">
        <v>269</v>
      </c>
      <c r="D20" t="s">
        <v>266</v>
      </c>
      <c r="E20" t="s">
        <v>271</v>
      </c>
      <c r="F20" t="s">
        <v>270</v>
      </c>
      <c r="G20" s="270">
        <v>92</v>
      </c>
      <c r="H20" s="270">
        <v>40.35</v>
      </c>
      <c r="I20" s="130">
        <f t="shared" si="0"/>
        <v>2.1662349894042855E-2</v>
      </c>
      <c r="J20" s="135"/>
      <c r="K20" s="136" t="s">
        <v>257</v>
      </c>
      <c r="L20" s="137" t="s">
        <v>266</v>
      </c>
      <c r="M20" s="137" t="s">
        <v>266</v>
      </c>
      <c r="N20" s="137" t="s">
        <v>266</v>
      </c>
      <c r="O20" s="137" t="s">
        <v>266</v>
      </c>
      <c r="P20" s="137" t="s">
        <v>266</v>
      </c>
      <c r="Q20" s="137" t="s">
        <v>266</v>
      </c>
      <c r="R20" s="137" t="s">
        <v>271</v>
      </c>
      <c r="S20" s="137" t="s">
        <v>271</v>
      </c>
      <c r="T20" s="137" t="s">
        <v>266</v>
      </c>
      <c r="U20" s="137" t="s">
        <v>271</v>
      </c>
      <c r="V20" s="137" t="s">
        <v>270</v>
      </c>
      <c r="W20" s="137" t="s">
        <v>271</v>
      </c>
      <c r="X20" s="137" t="s">
        <v>271</v>
      </c>
      <c r="Y20" s="137" t="s">
        <v>271</v>
      </c>
      <c r="Z20" s="137" t="s">
        <v>270</v>
      </c>
      <c r="AA20" s="137" t="s">
        <v>266</v>
      </c>
      <c r="AB20" s="137" t="s">
        <v>270</v>
      </c>
      <c r="AC20" s="137" t="s">
        <v>271</v>
      </c>
      <c r="AD20" s="137" t="s">
        <v>270</v>
      </c>
      <c r="AE20" s="137" t="s">
        <v>270</v>
      </c>
      <c r="AF20" s="137" t="s">
        <v>270</v>
      </c>
      <c r="AG20" s="137" t="s">
        <v>271</v>
      </c>
      <c r="AH20" s="137" t="s">
        <v>270</v>
      </c>
      <c r="AI20" s="137" t="s">
        <v>266</v>
      </c>
      <c r="AJ20" s="137" t="s">
        <v>270</v>
      </c>
      <c r="AK20" s="137" t="s">
        <v>271</v>
      </c>
      <c r="AL20" s="138" t="s">
        <v>270</v>
      </c>
    </row>
    <row r="21" spans="2:38" x14ac:dyDescent="0.25">
      <c r="B21" s="129">
        <v>18</v>
      </c>
      <c r="C21" t="s">
        <v>269</v>
      </c>
      <c r="D21" t="s">
        <v>266</v>
      </c>
      <c r="E21" t="s">
        <v>270</v>
      </c>
      <c r="F21" t="s">
        <v>271</v>
      </c>
      <c r="G21" s="270">
        <v>178</v>
      </c>
      <c r="H21" s="270">
        <v>16.22</v>
      </c>
      <c r="I21" s="130">
        <f t="shared" si="0"/>
        <v>4.1911937838474217E-2</v>
      </c>
      <c r="J21" s="135"/>
      <c r="K21" s="136" t="s">
        <v>140</v>
      </c>
      <c r="L21" s="139">
        <f>G38</f>
        <v>557</v>
      </c>
      <c r="M21" s="139">
        <f>G39</f>
        <v>385</v>
      </c>
      <c r="N21" s="139">
        <f>G40</f>
        <v>0</v>
      </c>
      <c r="O21" s="139">
        <f>G41</f>
        <v>2</v>
      </c>
      <c r="P21" s="139">
        <f>G42</f>
        <v>0</v>
      </c>
      <c r="Q21" s="139">
        <f>G43</f>
        <v>28</v>
      </c>
      <c r="R21" s="139">
        <f>G44</f>
        <v>254</v>
      </c>
      <c r="S21" s="139">
        <f>G45</f>
        <v>0</v>
      </c>
      <c r="T21" s="139">
        <f>G46</f>
        <v>1</v>
      </c>
      <c r="U21" s="139">
        <f>G47</f>
        <v>313</v>
      </c>
      <c r="V21" s="139">
        <f>G48</f>
        <v>24</v>
      </c>
      <c r="W21" s="139">
        <f>G49</f>
        <v>4</v>
      </c>
      <c r="X21" s="139">
        <f>G50</f>
        <v>391</v>
      </c>
      <c r="Y21" s="139">
        <f>G51</f>
        <v>6</v>
      </c>
      <c r="Z21" s="139">
        <f>G52</f>
        <v>184</v>
      </c>
      <c r="AA21" s="139">
        <f>G53</f>
        <v>3</v>
      </c>
      <c r="AB21" s="139">
        <f>G54</f>
        <v>93</v>
      </c>
      <c r="AC21" s="139">
        <f>G55</f>
        <v>174</v>
      </c>
      <c r="AD21" s="139">
        <f>G56</f>
        <v>1252</v>
      </c>
      <c r="AE21" s="139">
        <f>G57</f>
        <v>0</v>
      </c>
      <c r="AF21" s="139">
        <f>G58</f>
        <v>11</v>
      </c>
      <c r="AG21" s="139">
        <f>G59</f>
        <v>0</v>
      </c>
      <c r="AH21" s="139">
        <f>G60</f>
        <v>1</v>
      </c>
      <c r="AI21" s="139">
        <f>G61</f>
        <v>1</v>
      </c>
      <c r="AJ21" s="139">
        <f>G62</f>
        <v>95</v>
      </c>
      <c r="AK21" s="139">
        <f>G63</f>
        <v>71</v>
      </c>
      <c r="AL21" s="140">
        <f>G64</f>
        <v>216</v>
      </c>
    </row>
    <row r="22" spans="2:38" x14ac:dyDescent="0.25">
      <c r="B22" s="129">
        <v>19</v>
      </c>
      <c r="C22" t="s">
        <v>269</v>
      </c>
      <c r="D22" t="s">
        <v>266</v>
      </c>
      <c r="E22" t="s">
        <v>270</v>
      </c>
      <c r="F22" t="s">
        <v>270</v>
      </c>
      <c r="G22" s="270">
        <v>1067</v>
      </c>
      <c r="H22" s="270">
        <v>65.900000000000006</v>
      </c>
      <c r="I22" s="130">
        <f t="shared" si="0"/>
        <v>0.25123616670591004</v>
      </c>
      <c r="J22" s="135"/>
      <c r="K22" s="136" t="s">
        <v>140</v>
      </c>
      <c r="L22" s="141">
        <f>I38</f>
        <v>0.13698967043777668</v>
      </c>
      <c r="M22" s="141">
        <f>I39</f>
        <v>9.4687653713723563E-2</v>
      </c>
      <c r="N22" s="141">
        <f>I40</f>
        <v>0</v>
      </c>
      <c r="O22" s="141">
        <f>I41</f>
        <v>4.9188391539596653E-4</v>
      </c>
      <c r="P22" s="141">
        <f>I42</f>
        <v>0</v>
      </c>
      <c r="Q22" s="141">
        <f>I43</f>
        <v>6.8863748155435318E-3</v>
      </c>
      <c r="R22" s="141">
        <f>I44</f>
        <v>6.246925725528775E-2</v>
      </c>
      <c r="S22" s="141">
        <f>I45</f>
        <v>0</v>
      </c>
      <c r="T22" s="141">
        <f>I46</f>
        <v>2.4594195769798326E-4</v>
      </c>
      <c r="U22" s="141">
        <f>I47</f>
        <v>7.6979832759468764E-2</v>
      </c>
      <c r="V22" s="141">
        <f>I48</f>
        <v>5.9026069847515983E-3</v>
      </c>
      <c r="W22" s="141">
        <f>I49</f>
        <v>9.8376783079193305E-4</v>
      </c>
      <c r="X22" s="141">
        <f>I50</f>
        <v>9.6163305459911461E-2</v>
      </c>
      <c r="Y22" s="141">
        <f>I51</f>
        <v>1.4756517461878996E-3</v>
      </c>
      <c r="Z22" s="141">
        <f>I52</f>
        <v>4.5253320216428923E-2</v>
      </c>
      <c r="AA22" s="141">
        <f>I53</f>
        <v>7.3782587309394979E-4</v>
      </c>
      <c r="AB22" s="141">
        <f>I54</f>
        <v>2.2872602065912444E-2</v>
      </c>
      <c r="AC22" s="141">
        <f>I55</f>
        <v>4.2793900639449087E-2</v>
      </c>
      <c r="AD22" s="141">
        <f>I56</f>
        <v>0.30791933103787505</v>
      </c>
      <c r="AE22" s="141">
        <f>I57</f>
        <v>0</v>
      </c>
      <c r="AF22" s="141">
        <f>I58</f>
        <v>2.7053615346778162E-3</v>
      </c>
      <c r="AG22" s="141">
        <f>I59</f>
        <v>0</v>
      </c>
      <c r="AH22" s="141">
        <f>I60</f>
        <v>2.4594195769798326E-4</v>
      </c>
      <c r="AI22" s="141">
        <f>I61</f>
        <v>2.4594195769798326E-4</v>
      </c>
      <c r="AJ22" s="141">
        <f>I62</f>
        <v>2.336448598130841E-2</v>
      </c>
      <c r="AK22" s="141">
        <f>I63</f>
        <v>1.7461878996556813E-2</v>
      </c>
      <c r="AL22" s="142">
        <f>I64</f>
        <v>5.3123462862764391E-2</v>
      </c>
    </row>
    <row r="23" spans="2:38" x14ac:dyDescent="0.25">
      <c r="B23" s="129">
        <v>20</v>
      </c>
      <c r="C23" t="s">
        <v>269</v>
      </c>
      <c r="D23" t="s">
        <v>271</v>
      </c>
      <c r="E23" t="s">
        <v>266</v>
      </c>
      <c r="F23" t="s">
        <v>270</v>
      </c>
      <c r="G23" s="270">
        <v>0</v>
      </c>
      <c r="H23" s="270">
        <v>0</v>
      </c>
      <c r="I23" s="130">
        <f t="shared" si="0"/>
        <v>0</v>
      </c>
      <c r="J23" s="135"/>
      <c r="K23" s="136" t="s">
        <v>272</v>
      </c>
      <c r="L23" s="273">
        <f>H38</f>
        <v>403.03</v>
      </c>
      <c r="M23" s="273">
        <f>H39</f>
        <v>414.64</v>
      </c>
      <c r="N23" s="273">
        <f>H40</f>
        <v>0</v>
      </c>
      <c r="O23" s="273">
        <f>H41</f>
        <v>224.5</v>
      </c>
      <c r="P23" s="273">
        <f>H42</f>
        <v>0</v>
      </c>
      <c r="Q23" s="273">
        <f>H43</f>
        <v>202.71</v>
      </c>
      <c r="R23" s="273">
        <f>H44</f>
        <v>10.41</v>
      </c>
      <c r="S23" s="273">
        <f>H45</f>
        <v>0</v>
      </c>
      <c r="T23" s="273">
        <f>H46</f>
        <v>169</v>
      </c>
      <c r="U23" s="273">
        <f>H47</f>
        <v>5</v>
      </c>
      <c r="V23" s="273">
        <f>H48</f>
        <v>33</v>
      </c>
      <c r="W23" s="273">
        <f>H49</f>
        <v>21</v>
      </c>
      <c r="X23" s="273">
        <f>H50</f>
        <v>9.0299999999999994</v>
      </c>
      <c r="Y23" s="273">
        <f>H51</f>
        <v>17.329999999999998</v>
      </c>
      <c r="Z23" s="273">
        <f>H52</f>
        <v>96.96</v>
      </c>
      <c r="AA23" s="273">
        <f>H53</f>
        <v>218</v>
      </c>
      <c r="AB23" s="273">
        <f>H54</f>
        <v>48.45</v>
      </c>
      <c r="AC23" s="273">
        <f>H55</f>
        <v>16.11</v>
      </c>
      <c r="AD23" s="273">
        <f>H56</f>
        <v>66.8</v>
      </c>
      <c r="AE23" s="273">
        <f>H57</f>
        <v>0</v>
      </c>
      <c r="AF23" s="273">
        <f>H58</f>
        <v>51.27</v>
      </c>
      <c r="AG23" s="273">
        <f>H59</f>
        <v>0</v>
      </c>
      <c r="AH23" s="273">
        <f>H60</f>
        <v>92</v>
      </c>
      <c r="AI23" s="273">
        <f>H61</f>
        <v>153</v>
      </c>
      <c r="AJ23" s="273">
        <f>H62</f>
        <v>42.81</v>
      </c>
      <c r="AK23" s="273">
        <f>H63</f>
        <v>16.55</v>
      </c>
      <c r="AL23" s="274">
        <f>H64</f>
        <v>53.98</v>
      </c>
    </row>
    <row r="24" spans="2:38" x14ac:dyDescent="0.25">
      <c r="B24" s="129">
        <v>21</v>
      </c>
      <c r="C24" t="s">
        <v>269</v>
      </c>
      <c r="D24" t="s">
        <v>271</v>
      </c>
      <c r="E24" t="s">
        <v>270</v>
      </c>
      <c r="F24" t="s">
        <v>270</v>
      </c>
      <c r="G24" s="270">
        <v>12</v>
      </c>
      <c r="H24" s="270">
        <v>65.08</v>
      </c>
      <c r="I24" s="130">
        <f t="shared" si="0"/>
        <v>2.8255238992229807E-3</v>
      </c>
      <c r="J24" s="135"/>
      <c r="K24" s="136" t="s">
        <v>273</v>
      </c>
      <c r="L24" s="522">
        <f>SUM(L22:Q22)</f>
        <v>0.23905558288243975</v>
      </c>
      <c r="M24" s="522"/>
      <c r="N24" s="522"/>
      <c r="O24" s="522"/>
      <c r="P24" s="522"/>
      <c r="Q24" s="522"/>
      <c r="R24" s="522">
        <f>SUM(R22:X22)</f>
        <v>0.2427447122479095</v>
      </c>
      <c r="S24" s="522"/>
      <c r="T24" s="522"/>
      <c r="U24" s="522"/>
      <c r="V24" s="522"/>
      <c r="W24" s="522"/>
      <c r="X24" s="522"/>
      <c r="Y24" s="522">
        <f>SUM(Y22:AL22)</f>
        <v>0.51819970486965083</v>
      </c>
      <c r="Z24" s="522"/>
      <c r="AA24" s="522"/>
      <c r="AB24" s="522"/>
      <c r="AC24" s="522"/>
      <c r="AD24" s="522"/>
      <c r="AE24" s="522"/>
      <c r="AF24" s="522"/>
      <c r="AG24" s="522"/>
      <c r="AH24" s="522"/>
      <c r="AI24" s="522"/>
      <c r="AJ24" s="522"/>
      <c r="AK24" s="522"/>
      <c r="AL24" s="523"/>
    </row>
    <row r="25" spans="2:38" x14ac:dyDescent="0.25">
      <c r="B25" s="129">
        <v>22</v>
      </c>
      <c r="C25" t="s">
        <v>269</v>
      </c>
      <c r="D25" t="s">
        <v>270</v>
      </c>
      <c r="E25" t="s">
        <v>266</v>
      </c>
      <c r="F25" t="s">
        <v>271</v>
      </c>
      <c r="G25" s="270">
        <v>2</v>
      </c>
      <c r="H25" s="270">
        <v>14</v>
      </c>
      <c r="I25" s="130">
        <f t="shared" si="0"/>
        <v>4.7092064987049682E-4</v>
      </c>
      <c r="J25" s="135"/>
      <c r="K25" s="143" t="s">
        <v>88</v>
      </c>
      <c r="L25" s="510">
        <f>SUM(L21:Q21)</f>
        <v>972</v>
      </c>
      <c r="M25" s="511"/>
      <c r="N25" s="511"/>
      <c r="O25" s="511"/>
      <c r="P25" s="511"/>
      <c r="Q25" s="511"/>
      <c r="R25" s="510">
        <f>SUM(R21:X21)</f>
        <v>987</v>
      </c>
      <c r="S25" s="511"/>
      <c r="T25" s="511"/>
      <c r="U25" s="511"/>
      <c r="V25" s="511"/>
      <c r="W25" s="511"/>
      <c r="X25" s="511"/>
      <c r="Y25" s="510">
        <f>SUM(Y21:AL21)</f>
        <v>2107</v>
      </c>
      <c r="Z25" s="511"/>
      <c r="AA25" s="511"/>
      <c r="AB25" s="511"/>
      <c r="AC25" s="511"/>
      <c r="AD25" s="511"/>
      <c r="AE25" s="511"/>
      <c r="AF25" s="511"/>
      <c r="AG25" s="511"/>
      <c r="AH25" s="511"/>
      <c r="AI25" s="511"/>
      <c r="AJ25" s="511"/>
      <c r="AK25" s="511"/>
      <c r="AL25" s="512"/>
    </row>
    <row r="26" spans="2:38" x14ac:dyDescent="0.25">
      <c r="B26" s="129">
        <v>23</v>
      </c>
      <c r="C26" t="s">
        <v>269</v>
      </c>
      <c r="D26" t="s">
        <v>270</v>
      </c>
      <c r="E26" t="s">
        <v>266</v>
      </c>
      <c r="F26" t="s">
        <v>270</v>
      </c>
      <c r="G26" s="270">
        <v>7</v>
      </c>
      <c r="H26" s="270">
        <v>93</v>
      </c>
      <c r="I26" s="130">
        <f t="shared" si="0"/>
        <v>1.6482222745467388E-3</v>
      </c>
      <c r="J26" s="135"/>
    </row>
    <row r="27" spans="2:38" x14ac:dyDescent="0.25">
      <c r="B27" s="129">
        <v>24</v>
      </c>
      <c r="C27" t="s">
        <v>269</v>
      </c>
      <c r="D27" t="s">
        <v>270</v>
      </c>
      <c r="E27" t="s">
        <v>271</v>
      </c>
      <c r="F27" t="s">
        <v>266</v>
      </c>
      <c r="G27" s="270">
        <v>0</v>
      </c>
      <c r="H27" s="270">
        <v>0</v>
      </c>
      <c r="I27" s="130">
        <f t="shared" si="0"/>
        <v>0</v>
      </c>
      <c r="J27" s="135"/>
    </row>
    <row r="28" spans="2:38" x14ac:dyDescent="0.25">
      <c r="B28" s="129">
        <v>25</v>
      </c>
      <c r="C28" t="s">
        <v>269</v>
      </c>
      <c r="D28" t="s">
        <v>270</v>
      </c>
      <c r="E28" t="s">
        <v>271</v>
      </c>
      <c r="F28" t="s">
        <v>270</v>
      </c>
      <c r="G28" s="270">
        <v>71</v>
      </c>
      <c r="H28" s="270">
        <v>38.1</v>
      </c>
      <c r="I28" s="130">
        <f t="shared" si="0"/>
        <v>1.6717683070402636E-2</v>
      </c>
      <c r="J28" s="135"/>
      <c r="K28" s="507" t="s">
        <v>278</v>
      </c>
      <c r="L28" s="508"/>
      <c r="M28" s="508"/>
      <c r="N28" s="508"/>
      <c r="O28" s="508"/>
      <c r="P28" s="508"/>
      <c r="Q28" s="509"/>
    </row>
    <row r="29" spans="2:38" x14ac:dyDescent="0.25">
      <c r="B29" s="129">
        <v>26</v>
      </c>
      <c r="C29" t="s">
        <v>269</v>
      </c>
      <c r="D29" t="s">
        <v>270</v>
      </c>
      <c r="E29" t="s">
        <v>270</v>
      </c>
      <c r="F29" t="s">
        <v>271</v>
      </c>
      <c r="G29" s="270">
        <v>81</v>
      </c>
      <c r="H29" s="270">
        <v>17.3</v>
      </c>
      <c r="I29" s="130">
        <f t="shared" si="0"/>
        <v>1.9072286319755122E-2</v>
      </c>
      <c r="J29" s="135"/>
      <c r="K29" s="148"/>
      <c r="L29" s="520" t="s">
        <v>274</v>
      </c>
      <c r="M29" s="520"/>
      <c r="N29" s="521" t="s">
        <v>275</v>
      </c>
      <c r="O29" s="521"/>
      <c r="P29" s="503" t="s">
        <v>276</v>
      </c>
      <c r="Q29" s="504"/>
    </row>
    <row r="30" spans="2:38" x14ac:dyDescent="0.25">
      <c r="B30" s="129">
        <v>27</v>
      </c>
      <c r="C30" t="s">
        <v>269</v>
      </c>
      <c r="D30" t="s">
        <v>270</v>
      </c>
      <c r="E30" t="s">
        <v>270</v>
      </c>
      <c r="F30" t="s">
        <v>270</v>
      </c>
      <c r="G30" s="270">
        <v>276</v>
      </c>
      <c r="H30" s="270">
        <v>55.84</v>
      </c>
      <c r="I30" s="130">
        <f t="shared" si="0"/>
        <v>6.4987049682128567E-2</v>
      </c>
      <c r="J30" s="135"/>
      <c r="K30" s="148" t="s">
        <v>221</v>
      </c>
      <c r="L30" s="233">
        <f>L12</f>
        <v>1151</v>
      </c>
      <c r="M30" s="271">
        <f>L12/G31</f>
        <v>0.27101483400047094</v>
      </c>
      <c r="N30" s="233">
        <f>Y12</f>
        <v>2177</v>
      </c>
      <c r="O30" s="271">
        <f>Y12/G31</f>
        <v>0.51259712738403584</v>
      </c>
      <c r="P30" s="233">
        <f>R12</f>
        <v>919</v>
      </c>
      <c r="Q30" s="272">
        <f>R12/G31</f>
        <v>0.2163880386154933</v>
      </c>
    </row>
    <row r="31" spans="2:38" ht="16.5" thickBot="1" x14ac:dyDescent="0.3">
      <c r="B31" s="144" t="s">
        <v>162</v>
      </c>
      <c r="C31" s="145"/>
      <c r="D31" s="145"/>
      <c r="E31" s="145"/>
      <c r="F31" s="145"/>
      <c r="G31" s="146">
        <f>SUM(G4:G30)</f>
        <v>4247</v>
      </c>
      <c r="H31" s="145"/>
      <c r="I31" s="147"/>
      <c r="J31" s="135"/>
      <c r="K31" s="148" t="s">
        <v>75</v>
      </c>
      <c r="L31" s="233">
        <f>L25</f>
        <v>972</v>
      </c>
      <c r="M31" s="271">
        <f>L25/G65</f>
        <v>0.23905558288243975</v>
      </c>
      <c r="N31" s="233">
        <f>Y25</f>
        <v>2107</v>
      </c>
      <c r="O31" s="271">
        <f>Y25/G65</f>
        <v>0.51819970486965072</v>
      </c>
      <c r="P31" s="233">
        <f>R25</f>
        <v>987</v>
      </c>
      <c r="Q31" s="272">
        <f>R25/G65</f>
        <v>0.2427447122479095</v>
      </c>
    </row>
    <row r="32" spans="2:38" x14ac:dyDescent="0.25">
      <c r="K32" s="149" t="s">
        <v>277</v>
      </c>
      <c r="L32" s="505">
        <f>(L30-L31)/L31</f>
        <v>0.18415637860082304</v>
      </c>
      <c r="M32" s="505"/>
      <c r="N32" s="505">
        <f>(N30-N31)/N31</f>
        <v>3.3222591362126248E-2</v>
      </c>
      <c r="O32" s="505"/>
      <c r="P32" s="505">
        <f>(P30-P31)/P31</f>
        <v>-6.889564336372847E-2</v>
      </c>
      <c r="Q32" s="506"/>
    </row>
    <row r="33" spans="1:10" ht="15.75" customHeight="1" x14ac:dyDescent="0.25">
      <c r="A33" s="300" t="s">
        <v>858</v>
      </c>
    </row>
    <row r="34" spans="1:10" ht="16.5" thickBot="1" x14ac:dyDescent="0.3"/>
    <row r="35" spans="1:10" x14ac:dyDescent="0.25">
      <c r="B35" s="513" t="s">
        <v>1068</v>
      </c>
      <c r="C35" s="514"/>
      <c r="D35" s="514"/>
      <c r="E35" s="514"/>
      <c r="F35" s="514"/>
      <c r="G35" s="514"/>
      <c r="H35" s="514"/>
      <c r="I35" s="515"/>
      <c r="J35" s="122"/>
    </row>
    <row r="36" spans="1:10" x14ac:dyDescent="0.25">
      <c r="B36" s="123" t="s">
        <v>253</v>
      </c>
      <c r="C36" s="124" t="s">
        <v>254</v>
      </c>
      <c r="D36" s="125" t="s">
        <v>255</v>
      </c>
      <c r="E36" s="125" t="s">
        <v>256</v>
      </c>
      <c r="F36" s="125" t="s">
        <v>257</v>
      </c>
      <c r="G36" s="125" t="s">
        <v>139</v>
      </c>
      <c r="H36" s="125" t="s">
        <v>258</v>
      </c>
      <c r="I36" s="126" t="s">
        <v>140</v>
      </c>
      <c r="J36" s="122"/>
    </row>
    <row r="37" spans="1:10" x14ac:dyDescent="0.25">
      <c r="B37" s="127"/>
      <c r="C37" s="237" t="s">
        <v>259</v>
      </c>
      <c r="D37" s="237" t="s">
        <v>859</v>
      </c>
      <c r="E37" s="237" t="s">
        <v>860</v>
      </c>
      <c r="F37" s="237" t="s">
        <v>861</v>
      </c>
      <c r="G37" s="237" t="s">
        <v>263</v>
      </c>
      <c r="H37" s="237" t="s">
        <v>264</v>
      </c>
      <c r="I37" s="128"/>
    </row>
    <row r="38" spans="1:10" x14ac:dyDescent="0.25">
      <c r="B38" s="129">
        <v>1</v>
      </c>
      <c r="C38" t="s">
        <v>265</v>
      </c>
      <c r="D38" t="s">
        <v>266</v>
      </c>
      <c r="E38" t="s">
        <v>266</v>
      </c>
      <c r="F38" t="s">
        <v>266</v>
      </c>
      <c r="G38" s="270">
        <v>557</v>
      </c>
      <c r="H38" s="270">
        <v>403.03</v>
      </c>
      <c r="I38" s="130">
        <f>G38/$G$65</f>
        <v>0.13698967043777668</v>
      </c>
    </row>
    <row r="39" spans="1:10" x14ac:dyDescent="0.25">
      <c r="B39" s="129">
        <v>2</v>
      </c>
      <c r="C39" t="s">
        <v>265</v>
      </c>
      <c r="D39" t="s">
        <v>266</v>
      </c>
      <c r="E39" t="s">
        <v>270</v>
      </c>
      <c r="F39" t="s">
        <v>266</v>
      </c>
      <c r="G39" s="270">
        <v>385</v>
      </c>
      <c r="H39" s="270">
        <v>414.64</v>
      </c>
      <c r="I39" s="130">
        <f>G39/$G$65</f>
        <v>9.4687653713723563E-2</v>
      </c>
      <c r="J39" s="135"/>
    </row>
    <row r="40" spans="1:10" x14ac:dyDescent="0.25">
      <c r="B40" s="129">
        <v>3</v>
      </c>
      <c r="C40" t="s">
        <v>265</v>
      </c>
      <c r="D40" t="s">
        <v>271</v>
      </c>
      <c r="E40" t="s">
        <v>266</v>
      </c>
      <c r="F40" t="s">
        <v>266</v>
      </c>
      <c r="G40" s="270">
        <v>0</v>
      </c>
      <c r="H40" s="270">
        <v>0</v>
      </c>
      <c r="I40" s="130">
        <f t="shared" ref="I40:I64" si="1">G40/$G$65</f>
        <v>0</v>
      </c>
      <c r="J40" s="135"/>
    </row>
    <row r="41" spans="1:10" x14ac:dyDescent="0.25">
      <c r="B41" s="129">
        <v>4</v>
      </c>
      <c r="C41" t="s">
        <v>265</v>
      </c>
      <c r="D41" t="s">
        <v>271</v>
      </c>
      <c r="E41" t="s">
        <v>270</v>
      </c>
      <c r="F41" t="s">
        <v>266</v>
      </c>
      <c r="G41" s="270">
        <v>2</v>
      </c>
      <c r="H41" s="270">
        <v>224.5</v>
      </c>
      <c r="I41" s="130">
        <f t="shared" si="1"/>
        <v>4.9188391539596653E-4</v>
      </c>
      <c r="J41" s="135"/>
    </row>
    <row r="42" spans="1:10" x14ac:dyDescent="0.25">
      <c r="B42" s="129">
        <v>5</v>
      </c>
      <c r="C42" t="s">
        <v>265</v>
      </c>
      <c r="D42" t="s">
        <v>270</v>
      </c>
      <c r="E42" t="s">
        <v>266</v>
      </c>
      <c r="F42" t="s">
        <v>266</v>
      </c>
      <c r="G42" s="270">
        <v>0</v>
      </c>
      <c r="H42" s="270">
        <v>0</v>
      </c>
      <c r="I42" s="130">
        <f t="shared" si="1"/>
        <v>0</v>
      </c>
      <c r="J42" s="135"/>
    </row>
    <row r="43" spans="1:10" x14ac:dyDescent="0.25">
      <c r="B43" s="129">
        <v>6</v>
      </c>
      <c r="C43" t="s">
        <v>265</v>
      </c>
      <c r="D43" t="s">
        <v>270</v>
      </c>
      <c r="E43" t="s">
        <v>270</v>
      </c>
      <c r="F43" t="s">
        <v>266</v>
      </c>
      <c r="G43" s="270">
        <v>28</v>
      </c>
      <c r="H43" s="270">
        <v>202.71</v>
      </c>
      <c r="I43" s="130">
        <f t="shared" si="1"/>
        <v>6.8863748155435318E-3</v>
      </c>
      <c r="J43" s="135"/>
    </row>
    <row r="44" spans="1:10" x14ac:dyDescent="0.25">
      <c r="B44" s="129">
        <v>7</v>
      </c>
      <c r="C44" t="s">
        <v>268</v>
      </c>
      <c r="D44" t="s">
        <v>266</v>
      </c>
      <c r="E44" t="s">
        <v>271</v>
      </c>
      <c r="F44" t="s">
        <v>271</v>
      </c>
      <c r="G44" s="270">
        <v>254</v>
      </c>
      <c r="H44" s="270">
        <v>10.41</v>
      </c>
      <c r="I44" s="130">
        <f t="shared" si="1"/>
        <v>6.246925725528775E-2</v>
      </c>
      <c r="J44" s="135"/>
    </row>
    <row r="45" spans="1:10" x14ac:dyDescent="0.25">
      <c r="B45" s="129">
        <v>8</v>
      </c>
      <c r="C45" t="s">
        <v>268</v>
      </c>
      <c r="D45" t="s">
        <v>271</v>
      </c>
      <c r="E45" t="s">
        <v>266</v>
      </c>
      <c r="F45" t="s">
        <v>271</v>
      </c>
      <c r="G45" s="270">
        <v>0</v>
      </c>
      <c r="H45" s="270">
        <v>0</v>
      </c>
      <c r="I45" s="130">
        <f t="shared" si="1"/>
        <v>0</v>
      </c>
      <c r="J45" s="135"/>
    </row>
    <row r="46" spans="1:10" x14ac:dyDescent="0.25">
      <c r="B46" s="129">
        <v>9</v>
      </c>
      <c r="C46" t="s">
        <v>268</v>
      </c>
      <c r="D46" t="s">
        <v>271</v>
      </c>
      <c r="E46" t="s">
        <v>271</v>
      </c>
      <c r="F46" t="s">
        <v>266</v>
      </c>
      <c r="G46" s="270">
        <v>1</v>
      </c>
      <c r="H46" s="270">
        <v>169</v>
      </c>
      <c r="I46" s="130">
        <f>G46/$G$65</f>
        <v>2.4594195769798326E-4</v>
      </c>
      <c r="J46" s="135"/>
    </row>
    <row r="47" spans="1:10" x14ac:dyDescent="0.25">
      <c r="B47" s="129">
        <v>10</v>
      </c>
      <c r="C47" t="s">
        <v>268</v>
      </c>
      <c r="D47" t="s">
        <v>271</v>
      </c>
      <c r="E47" t="s">
        <v>271</v>
      </c>
      <c r="F47" t="s">
        <v>271</v>
      </c>
      <c r="G47" s="270">
        <v>313</v>
      </c>
      <c r="H47" s="270">
        <v>5</v>
      </c>
      <c r="I47" s="130">
        <f t="shared" si="1"/>
        <v>7.6979832759468764E-2</v>
      </c>
      <c r="J47" s="135"/>
    </row>
    <row r="48" spans="1:10" x14ac:dyDescent="0.25">
      <c r="B48" s="129">
        <v>11</v>
      </c>
      <c r="C48" t="s">
        <v>268</v>
      </c>
      <c r="D48" t="s">
        <v>271</v>
      </c>
      <c r="E48" t="s">
        <v>271</v>
      </c>
      <c r="F48" t="s">
        <v>270</v>
      </c>
      <c r="G48" s="270">
        <v>24</v>
      </c>
      <c r="H48" s="270">
        <v>33</v>
      </c>
      <c r="I48" s="130">
        <f t="shared" si="1"/>
        <v>5.9026069847515983E-3</v>
      </c>
      <c r="J48" s="135"/>
    </row>
    <row r="49" spans="2:10" x14ac:dyDescent="0.25">
      <c r="B49" s="129">
        <v>12</v>
      </c>
      <c r="C49" t="s">
        <v>268</v>
      </c>
      <c r="D49" t="s">
        <v>271</v>
      </c>
      <c r="E49" t="s">
        <v>270</v>
      </c>
      <c r="F49" t="s">
        <v>271</v>
      </c>
      <c r="G49" s="270">
        <v>4</v>
      </c>
      <c r="H49" s="270">
        <v>21</v>
      </c>
      <c r="I49" s="130">
        <f t="shared" si="1"/>
        <v>9.8376783079193305E-4</v>
      </c>
      <c r="J49" s="135"/>
    </row>
    <row r="50" spans="2:10" x14ac:dyDescent="0.25">
      <c r="B50" s="129">
        <v>13</v>
      </c>
      <c r="C50" t="s">
        <v>268</v>
      </c>
      <c r="D50" t="s">
        <v>270</v>
      </c>
      <c r="E50" t="s">
        <v>271</v>
      </c>
      <c r="F50" t="s">
        <v>271</v>
      </c>
      <c r="G50" s="270">
        <v>391</v>
      </c>
      <c r="H50" s="270">
        <v>9.0299999999999994</v>
      </c>
      <c r="I50" s="130">
        <f t="shared" si="1"/>
        <v>9.6163305459911461E-2</v>
      </c>
      <c r="J50" s="135"/>
    </row>
    <row r="51" spans="2:10" x14ac:dyDescent="0.25">
      <c r="B51" s="129">
        <v>14</v>
      </c>
      <c r="C51" t="s">
        <v>269</v>
      </c>
      <c r="D51" t="s">
        <v>266</v>
      </c>
      <c r="E51" t="s">
        <v>266</v>
      </c>
      <c r="F51" t="s">
        <v>271</v>
      </c>
      <c r="G51" s="270">
        <v>6</v>
      </c>
      <c r="H51" s="270">
        <v>17.329999999999998</v>
      </c>
      <c r="I51" s="130">
        <f>G51/$G$65</f>
        <v>1.4756517461878996E-3</v>
      </c>
      <c r="J51" s="135"/>
    </row>
    <row r="52" spans="2:10" x14ac:dyDescent="0.25">
      <c r="B52" s="129">
        <v>15</v>
      </c>
      <c r="C52" t="s">
        <v>269</v>
      </c>
      <c r="D52" t="s">
        <v>266</v>
      </c>
      <c r="E52" t="s">
        <v>266</v>
      </c>
      <c r="F52" t="s">
        <v>270</v>
      </c>
      <c r="G52" s="270">
        <v>184</v>
      </c>
      <c r="H52" s="270">
        <v>96.96</v>
      </c>
      <c r="I52" s="130">
        <f t="shared" si="1"/>
        <v>4.5253320216428923E-2</v>
      </c>
      <c r="J52" s="135"/>
    </row>
    <row r="53" spans="2:10" x14ac:dyDescent="0.25">
      <c r="B53" s="129">
        <v>16</v>
      </c>
      <c r="C53" t="s">
        <v>269</v>
      </c>
      <c r="D53" t="s">
        <v>266</v>
      </c>
      <c r="E53" t="s">
        <v>271</v>
      </c>
      <c r="F53" t="s">
        <v>266</v>
      </c>
      <c r="G53" s="270">
        <v>3</v>
      </c>
      <c r="H53" s="270">
        <v>218</v>
      </c>
      <c r="I53" s="130">
        <f t="shared" si="1"/>
        <v>7.3782587309394979E-4</v>
      </c>
      <c r="J53" s="135"/>
    </row>
    <row r="54" spans="2:10" x14ac:dyDescent="0.25">
      <c r="B54" s="129">
        <v>17</v>
      </c>
      <c r="C54" t="s">
        <v>269</v>
      </c>
      <c r="D54" t="s">
        <v>266</v>
      </c>
      <c r="E54" t="s">
        <v>271</v>
      </c>
      <c r="F54" t="s">
        <v>270</v>
      </c>
      <c r="G54" s="270">
        <v>93</v>
      </c>
      <c r="H54" s="270">
        <v>48.45</v>
      </c>
      <c r="I54" s="130">
        <f t="shared" si="1"/>
        <v>2.2872602065912444E-2</v>
      </c>
      <c r="J54" s="135"/>
    </row>
    <row r="55" spans="2:10" x14ac:dyDescent="0.25">
      <c r="B55" s="129">
        <v>18</v>
      </c>
      <c r="C55" t="s">
        <v>269</v>
      </c>
      <c r="D55" t="s">
        <v>266</v>
      </c>
      <c r="E55" t="s">
        <v>270</v>
      </c>
      <c r="F55" t="s">
        <v>271</v>
      </c>
      <c r="G55" s="270">
        <v>174</v>
      </c>
      <c r="H55" s="270">
        <v>16.11</v>
      </c>
      <c r="I55" s="130">
        <f>G55/$G$65</f>
        <v>4.2793900639449087E-2</v>
      </c>
      <c r="J55" s="135"/>
    </row>
    <row r="56" spans="2:10" x14ac:dyDescent="0.25">
      <c r="B56" s="129">
        <v>19</v>
      </c>
      <c r="C56" t="s">
        <v>269</v>
      </c>
      <c r="D56" t="s">
        <v>266</v>
      </c>
      <c r="E56" t="s">
        <v>270</v>
      </c>
      <c r="F56" t="s">
        <v>270</v>
      </c>
      <c r="G56" s="270">
        <v>1252</v>
      </c>
      <c r="H56" s="270">
        <v>66.8</v>
      </c>
      <c r="I56" s="130">
        <f t="shared" si="1"/>
        <v>0.30791933103787505</v>
      </c>
      <c r="J56" s="135"/>
    </row>
    <row r="57" spans="2:10" x14ac:dyDescent="0.25">
      <c r="B57" s="129">
        <v>20</v>
      </c>
      <c r="C57" t="s">
        <v>269</v>
      </c>
      <c r="D57" t="s">
        <v>271</v>
      </c>
      <c r="E57" t="s">
        <v>266</v>
      </c>
      <c r="F57" t="s">
        <v>270</v>
      </c>
      <c r="G57" s="270">
        <v>0</v>
      </c>
      <c r="H57" s="270">
        <v>0</v>
      </c>
      <c r="I57" s="130">
        <f t="shared" si="1"/>
        <v>0</v>
      </c>
      <c r="J57" s="135"/>
    </row>
    <row r="58" spans="2:10" x14ac:dyDescent="0.25">
      <c r="B58" s="129">
        <v>21</v>
      </c>
      <c r="C58" t="s">
        <v>269</v>
      </c>
      <c r="D58" t="s">
        <v>271</v>
      </c>
      <c r="E58" t="s">
        <v>270</v>
      </c>
      <c r="F58" t="s">
        <v>270</v>
      </c>
      <c r="G58" s="270">
        <v>11</v>
      </c>
      <c r="H58" s="270">
        <v>51.27</v>
      </c>
      <c r="I58" s="130">
        <f t="shared" si="1"/>
        <v>2.7053615346778162E-3</v>
      </c>
      <c r="J58" s="135"/>
    </row>
    <row r="59" spans="2:10" x14ac:dyDescent="0.25">
      <c r="B59" s="129">
        <v>22</v>
      </c>
      <c r="C59" t="s">
        <v>269</v>
      </c>
      <c r="D59" t="s">
        <v>270</v>
      </c>
      <c r="E59" t="s">
        <v>266</v>
      </c>
      <c r="F59" t="s">
        <v>271</v>
      </c>
      <c r="G59" s="270">
        <v>0</v>
      </c>
      <c r="H59" s="270">
        <v>0</v>
      </c>
      <c r="I59" s="130">
        <f t="shared" si="1"/>
        <v>0</v>
      </c>
      <c r="J59" s="135"/>
    </row>
    <row r="60" spans="2:10" x14ac:dyDescent="0.25">
      <c r="B60" s="129">
        <v>23</v>
      </c>
      <c r="C60" t="s">
        <v>269</v>
      </c>
      <c r="D60" t="s">
        <v>270</v>
      </c>
      <c r="E60" t="s">
        <v>266</v>
      </c>
      <c r="F60" t="s">
        <v>270</v>
      </c>
      <c r="G60" s="270">
        <v>1</v>
      </c>
      <c r="H60" s="270">
        <v>92</v>
      </c>
      <c r="I60" s="130">
        <f t="shared" si="1"/>
        <v>2.4594195769798326E-4</v>
      </c>
      <c r="J60" s="135"/>
    </row>
    <row r="61" spans="2:10" x14ac:dyDescent="0.25">
      <c r="B61" s="129">
        <v>24</v>
      </c>
      <c r="C61" t="s">
        <v>269</v>
      </c>
      <c r="D61" t="s">
        <v>270</v>
      </c>
      <c r="E61" t="s">
        <v>271</v>
      </c>
      <c r="F61" t="s">
        <v>266</v>
      </c>
      <c r="G61" s="270">
        <v>1</v>
      </c>
      <c r="H61" s="270">
        <v>153</v>
      </c>
      <c r="I61" s="130">
        <f t="shared" si="1"/>
        <v>2.4594195769798326E-4</v>
      </c>
      <c r="J61" s="135"/>
    </row>
    <row r="62" spans="2:10" x14ac:dyDescent="0.25">
      <c r="B62" s="129">
        <v>25</v>
      </c>
      <c r="C62" t="s">
        <v>269</v>
      </c>
      <c r="D62" t="s">
        <v>270</v>
      </c>
      <c r="E62" t="s">
        <v>271</v>
      </c>
      <c r="F62" t="s">
        <v>270</v>
      </c>
      <c r="G62" s="270">
        <v>95</v>
      </c>
      <c r="H62" s="270">
        <v>42.81</v>
      </c>
      <c r="I62" s="130">
        <f t="shared" si="1"/>
        <v>2.336448598130841E-2</v>
      </c>
      <c r="J62" s="135"/>
    </row>
    <row r="63" spans="2:10" x14ac:dyDescent="0.25">
      <c r="B63" s="129">
        <v>26</v>
      </c>
      <c r="C63" t="s">
        <v>269</v>
      </c>
      <c r="D63" t="s">
        <v>270</v>
      </c>
      <c r="E63" t="s">
        <v>270</v>
      </c>
      <c r="F63" t="s">
        <v>271</v>
      </c>
      <c r="G63" s="270">
        <v>71</v>
      </c>
      <c r="H63" s="270">
        <v>16.55</v>
      </c>
      <c r="I63" s="130">
        <f t="shared" si="1"/>
        <v>1.7461878996556813E-2</v>
      </c>
      <c r="J63" s="135"/>
    </row>
    <row r="64" spans="2:10" x14ac:dyDescent="0.25">
      <c r="B64" s="129">
        <v>27</v>
      </c>
      <c r="C64" t="s">
        <v>269</v>
      </c>
      <c r="D64" t="s">
        <v>270</v>
      </c>
      <c r="E64" t="s">
        <v>270</v>
      </c>
      <c r="F64" t="s">
        <v>270</v>
      </c>
      <c r="G64" s="270">
        <v>216</v>
      </c>
      <c r="H64" s="270">
        <v>53.98</v>
      </c>
      <c r="I64" s="130">
        <f t="shared" si="1"/>
        <v>5.3123462862764391E-2</v>
      </c>
      <c r="J64" s="135"/>
    </row>
    <row r="65" spans="2:10" ht="16.5" thickBot="1" x14ac:dyDescent="0.3">
      <c r="B65" s="144" t="s">
        <v>162</v>
      </c>
      <c r="C65" s="145"/>
      <c r="D65" s="145"/>
      <c r="E65" s="145"/>
      <c r="F65" s="145"/>
      <c r="G65" s="146">
        <f>SUM(G38:G64)</f>
        <v>4066</v>
      </c>
      <c r="H65" s="145"/>
      <c r="I65" s="147"/>
      <c r="J65" s="135"/>
    </row>
  </sheetData>
  <mergeCells count="29">
    <mergeCell ref="L11:Q11"/>
    <mergeCell ref="R11:X11"/>
    <mergeCell ref="Y11:AL11"/>
    <mergeCell ref="B1:I1"/>
    <mergeCell ref="K3:AL3"/>
    <mergeCell ref="L4:Q4"/>
    <mergeCell ref="R4:X4"/>
    <mergeCell ref="Y4:AL4"/>
    <mergeCell ref="L12:Q12"/>
    <mergeCell ref="R12:X12"/>
    <mergeCell ref="Y12:AL12"/>
    <mergeCell ref="B35:I35"/>
    <mergeCell ref="K16:AL16"/>
    <mergeCell ref="L17:Q17"/>
    <mergeCell ref="R17:X17"/>
    <mergeCell ref="Y17:AL17"/>
    <mergeCell ref="L29:M29"/>
    <mergeCell ref="N29:O29"/>
    <mergeCell ref="L24:Q24"/>
    <mergeCell ref="R24:X24"/>
    <mergeCell ref="Y24:AL24"/>
    <mergeCell ref="L25:Q25"/>
    <mergeCell ref="R25:X25"/>
    <mergeCell ref="Y25:AL25"/>
    <mergeCell ref="P29:Q29"/>
    <mergeCell ref="L32:M32"/>
    <mergeCell ref="N32:O32"/>
    <mergeCell ref="P32:Q32"/>
    <mergeCell ref="K28:Q28"/>
  </mergeCells>
  <phoneticPr fontId="13" type="noConversion"/>
  <conditionalFormatting sqref="L32:Q32">
    <cfRule type="cellIs" dxfId="10" priority="1" operator="lessThan">
      <formula>0</formula>
    </cfRule>
    <cfRule type="cellIs" dxfId="9" priority="2" operator="greaterThan">
      <formula>0</formula>
    </cfRule>
  </conditionalFormatting>
  <hyperlinks>
    <hyperlink ref="A33" location="目錄!A1" display="目錄" xr:uid="{C3B0FA15-A870-4851-BB53-7816EE7B0318}"/>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D52A-4C1A-460A-88B2-8741C0B6B597}">
  <dimension ref="A1:AK45"/>
  <sheetViews>
    <sheetView zoomScale="70" zoomScaleNormal="70" workbookViewId="0">
      <selection activeCell="N40" sqref="N40"/>
    </sheetView>
  </sheetViews>
  <sheetFormatPr defaultColWidth="8.6640625" defaultRowHeight="15.75" x14ac:dyDescent="0.25"/>
  <cols>
    <col min="11" max="11" width="8.33203125" bestFit="1" customWidth="1"/>
    <col min="12" max="12" width="17.88671875" bestFit="1" customWidth="1"/>
    <col min="13" max="13" width="12.33203125" bestFit="1" customWidth="1"/>
    <col min="14" max="14" width="13" bestFit="1" customWidth="1"/>
    <col min="15" max="15" width="15.88671875" bestFit="1" customWidth="1"/>
    <col min="16" max="16" width="17.6640625" bestFit="1" customWidth="1"/>
    <col min="17" max="17" width="18.6640625" bestFit="1" customWidth="1"/>
    <col min="20" max="20" width="8.33203125" bestFit="1" customWidth="1"/>
    <col min="21" max="21" width="10.6640625" bestFit="1" customWidth="1"/>
    <col min="22" max="23" width="7.5546875" bestFit="1" customWidth="1"/>
    <col min="24" max="24" width="10.6640625" bestFit="1" customWidth="1"/>
    <col min="25" max="26" width="7.5546875" bestFit="1" customWidth="1"/>
    <col min="27" max="27" width="10.6640625" bestFit="1" customWidth="1"/>
    <col min="28" max="28" width="6.44140625" bestFit="1" customWidth="1"/>
    <col min="29" max="29" width="6.33203125" bestFit="1" customWidth="1"/>
    <col min="31" max="31" width="10.6640625" bestFit="1" customWidth="1"/>
    <col min="32" max="32" width="11.33203125" bestFit="1" customWidth="1"/>
    <col min="33" max="33" width="8.44140625" bestFit="1" customWidth="1"/>
    <col min="34" max="34" width="10.6640625" bestFit="1" customWidth="1"/>
    <col min="35" max="35" width="8.5546875" bestFit="1" customWidth="1"/>
    <col min="36" max="36" width="6.5546875" bestFit="1" customWidth="1"/>
    <col min="37" max="37" width="7.5546875" bestFit="1" customWidth="1"/>
  </cols>
  <sheetData>
    <row r="1" spans="1:37" ht="16.5" thickBot="1" x14ac:dyDescent="0.3">
      <c r="B1" t="s">
        <v>295</v>
      </c>
      <c r="C1" t="s">
        <v>296</v>
      </c>
      <c r="D1" t="s">
        <v>297</v>
      </c>
    </row>
    <row r="2" spans="1:37" x14ac:dyDescent="0.25">
      <c r="A2" t="s">
        <v>1179</v>
      </c>
      <c r="B2" s="71">
        <f>U5</f>
        <v>0.60469157254561257</v>
      </c>
      <c r="C2" s="71">
        <f t="shared" ref="C2:D2" si="0">V5</f>
        <v>0.53697749196141475</v>
      </c>
      <c r="D2" s="71">
        <f t="shared" si="0"/>
        <v>0.31229597388465724</v>
      </c>
      <c r="E2" s="71"/>
      <c r="F2" s="71"/>
      <c r="G2" s="71"/>
      <c r="K2" s="528" t="s">
        <v>1070</v>
      </c>
      <c r="L2" s="529"/>
      <c r="M2" s="529"/>
      <c r="N2" s="529"/>
      <c r="O2" s="529"/>
      <c r="P2" s="529"/>
      <c r="Q2" s="530"/>
      <c r="T2" s="534" t="s">
        <v>285</v>
      </c>
      <c r="U2" s="535"/>
      <c r="V2" s="535"/>
      <c r="W2" s="535"/>
      <c r="X2" s="535"/>
      <c r="Y2" s="535"/>
      <c r="Z2" s="535"/>
      <c r="AA2" s="535"/>
      <c r="AB2" s="535"/>
      <c r="AC2" s="536"/>
      <c r="AE2" s="507" t="s">
        <v>292</v>
      </c>
      <c r="AF2" s="508"/>
      <c r="AG2" s="508"/>
      <c r="AH2" s="508"/>
      <c r="AI2" s="508"/>
      <c r="AJ2" s="509"/>
    </row>
    <row r="3" spans="1:37" x14ac:dyDescent="0.25">
      <c r="A3" t="s">
        <v>1185</v>
      </c>
      <c r="B3" s="71">
        <f t="shared" ref="B3:B14" si="1">U6</f>
        <v>0.61164205039096442</v>
      </c>
      <c r="C3" s="71">
        <f t="shared" ref="C3:C14" si="2">V6</f>
        <v>0.55994487827285255</v>
      </c>
      <c r="D3" s="71">
        <f t="shared" ref="D3:D14" si="3">W6</f>
        <v>0.37867247007616978</v>
      </c>
      <c r="E3" s="71"/>
      <c r="F3" s="71"/>
      <c r="G3" s="71"/>
      <c r="K3" s="127"/>
      <c r="L3" s="531" t="s">
        <v>139</v>
      </c>
      <c r="M3" s="532"/>
      <c r="N3" s="532"/>
      <c r="O3" s="532" t="s">
        <v>279</v>
      </c>
      <c r="P3" s="532"/>
      <c r="Q3" s="533"/>
      <c r="T3" s="156"/>
      <c r="U3" s="517" t="s">
        <v>140</v>
      </c>
      <c r="V3" s="517"/>
      <c r="W3" s="517"/>
      <c r="X3" s="518" t="s">
        <v>286</v>
      </c>
      <c r="Y3" s="518"/>
      <c r="Z3" s="518"/>
      <c r="AA3" s="518" t="s">
        <v>287</v>
      </c>
      <c r="AB3" s="518"/>
      <c r="AC3" s="519"/>
      <c r="AE3" s="524" t="s">
        <v>88</v>
      </c>
      <c r="AF3" s="518"/>
      <c r="AG3" s="518"/>
      <c r="AH3" s="518" t="s">
        <v>294</v>
      </c>
      <c r="AI3" s="518"/>
      <c r="AJ3" s="519"/>
    </row>
    <row r="4" spans="1:37" x14ac:dyDescent="0.25">
      <c r="A4" t="s">
        <v>1181</v>
      </c>
      <c r="B4" s="71">
        <f t="shared" si="1"/>
        <v>0.58731537793223287</v>
      </c>
      <c r="C4" s="71">
        <f t="shared" si="2"/>
        <v>0.57326596233348648</v>
      </c>
      <c r="D4" s="71">
        <f t="shared" si="3"/>
        <v>0.42437431991294888</v>
      </c>
      <c r="E4" s="71"/>
      <c r="F4" s="71"/>
      <c r="G4" s="71"/>
      <c r="K4" s="262" t="s">
        <v>280</v>
      </c>
      <c r="L4" s="306" t="s">
        <v>864</v>
      </c>
      <c r="M4" s="306" t="s">
        <v>865</v>
      </c>
      <c r="N4" s="306" t="s">
        <v>866</v>
      </c>
      <c r="O4" s="306" t="s">
        <v>867</v>
      </c>
      <c r="P4" s="306" t="s">
        <v>868</v>
      </c>
      <c r="Q4" s="234" t="s">
        <v>869</v>
      </c>
      <c r="T4" s="136" t="s">
        <v>288</v>
      </c>
      <c r="U4" s="133" t="s">
        <v>289</v>
      </c>
      <c r="V4" s="133" t="s">
        <v>290</v>
      </c>
      <c r="W4" s="133" t="s">
        <v>291</v>
      </c>
      <c r="X4" s="133" t="s">
        <v>289</v>
      </c>
      <c r="Y4" s="133" t="s">
        <v>290</v>
      </c>
      <c r="Z4" s="133" t="s">
        <v>291</v>
      </c>
      <c r="AA4" s="133" t="s">
        <v>289</v>
      </c>
      <c r="AB4" s="133" t="s">
        <v>290</v>
      </c>
      <c r="AC4" s="134" t="s">
        <v>291</v>
      </c>
      <c r="AE4" s="217" t="s">
        <v>289</v>
      </c>
      <c r="AF4" s="133" t="s">
        <v>290</v>
      </c>
      <c r="AG4" s="133" t="s">
        <v>291</v>
      </c>
      <c r="AH4" s="133" t="s">
        <v>289</v>
      </c>
      <c r="AI4" s="133" t="s">
        <v>290</v>
      </c>
      <c r="AJ4" s="134" t="s">
        <v>291</v>
      </c>
    </row>
    <row r="5" spans="1:37" x14ac:dyDescent="0.25">
      <c r="A5" t="s">
        <v>1221</v>
      </c>
      <c r="B5" s="71">
        <f t="shared" si="1"/>
        <v>0.57341442224152905</v>
      </c>
      <c r="C5" s="71">
        <f t="shared" si="2"/>
        <v>0.55259531465319245</v>
      </c>
      <c r="D5" s="71">
        <f t="shared" si="3"/>
        <v>0.397170837867247</v>
      </c>
      <c r="E5" s="71"/>
      <c r="F5" s="71"/>
      <c r="G5" s="71"/>
      <c r="K5" s="127" t="s">
        <v>1179</v>
      </c>
      <c r="L5" s="270">
        <v>696</v>
      </c>
      <c r="M5" s="270">
        <v>1169</v>
      </c>
      <c r="N5" s="270">
        <v>287</v>
      </c>
      <c r="O5" s="270">
        <v>101505</v>
      </c>
      <c r="P5" s="270">
        <v>7816</v>
      </c>
      <c r="Q5" s="270">
        <v>684</v>
      </c>
      <c r="T5" s="157" t="str">
        <f>K5</f>
        <v>證券</v>
      </c>
      <c r="U5" s="158">
        <f>L5/AE$5</f>
        <v>0.60469157254561257</v>
      </c>
      <c r="V5" s="158">
        <f t="shared" ref="V5:W17" si="4">M5/AF$5</f>
        <v>0.53697749196141475</v>
      </c>
      <c r="W5" s="158">
        <f t="shared" si="4"/>
        <v>0.31229597388465724</v>
      </c>
      <c r="X5" s="158">
        <f>O5/AH$5</f>
        <v>0.34229552643470401</v>
      </c>
      <c r="Y5" s="158">
        <f t="shared" ref="Y5:Z5" si="5">P5/AI$5</f>
        <v>0.1651872516696255</v>
      </c>
      <c r="Z5" s="158">
        <f t="shared" si="5"/>
        <v>0.13913751017087062</v>
      </c>
      <c r="AA5" s="159">
        <f>O5/L5</f>
        <v>145.8405172413793</v>
      </c>
      <c r="AB5" s="159">
        <f t="shared" ref="AB5:AC5" si="6">P5/M5</f>
        <v>6.6860564585115485</v>
      </c>
      <c r="AC5" s="160">
        <f t="shared" si="6"/>
        <v>2.3832752613240418</v>
      </c>
      <c r="AE5" s="161">
        <f>SUM(AJ12:AJ17)</f>
        <v>1151</v>
      </c>
      <c r="AF5" s="152">
        <f>SUM(AJ25:AJ38)</f>
        <v>2177</v>
      </c>
      <c r="AG5" s="152">
        <f>SUM(AJ18:AJ24)</f>
        <v>919</v>
      </c>
      <c r="AH5" s="152">
        <f>SUM(O5:O17)</f>
        <v>296542</v>
      </c>
      <c r="AI5" s="152">
        <f t="shared" ref="AI5:AJ5" si="7">SUM(P5:P17)</f>
        <v>47316</v>
      </c>
      <c r="AJ5" s="153">
        <f t="shared" si="7"/>
        <v>4916</v>
      </c>
    </row>
    <row r="6" spans="1:37" x14ac:dyDescent="0.25">
      <c r="A6" t="s">
        <v>1237</v>
      </c>
      <c r="B6" s="71">
        <f t="shared" si="1"/>
        <v>0.46481320590790615</v>
      </c>
      <c r="C6" s="71">
        <f t="shared" si="2"/>
        <v>0.34588883785025265</v>
      </c>
      <c r="D6" s="71">
        <f t="shared" si="3"/>
        <v>0.19912948857453755</v>
      </c>
      <c r="E6" s="71"/>
      <c r="F6" s="71"/>
      <c r="G6" s="71"/>
      <c r="K6" s="127" t="s">
        <v>1185</v>
      </c>
      <c r="L6" s="270">
        <v>704</v>
      </c>
      <c r="M6" s="270">
        <v>1219</v>
      </c>
      <c r="N6" s="270">
        <v>348</v>
      </c>
      <c r="O6" s="270">
        <v>73387</v>
      </c>
      <c r="P6" s="270">
        <v>6925</v>
      </c>
      <c r="Q6" s="270">
        <v>779</v>
      </c>
      <c r="T6" s="157" t="str">
        <f t="shared" ref="T6:T16" si="8">K6</f>
        <v>產業</v>
      </c>
      <c r="U6" s="158">
        <f t="shared" ref="U6:U17" si="9">L6/AE$5</f>
        <v>0.61164205039096442</v>
      </c>
      <c r="V6" s="158">
        <f t="shared" si="4"/>
        <v>0.55994487827285255</v>
      </c>
      <c r="W6" s="158">
        <f t="shared" si="4"/>
        <v>0.37867247007616978</v>
      </c>
      <c r="X6" s="158">
        <f t="shared" ref="X6:X17" si="10">O6/AH$5</f>
        <v>0.24747590560527682</v>
      </c>
      <c r="Y6" s="158">
        <f t="shared" ref="Y6:Y17" si="11">P6/AI$5</f>
        <v>0.14635641220728718</v>
      </c>
      <c r="Z6" s="158">
        <f t="shared" ref="Z6:Z17" si="12">Q6/AJ$5</f>
        <v>0.15846216436126934</v>
      </c>
      <c r="AA6" s="159">
        <f t="shared" ref="AA6:AA17" si="13">O6/L6</f>
        <v>104.24289772727273</v>
      </c>
      <c r="AB6" s="159">
        <f t="shared" ref="AB6:AB17" si="14">P6/M6</f>
        <v>5.6808859721082854</v>
      </c>
      <c r="AC6" s="160">
        <f t="shared" ref="AC6:AC17" si="15">Q6/N6</f>
        <v>2.2385057471264367</v>
      </c>
    </row>
    <row r="7" spans="1:37" x14ac:dyDescent="0.25">
      <c r="A7" t="s">
        <v>1238</v>
      </c>
      <c r="B7" s="71">
        <f t="shared" si="1"/>
        <v>0.14335360556038226</v>
      </c>
      <c r="C7" s="71">
        <f t="shared" si="2"/>
        <v>0.10748736793752871</v>
      </c>
      <c r="D7" s="71">
        <f t="shared" si="3"/>
        <v>9.6844396082698583E-2</v>
      </c>
      <c r="E7" s="71"/>
      <c r="F7" s="71"/>
      <c r="G7" s="71"/>
      <c r="K7" s="127" t="s">
        <v>1181</v>
      </c>
      <c r="L7" s="270">
        <v>676</v>
      </c>
      <c r="M7" s="270">
        <v>1248</v>
      </c>
      <c r="N7" s="270">
        <v>390</v>
      </c>
      <c r="O7" s="270">
        <v>35696</v>
      </c>
      <c r="P7" s="270">
        <v>13046</v>
      </c>
      <c r="Q7" s="270">
        <v>1203</v>
      </c>
      <c r="T7" s="157" t="str">
        <f t="shared" si="8"/>
        <v>國際</v>
      </c>
      <c r="U7" s="158">
        <f t="shared" si="9"/>
        <v>0.58731537793223287</v>
      </c>
      <c r="V7" s="158">
        <f t="shared" si="4"/>
        <v>0.57326596233348648</v>
      </c>
      <c r="W7" s="158">
        <f t="shared" si="4"/>
        <v>0.42437431991294888</v>
      </c>
      <c r="X7" s="158">
        <f t="shared" si="10"/>
        <v>0.12037417971147427</v>
      </c>
      <c r="Y7" s="158">
        <f t="shared" si="11"/>
        <v>0.27572068644855863</v>
      </c>
      <c r="Z7" s="158">
        <f t="shared" si="12"/>
        <v>0.24471114727420668</v>
      </c>
      <c r="AA7" s="159">
        <f t="shared" si="13"/>
        <v>52.80473372781065</v>
      </c>
      <c r="AB7" s="159">
        <f t="shared" si="14"/>
        <v>10.453525641025641</v>
      </c>
      <c r="AC7" s="160">
        <f t="shared" si="15"/>
        <v>3.0846153846153848</v>
      </c>
    </row>
    <row r="8" spans="1:37" ht="16.5" thickBot="1" x14ac:dyDescent="0.3">
      <c r="A8" t="s">
        <v>1239</v>
      </c>
      <c r="B8" s="71">
        <f t="shared" si="1"/>
        <v>0.43527367506516074</v>
      </c>
      <c r="C8" s="71">
        <f t="shared" si="2"/>
        <v>0.30041341295360591</v>
      </c>
      <c r="D8" s="71">
        <f t="shared" si="3"/>
        <v>0.11860718171926006</v>
      </c>
      <c r="E8" s="71"/>
      <c r="F8" s="71"/>
      <c r="G8" s="71"/>
      <c r="K8" s="127" t="s">
        <v>1221</v>
      </c>
      <c r="L8" s="270">
        <v>660</v>
      </c>
      <c r="M8" s="270">
        <v>1203</v>
      </c>
      <c r="N8" s="270">
        <v>365</v>
      </c>
      <c r="O8" s="270">
        <v>25214</v>
      </c>
      <c r="P8" s="270">
        <v>7758</v>
      </c>
      <c r="Q8" s="270">
        <v>831</v>
      </c>
      <c r="T8" s="157" t="str">
        <f t="shared" si="8"/>
        <v>要聞</v>
      </c>
      <c r="U8" s="158">
        <f t="shared" si="9"/>
        <v>0.57341442224152905</v>
      </c>
      <c r="V8" s="158">
        <f t="shared" si="4"/>
        <v>0.55259531465319245</v>
      </c>
      <c r="W8" s="158">
        <f t="shared" si="4"/>
        <v>0.397170837867247</v>
      </c>
      <c r="X8" s="158">
        <f t="shared" si="10"/>
        <v>8.50267415745493E-2</v>
      </c>
      <c r="Y8" s="158">
        <f t="shared" si="11"/>
        <v>0.1639614506720771</v>
      </c>
      <c r="Z8" s="158">
        <f t="shared" si="12"/>
        <v>0.16903986981285599</v>
      </c>
      <c r="AA8" s="159">
        <f t="shared" si="13"/>
        <v>38.203030303030303</v>
      </c>
      <c r="AB8" s="159">
        <f t="shared" si="14"/>
        <v>6.4488778054862843</v>
      </c>
      <c r="AC8" s="160">
        <f t="shared" si="15"/>
        <v>2.2767123287671232</v>
      </c>
    </row>
    <row r="9" spans="1:37" x14ac:dyDescent="0.25">
      <c r="A9" t="s">
        <v>1194</v>
      </c>
      <c r="B9" s="71">
        <f t="shared" si="1"/>
        <v>0.45091225021720244</v>
      </c>
      <c r="C9" s="71">
        <f t="shared" si="2"/>
        <v>0.30362884703720716</v>
      </c>
      <c r="D9" s="71">
        <f t="shared" si="3"/>
        <v>0.14472252448313383</v>
      </c>
      <c r="E9" s="71"/>
      <c r="F9" s="71"/>
      <c r="G9" s="71"/>
      <c r="K9" s="127" t="s">
        <v>1237</v>
      </c>
      <c r="L9" s="270">
        <v>535</v>
      </c>
      <c r="M9" s="270">
        <v>753</v>
      </c>
      <c r="N9" s="270">
        <v>183</v>
      </c>
      <c r="O9" s="270">
        <v>20163</v>
      </c>
      <c r="P9" s="270">
        <v>3076</v>
      </c>
      <c r="Q9" s="270">
        <v>413</v>
      </c>
      <c r="T9" s="157" t="str">
        <f t="shared" si="8"/>
        <v>金融</v>
      </c>
      <c r="U9" s="158">
        <f t="shared" si="9"/>
        <v>0.46481320590790615</v>
      </c>
      <c r="V9" s="158">
        <f t="shared" si="4"/>
        <v>0.34588883785025265</v>
      </c>
      <c r="W9" s="158">
        <f t="shared" si="4"/>
        <v>0.19912948857453755</v>
      </c>
      <c r="X9" s="158">
        <f t="shared" si="10"/>
        <v>6.7993741190118098E-2</v>
      </c>
      <c r="Y9" s="158">
        <f t="shared" si="11"/>
        <v>6.5009721869980552E-2</v>
      </c>
      <c r="Z9" s="158">
        <f t="shared" si="12"/>
        <v>8.4011391375101704E-2</v>
      </c>
      <c r="AA9" s="159">
        <f t="shared" si="13"/>
        <v>37.687850467289721</v>
      </c>
      <c r="AB9" s="159">
        <f t="shared" si="14"/>
        <v>4.0849933598937582</v>
      </c>
      <c r="AC9" s="160">
        <f t="shared" si="15"/>
        <v>2.2568306010928962</v>
      </c>
      <c r="AE9" s="525" t="s">
        <v>1069</v>
      </c>
      <c r="AF9" s="526"/>
      <c r="AG9" s="526"/>
      <c r="AH9" s="526"/>
      <c r="AI9" s="526"/>
      <c r="AJ9" s="526"/>
      <c r="AK9" s="527"/>
    </row>
    <row r="10" spans="1:37" x14ac:dyDescent="0.25">
      <c r="A10" t="s">
        <v>1197</v>
      </c>
      <c r="B10" s="71">
        <f t="shared" si="1"/>
        <v>0.41789748045178104</v>
      </c>
      <c r="C10" s="71">
        <f t="shared" si="2"/>
        <v>0.30225080385852088</v>
      </c>
      <c r="D10" s="71">
        <f t="shared" si="3"/>
        <v>0.15342763873775844</v>
      </c>
      <c r="E10" s="71"/>
      <c r="F10" s="71"/>
      <c r="G10" s="71"/>
      <c r="K10" s="127" t="s">
        <v>1238</v>
      </c>
      <c r="L10" s="270">
        <v>165</v>
      </c>
      <c r="M10" s="270">
        <v>234</v>
      </c>
      <c r="N10" s="270">
        <v>89</v>
      </c>
      <c r="O10" s="270">
        <v>12649</v>
      </c>
      <c r="P10" s="270">
        <v>605</v>
      </c>
      <c r="Q10" s="270">
        <v>142</v>
      </c>
      <c r="T10" s="157" t="str">
        <f t="shared" si="8"/>
        <v>商情</v>
      </c>
      <c r="U10" s="158">
        <f t="shared" si="9"/>
        <v>0.14335360556038226</v>
      </c>
      <c r="V10" s="158">
        <f t="shared" si="4"/>
        <v>0.10748736793752871</v>
      </c>
      <c r="W10" s="158">
        <f t="shared" si="4"/>
        <v>9.6844396082698583E-2</v>
      </c>
      <c r="X10" s="158">
        <f t="shared" si="10"/>
        <v>4.2655003338481566E-2</v>
      </c>
      <c r="Y10" s="158">
        <f t="shared" si="11"/>
        <v>1.2786372474427255E-2</v>
      </c>
      <c r="Z10" s="158">
        <f t="shared" si="12"/>
        <v>2.888527257933279E-2</v>
      </c>
      <c r="AA10" s="159">
        <f t="shared" si="13"/>
        <v>76.660606060606057</v>
      </c>
      <c r="AB10" s="159">
        <f t="shared" si="14"/>
        <v>2.5854700854700856</v>
      </c>
      <c r="AC10" s="160">
        <f t="shared" si="15"/>
        <v>1.595505617977528</v>
      </c>
      <c r="AE10" s="123" t="s">
        <v>253</v>
      </c>
      <c r="AF10" s="124" t="s">
        <v>254</v>
      </c>
      <c r="AG10" s="125" t="s">
        <v>255</v>
      </c>
      <c r="AH10" s="125" t="s">
        <v>256</v>
      </c>
      <c r="AI10" s="125" t="s">
        <v>257</v>
      </c>
      <c r="AJ10" s="125" t="s">
        <v>139</v>
      </c>
      <c r="AK10" s="154" t="s">
        <v>258</v>
      </c>
    </row>
    <row r="11" spans="1:37" x14ac:dyDescent="0.25">
      <c r="A11" t="s">
        <v>1191</v>
      </c>
      <c r="B11" s="71">
        <f t="shared" si="1"/>
        <v>0.33275412684622069</v>
      </c>
      <c r="C11" s="71">
        <f t="shared" si="2"/>
        <v>0.20165365181442352</v>
      </c>
      <c r="D11" s="71">
        <f t="shared" si="3"/>
        <v>8.2698585418933629E-2</v>
      </c>
      <c r="E11" s="71"/>
      <c r="F11" s="71"/>
      <c r="G11" s="71"/>
      <c r="K11" s="127" t="s">
        <v>1239</v>
      </c>
      <c r="L11" s="270">
        <v>501</v>
      </c>
      <c r="M11" s="270">
        <v>654</v>
      </c>
      <c r="N11" s="270">
        <v>109</v>
      </c>
      <c r="O11" s="270">
        <v>8161</v>
      </c>
      <c r="P11" s="270">
        <v>2173</v>
      </c>
      <c r="Q11" s="270">
        <v>177</v>
      </c>
      <c r="T11" s="157" t="str">
        <f t="shared" si="8"/>
        <v>兩岸</v>
      </c>
      <c r="U11" s="158">
        <f t="shared" si="9"/>
        <v>0.43527367506516074</v>
      </c>
      <c r="V11" s="158">
        <f t="shared" si="4"/>
        <v>0.30041341295360591</v>
      </c>
      <c r="W11" s="158">
        <f t="shared" si="4"/>
        <v>0.11860718171926006</v>
      </c>
      <c r="X11" s="158">
        <f t="shared" si="10"/>
        <v>2.7520553580943002E-2</v>
      </c>
      <c r="Y11" s="158">
        <f t="shared" si="11"/>
        <v>4.5925268408149464E-2</v>
      </c>
      <c r="Z11" s="158">
        <f t="shared" si="12"/>
        <v>3.6004882017900731E-2</v>
      </c>
      <c r="AA11" s="159">
        <f t="shared" si="13"/>
        <v>16.289421157684632</v>
      </c>
      <c r="AB11" s="159">
        <f t="shared" si="14"/>
        <v>3.3226299694189603</v>
      </c>
      <c r="AC11" s="160">
        <f t="shared" si="15"/>
        <v>1.6238532110091743</v>
      </c>
      <c r="AE11" s="127"/>
      <c r="AF11" s="307" t="s">
        <v>259</v>
      </c>
      <c r="AG11" s="307" t="s">
        <v>859</v>
      </c>
      <c r="AH11" s="307" t="s">
        <v>860</v>
      </c>
      <c r="AI11" s="307" t="s">
        <v>861</v>
      </c>
      <c r="AJ11" s="307" t="s">
        <v>263</v>
      </c>
      <c r="AK11" s="235" t="s">
        <v>264</v>
      </c>
    </row>
    <row r="12" spans="1:37" x14ac:dyDescent="0.25">
      <c r="A12" t="s">
        <v>1240</v>
      </c>
      <c r="B12" s="71">
        <f t="shared" si="1"/>
        <v>6.5160729800173761E-2</v>
      </c>
      <c r="C12" s="71">
        <f t="shared" si="2"/>
        <v>1.9292604501607719E-2</v>
      </c>
      <c r="D12" s="71">
        <f t="shared" si="3"/>
        <v>4.3525571273122961E-3</v>
      </c>
      <c r="E12" s="71"/>
      <c r="F12" s="71"/>
      <c r="G12" s="71"/>
      <c r="K12" s="127" t="s">
        <v>1194</v>
      </c>
      <c r="L12" s="270">
        <v>519</v>
      </c>
      <c r="M12" s="270">
        <v>661</v>
      </c>
      <c r="N12" s="270">
        <v>133</v>
      </c>
      <c r="O12" s="270">
        <v>7105</v>
      </c>
      <c r="P12" s="270">
        <v>1910</v>
      </c>
      <c r="Q12" s="270">
        <v>240</v>
      </c>
      <c r="T12" s="157" t="str">
        <f t="shared" si="8"/>
        <v>理財</v>
      </c>
      <c r="U12" s="158">
        <f t="shared" si="9"/>
        <v>0.45091225021720244</v>
      </c>
      <c r="V12" s="158">
        <f t="shared" si="4"/>
        <v>0.30362884703720716</v>
      </c>
      <c r="W12" s="158">
        <f t="shared" si="4"/>
        <v>0.14472252448313383</v>
      </c>
      <c r="X12" s="158">
        <f t="shared" si="10"/>
        <v>2.3959506579169225E-2</v>
      </c>
      <c r="Y12" s="158">
        <f t="shared" si="11"/>
        <v>4.0366894919266212E-2</v>
      </c>
      <c r="Z12" s="158">
        <f t="shared" si="12"/>
        <v>4.8820179007323029E-2</v>
      </c>
      <c r="AA12" s="159">
        <f t="shared" si="13"/>
        <v>13.689788053949904</v>
      </c>
      <c r="AB12" s="159">
        <f t="shared" si="14"/>
        <v>2.8895612708018152</v>
      </c>
      <c r="AC12" s="160">
        <f t="shared" si="15"/>
        <v>1.8045112781954886</v>
      </c>
      <c r="AE12" s="129">
        <v>1</v>
      </c>
      <c r="AF12" s="121" t="s">
        <v>265</v>
      </c>
      <c r="AG12" s="121" t="s">
        <v>266</v>
      </c>
      <c r="AH12" s="121" t="s">
        <v>266</v>
      </c>
      <c r="AI12" s="121" t="s">
        <v>266</v>
      </c>
      <c r="AJ12" s="270">
        <v>895</v>
      </c>
      <c r="AK12" s="270">
        <v>576.12</v>
      </c>
    </row>
    <row r="13" spans="1:37" x14ac:dyDescent="0.25">
      <c r="A13" t="s">
        <v>1241</v>
      </c>
      <c r="B13" s="71">
        <f t="shared" si="1"/>
        <v>0.13553431798436141</v>
      </c>
      <c r="C13" s="71">
        <f t="shared" si="2"/>
        <v>6.2930638493339464E-2</v>
      </c>
      <c r="D13" s="71">
        <f t="shared" si="3"/>
        <v>1.6322089227421111E-2</v>
      </c>
      <c r="E13" s="71"/>
      <c r="F13" s="71"/>
      <c r="G13" s="71"/>
      <c r="K13" s="127" t="s">
        <v>1197</v>
      </c>
      <c r="L13" s="270">
        <v>481</v>
      </c>
      <c r="M13" s="270">
        <v>658</v>
      </c>
      <c r="N13" s="270">
        <v>141</v>
      </c>
      <c r="O13" s="270">
        <v>5855</v>
      </c>
      <c r="P13" s="270">
        <v>2058</v>
      </c>
      <c r="Q13" s="270">
        <v>232</v>
      </c>
      <c r="T13" s="157" t="str">
        <f t="shared" si="8"/>
        <v>房市</v>
      </c>
      <c r="U13" s="158">
        <f t="shared" si="9"/>
        <v>0.41789748045178104</v>
      </c>
      <c r="V13" s="158">
        <f t="shared" si="4"/>
        <v>0.30225080385852088</v>
      </c>
      <c r="W13" s="158">
        <f t="shared" si="4"/>
        <v>0.15342763873775844</v>
      </c>
      <c r="X13" s="158">
        <f t="shared" si="10"/>
        <v>1.974425207896352E-2</v>
      </c>
      <c r="Y13" s="158">
        <f t="shared" si="11"/>
        <v>4.3494800913010397E-2</v>
      </c>
      <c r="Z13" s="158">
        <f t="shared" si="12"/>
        <v>4.7192839707078924E-2</v>
      </c>
      <c r="AA13" s="159">
        <f t="shared" si="13"/>
        <v>12.172557172557173</v>
      </c>
      <c r="AB13" s="159">
        <f t="shared" si="14"/>
        <v>3.1276595744680851</v>
      </c>
      <c r="AC13" s="160">
        <f t="shared" si="15"/>
        <v>1.6453900709219857</v>
      </c>
      <c r="AE13" s="129">
        <v>2</v>
      </c>
      <c r="AF13" s="121" t="s">
        <v>265</v>
      </c>
      <c r="AG13" s="121" t="s">
        <v>266</v>
      </c>
      <c r="AH13" s="121" t="s">
        <v>270</v>
      </c>
      <c r="AI13" s="121" t="s">
        <v>266</v>
      </c>
      <c r="AJ13" s="270">
        <v>228</v>
      </c>
      <c r="AK13" s="270">
        <v>241.58</v>
      </c>
    </row>
    <row r="14" spans="1:37" x14ac:dyDescent="0.25">
      <c r="A14" t="s">
        <v>1242</v>
      </c>
      <c r="B14" s="71">
        <f t="shared" si="1"/>
        <v>0.13640312771503041</v>
      </c>
      <c r="C14" s="71">
        <f t="shared" si="2"/>
        <v>5.8337161231051905E-2</v>
      </c>
      <c r="D14" s="71">
        <f t="shared" si="3"/>
        <v>3.8084874863982592E-2</v>
      </c>
      <c r="E14" s="71"/>
      <c r="F14" s="71"/>
      <c r="G14" s="71"/>
      <c r="K14" s="127" t="s">
        <v>1191</v>
      </c>
      <c r="L14" s="270">
        <v>383</v>
      </c>
      <c r="M14" s="270">
        <v>439</v>
      </c>
      <c r="N14" s="270">
        <v>76</v>
      </c>
      <c r="O14" s="270">
        <v>3494</v>
      </c>
      <c r="P14" s="270">
        <v>1401</v>
      </c>
      <c r="Q14" s="270">
        <v>133</v>
      </c>
      <c r="T14" s="157" t="str">
        <f t="shared" si="8"/>
        <v>專欄</v>
      </c>
      <c r="U14" s="158">
        <f t="shared" si="9"/>
        <v>0.33275412684622069</v>
      </c>
      <c r="V14" s="158">
        <f t="shared" si="4"/>
        <v>0.20165365181442352</v>
      </c>
      <c r="W14" s="158">
        <f t="shared" si="4"/>
        <v>8.2698585418933629E-2</v>
      </c>
      <c r="X14" s="158">
        <f t="shared" si="10"/>
        <v>1.1782479378974985E-2</v>
      </c>
      <c r="Y14" s="158">
        <f t="shared" si="11"/>
        <v>2.9609434440781131E-2</v>
      </c>
      <c r="Z14" s="158">
        <f t="shared" si="12"/>
        <v>2.7054515866558177E-2</v>
      </c>
      <c r="AA14" s="159">
        <f t="shared" si="13"/>
        <v>9.1227154046997381</v>
      </c>
      <c r="AB14" s="159">
        <f t="shared" si="14"/>
        <v>3.1913439635535306</v>
      </c>
      <c r="AC14" s="160">
        <f t="shared" si="15"/>
        <v>1.75</v>
      </c>
      <c r="AE14" s="129">
        <v>3</v>
      </c>
      <c r="AF14" s="121" t="s">
        <v>265</v>
      </c>
      <c r="AG14" s="121" t="s">
        <v>271</v>
      </c>
      <c r="AH14" s="121" t="s">
        <v>266</v>
      </c>
      <c r="AI14" s="121" t="s">
        <v>266</v>
      </c>
      <c r="AJ14" s="270">
        <v>0</v>
      </c>
      <c r="AK14" s="270">
        <v>0</v>
      </c>
    </row>
    <row r="15" spans="1:37" x14ac:dyDescent="0.25">
      <c r="K15" s="127" t="s">
        <v>1240</v>
      </c>
      <c r="L15" s="270">
        <v>75</v>
      </c>
      <c r="M15" s="270">
        <v>42</v>
      </c>
      <c r="N15" s="270">
        <v>4</v>
      </c>
      <c r="O15" s="270">
        <v>1613</v>
      </c>
      <c r="P15" s="270">
        <v>68</v>
      </c>
      <c r="Q15" s="270">
        <v>5</v>
      </c>
      <c r="T15" s="157" t="str">
        <f t="shared" si="8"/>
        <v>期貨</v>
      </c>
      <c r="U15" s="158">
        <f t="shared" si="9"/>
        <v>6.5160729800173761E-2</v>
      </c>
      <c r="V15" s="158">
        <f t="shared" si="4"/>
        <v>1.9292604501607719E-2</v>
      </c>
      <c r="W15" s="158">
        <f t="shared" si="4"/>
        <v>4.3525571273122961E-3</v>
      </c>
      <c r="X15" s="158">
        <f t="shared" si="10"/>
        <v>5.4393644070654407E-3</v>
      </c>
      <c r="Y15" s="158">
        <f t="shared" si="11"/>
        <v>1.4371459971257081E-3</v>
      </c>
      <c r="Z15" s="158">
        <f t="shared" si="12"/>
        <v>1.0170870626525631E-3</v>
      </c>
      <c r="AA15" s="159">
        <f t="shared" si="13"/>
        <v>21.506666666666668</v>
      </c>
      <c r="AB15" s="159">
        <f t="shared" si="14"/>
        <v>1.6190476190476191</v>
      </c>
      <c r="AC15" s="160">
        <f t="shared" si="15"/>
        <v>1.25</v>
      </c>
      <c r="AE15" s="129">
        <v>4</v>
      </c>
      <c r="AF15" s="121" t="s">
        <v>265</v>
      </c>
      <c r="AG15" s="121" t="s">
        <v>271</v>
      </c>
      <c r="AH15" s="121" t="s">
        <v>270</v>
      </c>
      <c r="AI15" s="121" t="s">
        <v>266</v>
      </c>
      <c r="AJ15" s="270">
        <v>0</v>
      </c>
      <c r="AK15" s="270">
        <v>0</v>
      </c>
    </row>
    <row r="16" spans="1:37" x14ac:dyDescent="0.25">
      <c r="K16" s="127" t="s">
        <v>1241</v>
      </c>
      <c r="L16" s="270">
        <v>156</v>
      </c>
      <c r="M16" s="270">
        <v>137</v>
      </c>
      <c r="N16" s="270">
        <v>15</v>
      </c>
      <c r="O16" s="270">
        <v>939</v>
      </c>
      <c r="P16" s="270">
        <v>275</v>
      </c>
      <c r="Q16" s="270">
        <v>18</v>
      </c>
      <c r="T16" s="157" t="str">
        <f t="shared" si="8"/>
        <v>品味</v>
      </c>
      <c r="U16" s="158">
        <f t="shared" si="9"/>
        <v>0.13553431798436141</v>
      </c>
      <c r="V16" s="158">
        <f t="shared" si="4"/>
        <v>6.2930638493339464E-2</v>
      </c>
      <c r="W16" s="158">
        <f t="shared" si="4"/>
        <v>1.6322089227421111E-2</v>
      </c>
      <c r="X16" s="158">
        <f t="shared" si="10"/>
        <v>3.166499180554525E-3</v>
      </c>
      <c r="Y16" s="158">
        <f t="shared" si="11"/>
        <v>5.8119874883760247E-3</v>
      </c>
      <c r="Z16" s="158">
        <f t="shared" si="12"/>
        <v>3.6615134255492269E-3</v>
      </c>
      <c r="AA16" s="159">
        <f t="shared" si="13"/>
        <v>6.0192307692307692</v>
      </c>
      <c r="AB16" s="159">
        <f t="shared" si="14"/>
        <v>2.0072992700729926</v>
      </c>
      <c r="AC16" s="160">
        <f t="shared" si="15"/>
        <v>1.2</v>
      </c>
      <c r="AE16" s="129">
        <v>5</v>
      </c>
      <c r="AF16" s="121" t="s">
        <v>265</v>
      </c>
      <c r="AG16" s="121" t="s">
        <v>270</v>
      </c>
      <c r="AH16" s="121" t="s">
        <v>266</v>
      </c>
      <c r="AI16" s="121" t="s">
        <v>266</v>
      </c>
      <c r="AJ16" s="270">
        <v>5</v>
      </c>
      <c r="AK16" s="270">
        <v>201.2</v>
      </c>
    </row>
    <row r="17" spans="11:37" ht="16.5" thickBot="1" x14ac:dyDescent="0.3">
      <c r="K17" s="150" t="s">
        <v>1242</v>
      </c>
      <c r="L17" s="270">
        <v>157</v>
      </c>
      <c r="M17" s="270">
        <v>127</v>
      </c>
      <c r="N17" s="270">
        <v>35</v>
      </c>
      <c r="O17" s="270">
        <v>761</v>
      </c>
      <c r="P17" s="270">
        <v>205</v>
      </c>
      <c r="Q17" s="270">
        <v>59</v>
      </c>
      <c r="T17" s="161" t="str">
        <f>K17</f>
        <v>OFF學</v>
      </c>
      <c r="U17" s="162">
        <f t="shared" si="9"/>
        <v>0.13640312771503041</v>
      </c>
      <c r="V17" s="162">
        <f t="shared" si="4"/>
        <v>5.8337161231051905E-2</v>
      </c>
      <c r="W17" s="162">
        <f t="shared" si="4"/>
        <v>3.8084874863982592E-2</v>
      </c>
      <c r="X17" s="162">
        <f t="shared" si="10"/>
        <v>2.5662469397252329E-3</v>
      </c>
      <c r="Y17" s="162">
        <f t="shared" si="11"/>
        <v>4.3325724913348554E-3</v>
      </c>
      <c r="Z17" s="162">
        <f t="shared" si="12"/>
        <v>1.2001627339300243E-2</v>
      </c>
      <c r="AA17" s="163">
        <f t="shared" si="13"/>
        <v>4.8471337579617835</v>
      </c>
      <c r="AB17" s="163">
        <f t="shared" si="14"/>
        <v>1.6141732283464567</v>
      </c>
      <c r="AC17" s="164">
        <f t="shared" si="15"/>
        <v>1.6857142857142857</v>
      </c>
      <c r="AE17" s="129">
        <v>6</v>
      </c>
      <c r="AF17" s="121" t="s">
        <v>265</v>
      </c>
      <c r="AG17" s="121" t="s">
        <v>270</v>
      </c>
      <c r="AH17" s="121" t="s">
        <v>270</v>
      </c>
      <c r="AI17" s="121" t="s">
        <v>266</v>
      </c>
      <c r="AJ17" s="270">
        <v>23</v>
      </c>
      <c r="AK17" s="270">
        <v>209.26</v>
      </c>
    </row>
    <row r="18" spans="11:37" x14ac:dyDescent="0.25">
      <c r="K18" s="251"/>
      <c r="L18" s="251"/>
      <c r="M18" s="251"/>
      <c r="N18" s="251"/>
      <c r="O18" s="251"/>
      <c r="P18" s="251"/>
      <c r="Q18" s="251"/>
      <c r="AE18" s="129">
        <v>7</v>
      </c>
      <c r="AF18" s="121" t="s">
        <v>268</v>
      </c>
      <c r="AG18" s="121" t="s">
        <v>266</v>
      </c>
      <c r="AH18" s="121" t="s">
        <v>271</v>
      </c>
      <c r="AI18" s="121" t="s">
        <v>271</v>
      </c>
      <c r="AJ18" s="270">
        <v>247</v>
      </c>
      <c r="AK18" s="270">
        <v>10.64</v>
      </c>
    </row>
    <row r="19" spans="11:37" x14ac:dyDescent="0.25">
      <c r="AE19" s="129">
        <v>8</v>
      </c>
      <c r="AF19" s="121" t="s">
        <v>268</v>
      </c>
      <c r="AG19" s="121" t="s">
        <v>271</v>
      </c>
      <c r="AH19" s="121" t="s">
        <v>266</v>
      </c>
      <c r="AI19" s="121" t="s">
        <v>271</v>
      </c>
      <c r="AJ19" s="270">
        <v>0</v>
      </c>
      <c r="AK19" s="270">
        <v>0</v>
      </c>
    </row>
    <row r="20" spans="11:37" x14ac:dyDescent="0.25">
      <c r="AE20" s="129">
        <v>9</v>
      </c>
      <c r="AF20" s="121" t="s">
        <v>268</v>
      </c>
      <c r="AG20" s="121" t="s">
        <v>271</v>
      </c>
      <c r="AH20" s="121" t="s">
        <v>271</v>
      </c>
      <c r="AI20" s="121" t="s">
        <v>266</v>
      </c>
      <c r="AJ20" s="270">
        <v>0</v>
      </c>
      <c r="AK20" s="270">
        <v>0</v>
      </c>
    </row>
    <row r="21" spans="11:37" x14ac:dyDescent="0.25">
      <c r="AE21" s="129">
        <v>10</v>
      </c>
      <c r="AF21" s="121" t="s">
        <v>268</v>
      </c>
      <c r="AG21" s="121" t="s">
        <v>271</v>
      </c>
      <c r="AH21" s="121" t="s">
        <v>271</v>
      </c>
      <c r="AI21" s="121" t="s">
        <v>271</v>
      </c>
      <c r="AJ21" s="270">
        <v>312</v>
      </c>
      <c r="AK21" s="270">
        <v>4.87</v>
      </c>
    </row>
    <row r="22" spans="11:37" x14ac:dyDescent="0.25">
      <c r="AE22" s="129">
        <v>11</v>
      </c>
      <c r="AF22" s="121" t="s">
        <v>268</v>
      </c>
      <c r="AG22" s="121" t="s">
        <v>271</v>
      </c>
      <c r="AH22" s="121" t="s">
        <v>271</v>
      </c>
      <c r="AI22" s="121" t="s">
        <v>270</v>
      </c>
      <c r="AJ22" s="270">
        <v>25</v>
      </c>
      <c r="AK22" s="270">
        <v>41.96</v>
      </c>
    </row>
    <row r="23" spans="11:37" x14ac:dyDescent="0.25">
      <c r="AE23" s="129">
        <v>12</v>
      </c>
      <c r="AF23" s="121" t="s">
        <v>268</v>
      </c>
      <c r="AG23" s="121" t="s">
        <v>271</v>
      </c>
      <c r="AH23" s="121" t="s">
        <v>270</v>
      </c>
      <c r="AI23" s="121" t="s">
        <v>271</v>
      </c>
      <c r="AJ23" s="270">
        <v>3</v>
      </c>
      <c r="AK23" s="270">
        <v>19.670000000000002</v>
      </c>
    </row>
    <row r="24" spans="11:37" x14ac:dyDescent="0.25">
      <c r="AE24" s="129">
        <v>13</v>
      </c>
      <c r="AF24" s="121" t="s">
        <v>268</v>
      </c>
      <c r="AG24" s="121" t="s">
        <v>270</v>
      </c>
      <c r="AH24" s="121" t="s">
        <v>271</v>
      </c>
      <c r="AI24" s="121" t="s">
        <v>271</v>
      </c>
      <c r="AJ24" s="270">
        <v>332</v>
      </c>
      <c r="AK24" s="270">
        <v>8.86</v>
      </c>
    </row>
    <row r="25" spans="11:37" x14ac:dyDescent="0.25">
      <c r="AE25" s="129">
        <v>14</v>
      </c>
      <c r="AF25" s="121" t="s">
        <v>269</v>
      </c>
      <c r="AG25" s="121" t="s">
        <v>266</v>
      </c>
      <c r="AH25" s="121" t="s">
        <v>266</v>
      </c>
      <c r="AI25" s="121" t="s">
        <v>271</v>
      </c>
      <c r="AJ25" s="270">
        <v>10</v>
      </c>
      <c r="AK25" s="270">
        <v>13.3</v>
      </c>
    </row>
    <row r="26" spans="11:37" x14ac:dyDescent="0.25">
      <c r="AE26" s="129">
        <v>15</v>
      </c>
      <c r="AF26" s="121" t="s">
        <v>269</v>
      </c>
      <c r="AG26" s="121" t="s">
        <v>266</v>
      </c>
      <c r="AH26" s="121" t="s">
        <v>266</v>
      </c>
      <c r="AI26" s="121" t="s">
        <v>270</v>
      </c>
      <c r="AJ26" s="270">
        <v>378</v>
      </c>
      <c r="AK26" s="270">
        <v>93.61</v>
      </c>
    </row>
    <row r="27" spans="11:37" x14ac:dyDescent="0.25">
      <c r="AE27" s="129">
        <v>16</v>
      </c>
      <c r="AF27" s="121" t="s">
        <v>269</v>
      </c>
      <c r="AG27" s="121" t="s">
        <v>266</v>
      </c>
      <c r="AH27" s="121" t="s">
        <v>271</v>
      </c>
      <c r="AI27" s="121" t="s">
        <v>266</v>
      </c>
      <c r="AJ27" s="270">
        <v>3</v>
      </c>
      <c r="AK27" s="270">
        <v>169</v>
      </c>
    </row>
    <row r="28" spans="11:37" x14ac:dyDescent="0.25">
      <c r="AE28" s="129">
        <v>17</v>
      </c>
      <c r="AF28" s="121" t="s">
        <v>269</v>
      </c>
      <c r="AG28" s="121" t="s">
        <v>266</v>
      </c>
      <c r="AH28" s="121" t="s">
        <v>271</v>
      </c>
      <c r="AI28" s="121" t="s">
        <v>270</v>
      </c>
      <c r="AJ28" s="270">
        <v>92</v>
      </c>
      <c r="AK28" s="270">
        <v>40.35</v>
      </c>
    </row>
    <row r="29" spans="11:37" x14ac:dyDescent="0.25">
      <c r="AE29" s="129">
        <v>18</v>
      </c>
      <c r="AF29" s="121" t="s">
        <v>269</v>
      </c>
      <c r="AG29" s="121" t="s">
        <v>266</v>
      </c>
      <c r="AH29" s="121" t="s">
        <v>270</v>
      </c>
      <c r="AI29" s="121" t="s">
        <v>271</v>
      </c>
      <c r="AJ29" s="270">
        <v>178</v>
      </c>
      <c r="AK29" s="270">
        <v>16.22</v>
      </c>
    </row>
    <row r="30" spans="11:37" x14ac:dyDescent="0.25">
      <c r="AE30" s="129">
        <v>19</v>
      </c>
      <c r="AF30" s="121" t="s">
        <v>269</v>
      </c>
      <c r="AG30" s="121" t="s">
        <v>266</v>
      </c>
      <c r="AH30" s="121" t="s">
        <v>270</v>
      </c>
      <c r="AI30" s="121" t="s">
        <v>270</v>
      </c>
      <c r="AJ30" s="270">
        <v>1067</v>
      </c>
      <c r="AK30" s="270">
        <v>65.900000000000006</v>
      </c>
    </row>
    <row r="31" spans="11:37" x14ac:dyDescent="0.25">
      <c r="AE31" s="129">
        <v>20</v>
      </c>
      <c r="AF31" s="121" t="s">
        <v>269</v>
      </c>
      <c r="AG31" s="121" t="s">
        <v>271</v>
      </c>
      <c r="AH31" s="121" t="s">
        <v>266</v>
      </c>
      <c r="AI31" s="121" t="s">
        <v>270</v>
      </c>
      <c r="AJ31" s="270">
        <v>0</v>
      </c>
      <c r="AK31" s="270">
        <v>0</v>
      </c>
    </row>
    <row r="32" spans="11:37" x14ac:dyDescent="0.25">
      <c r="AE32" s="129">
        <v>21</v>
      </c>
      <c r="AF32" s="121" t="s">
        <v>269</v>
      </c>
      <c r="AG32" s="121" t="s">
        <v>271</v>
      </c>
      <c r="AH32" s="121" t="s">
        <v>270</v>
      </c>
      <c r="AI32" s="121" t="s">
        <v>270</v>
      </c>
      <c r="AJ32" s="270">
        <v>12</v>
      </c>
      <c r="AK32" s="270">
        <v>65.08</v>
      </c>
    </row>
    <row r="33" spans="1:37" x14ac:dyDescent="0.25">
      <c r="AE33" s="129">
        <v>22</v>
      </c>
      <c r="AF33" s="121" t="s">
        <v>269</v>
      </c>
      <c r="AG33" s="121" t="s">
        <v>270</v>
      </c>
      <c r="AH33" s="121" t="s">
        <v>266</v>
      </c>
      <c r="AI33" s="121" t="s">
        <v>271</v>
      </c>
      <c r="AJ33" s="270">
        <v>2</v>
      </c>
      <c r="AK33" s="270">
        <v>14</v>
      </c>
    </row>
    <row r="34" spans="1:37" x14ac:dyDescent="0.25">
      <c r="AE34" s="129">
        <v>23</v>
      </c>
      <c r="AF34" s="121" t="s">
        <v>269</v>
      </c>
      <c r="AG34" s="121" t="s">
        <v>270</v>
      </c>
      <c r="AH34" s="121" t="s">
        <v>266</v>
      </c>
      <c r="AI34" s="121" t="s">
        <v>270</v>
      </c>
      <c r="AJ34" s="270">
        <v>7</v>
      </c>
      <c r="AK34" s="270">
        <v>93</v>
      </c>
    </row>
    <row r="35" spans="1:37" x14ac:dyDescent="0.25">
      <c r="AE35" s="129">
        <v>24</v>
      </c>
      <c r="AF35" s="121" t="s">
        <v>269</v>
      </c>
      <c r="AG35" s="121" t="s">
        <v>270</v>
      </c>
      <c r="AH35" s="121" t="s">
        <v>271</v>
      </c>
      <c r="AI35" s="121" t="s">
        <v>266</v>
      </c>
      <c r="AJ35" s="270">
        <v>0</v>
      </c>
      <c r="AK35" s="270">
        <v>0</v>
      </c>
    </row>
    <row r="36" spans="1:37" x14ac:dyDescent="0.25">
      <c r="AE36" s="129">
        <v>25</v>
      </c>
      <c r="AF36" s="121" t="s">
        <v>269</v>
      </c>
      <c r="AG36" s="121" t="s">
        <v>270</v>
      </c>
      <c r="AH36" s="121" t="s">
        <v>271</v>
      </c>
      <c r="AI36" s="121" t="s">
        <v>270</v>
      </c>
      <c r="AJ36" s="270">
        <v>71</v>
      </c>
      <c r="AK36" s="270">
        <v>38.1</v>
      </c>
    </row>
    <row r="37" spans="1:37" x14ac:dyDescent="0.25">
      <c r="AE37" s="129">
        <v>26</v>
      </c>
      <c r="AF37" s="121" t="s">
        <v>269</v>
      </c>
      <c r="AG37" s="121" t="s">
        <v>270</v>
      </c>
      <c r="AH37" s="121" t="s">
        <v>270</v>
      </c>
      <c r="AI37" s="121" t="s">
        <v>271</v>
      </c>
      <c r="AJ37" s="270">
        <v>81</v>
      </c>
      <c r="AK37" s="270">
        <v>17.3</v>
      </c>
    </row>
    <row r="38" spans="1:37" ht="16.5" thickBot="1" x14ac:dyDescent="0.3">
      <c r="AE38" s="155">
        <v>27</v>
      </c>
      <c r="AF38" s="145" t="s">
        <v>269</v>
      </c>
      <c r="AG38" s="145" t="s">
        <v>270</v>
      </c>
      <c r="AH38" s="145" t="s">
        <v>270</v>
      </c>
      <c r="AI38" s="145" t="s">
        <v>270</v>
      </c>
      <c r="AJ38" s="270">
        <v>276</v>
      </c>
      <c r="AK38" s="270">
        <v>55.84</v>
      </c>
    </row>
    <row r="43" spans="1:37" ht="15.75" customHeight="1" x14ac:dyDescent="0.25">
      <c r="A43" s="277"/>
    </row>
    <row r="45" spans="1:37" x14ac:dyDescent="0.25">
      <c r="A45" s="395" t="s">
        <v>858</v>
      </c>
    </row>
  </sheetData>
  <mergeCells count="11">
    <mergeCell ref="AE2:AJ2"/>
    <mergeCell ref="AE3:AG3"/>
    <mergeCell ref="AH3:AJ3"/>
    <mergeCell ref="AE9:AK9"/>
    <mergeCell ref="K2:Q2"/>
    <mergeCell ref="L3:N3"/>
    <mergeCell ref="O3:Q3"/>
    <mergeCell ref="T2:AC2"/>
    <mergeCell ref="U3:W3"/>
    <mergeCell ref="X3:Z3"/>
    <mergeCell ref="AA3:AC3"/>
  </mergeCells>
  <phoneticPr fontId="13" type="noConversion"/>
  <hyperlinks>
    <hyperlink ref="A45" location="目錄!A1" display="目錄" xr:uid="{527BC3D8-BF8F-410D-A90F-4EE624700CB5}"/>
  </hyperlink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2FDE1-7445-4C79-BABB-1018BACB7992}">
  <dimension ref="A1:AK45"/>
  <sheetViews>
    <sheetView zoomScale="70" zoomScaleNormal="70" workbookViewId="0">
      <selection activeCell="M34" sqref="M34"/>
    </sheetView>
  </sheetViews>
  <sheetFormatPr defaultColWidth="8.6640625" defaultRowHeight="15.75" x14ac:dyDescent="0.25"/>
  <cols>
    <col min="11" max="11" width="8.33203125" bestFit="1" customWidth="1"/>
    <col min="12" max="12" width="17.88671875" bestFit="1" customWidth="1"/>
    <col min="13" max="13" width="12.33203125" bestFit="1" customWidth="1"/>
    <col min="14" max="14" width="13" bestFit="1" customWidth="1"/>
    <col min="15" max="15" width="15.88671875" bestFit="1" customWidth="1"/>
    <col min="16" max="16" width="17.6640625" bestFit="1" customWidth="1"/>
    <col min="17" max="17" width="18.6640625" bestFit="1" customWidth="1"/>
    <col min="20" max="20" width="8.33203125" bestFit="1" customWidth="1"/>
    <col min="21" max="21" width="10.6640625" bestFit="1" customWidth="1"/>
    <col min="22" max="23" width="7.5546875" bestFit="1" customWidth="1"/>
    <col min="24" max="24" width="10.6640625" bestFit="1" customWidth="1"/>
    <col min="25" max="26" width="7.5546875" bestFit="1" customWidth="1"/>
    <col min="27" max="27" width="10.6640625" bestFit="1" customWidth="1"/>
    <col min="28" max="28" width="6.44140625" bestFit="1" customWidth="1"/>
    <col min="29" max="29" width="6.33203125" bestFit="1" customWidth="1"/>
    <col min="31" max="31" width="10.6640625" bestFit="1" customWidth="1"/>
    <col min="32" max="32" width="11.33203125" bestFit="1" customWidth="1"/>
    <col min="33" max="33" width="8.44140625" bestFit="1" customWidth="1"/>
    <col min="34" max="34" width="10.6640625" bestFit="1" customWidth="1"/>
    <col min="35" max="35" width="8.5546875" bestFit="1" customWidth="1"/>
    <col min="36" max="36" width="6.5546875" bestFit="1" customWidth="1"/>
    <col min="37" max="37" width="7.5546875" bestFit="1" customWidth="1"/>
  </cols>
  <sheetData>
    <row r="1" spans="1:37" ht="16.5" thickBot="1" x14ac:dyDescent="0.3">
      <c r="B1" t="s">
        <v>298</v>
      </c>
      <c r="C1" t="s">
        <v>299</v>
      </c>
      <c r="D1" t="s">
        <v>300</v>
      </c>
      <c r="E1" t="s">
        <v>301</v>
      </c>
      <c r="F1" t="s">
        <v>302</v>
      </c>
      <c r="G1" t="s">
        <v>303</v>
      </c>
    </row>
    <row r="2" spans="1:37" x14ac:dyDescent="0.25">
      <c r="A2" t="s">
        <v>1179</v>
      </c>
      <c r="B2" s="71">
        <f>X5</f>
        <v>0.34229552643470401</v>
      </c>
      <c r="C2" s="71">
        <f t="shared" ref="C2:G2" si="0">Y5</f>
        <v>0.1651872516696255</v>
      </c>
      <c r="D2" s="71">
        <f t="shared" si="0"/>
        <v>0.13913751017087062</v>
      </c>
      <c r="E2" s="165">
        <f t="shared" si="0"/>
        <v>145.8405172413793</v>
      </c>
      <c r="F2" s="165">
        <f t="shared" si="0"/>
        <v>6.6860564585115485</v>
      </c>
      <c r="G2" s="165">
        <f t="shared" si="0"/>
        <v>2.3832752613240418</v>
      </c>
      <c r="H2" s="165"/>
      <c r="I2" s="165"/>
      <c r="J2" s="165"/>
      <c r="K2" s="528" t="s">
        <v>1070</v>
      </c>
      <c r="L2" s="529"/>
      <c r="M2" s="529"/>
      <c r="N2" s="529"/>
      <c r="O2" s="529"/>
      <c r="P2" s="529"/>
      <c r="Q2" s="530"/>
      <c r="T2" s="534" t="s">
        <v>285</v>
      </c>
      <c r="U2" s="535"/>
      <c r="V2" s="535"/>
      <c r="W2" s="535"/>
      <c r="X2" s="535"/>
      <c r="Y2" s="535"/>
      <c r="Z2" s="535"/>
      <c r="AA2" s="535"/>
      <c r="AB2" s="535"/>
      <c r="AC2" s="536"/>
      <c r="AE2" s="507" t="s">
        <v>292</v>
      </c>
      <c r="AF2" s="508"/>
      <c r="AG2" s="508"/>
      <c r="AH2" s="508"/>
      <c r="AI2" s="508"/>
      <c r="AJ2" s="509"/>
    </row>
    <row r="3" spans="1:37" x14ac:dyDescent="0.25">
      <c r="A3" t="s">
        <v>1185</v>
      </c>
      <c r="B3" s="71">
        <f t="shared" ref="B3:B14" si="1">X6</f>
        <v>0.24747590560527682</v>
      </c>
      <c r="C3" s="71">
        <f t="shared" ref="C3:C14" si="2">Y6</f>
        <v>0.14635641220728718</v>
      </c>
      <c r="D3" s="71">
        <f t="shared" ref="D3:D14" si="3">Z6</f>
        <v>0.15846216436126934</v>
      </c>
      <c r="E3" s="165">
        <f t="shared" ref="E3:E14" si="4">AA6</f>
        <v>104.24289772727273</v>
      </c>
      <c r="F3" s="165">
        <f t="shared" ref="F3:F14" si="5">AB6</f>
        <v>5.6808859721082854</v>
      </c>
      <c r="G3" s="165">
        <f t="shared" ref="G3:G14" si="6">AC6</f>
        <v>2.2385057471264367</v>
      </c>
      <c r="H3" s="165"/>
      <c r="I3" s="165"/>
      <c r="J3" s="165"/>
      <c r="K3" s="127"/>
      <c r="L3" s="531" t="s">
        <v>139</v>
      </c>
      <c r="M3" s="532"/>
      <c r="N3" s="532"/>
      <c r="O3" s="532" t="s">
        <v>279</v>
      </c>
      <c r="P3" s="532"/>
      <c r="Q3" s="533"/>
      <c r="T3" s="156"/>
      <c r="U3" s="517" t="s">
        <v>140</v>
      </c>
      <c r="V3" s="517"/>
      <c r="W3" s="517"/>
      <c r="X3" s="518" t="s">
        <v>286</v>
      </c>
      <c r="Y3" s="518"/>
      <c r="Z3" s="518"/>
      <c r="AA3" s="518" t="s">
        <v>287</v>
      </c>
      <c r="AB3" s="518"/>
      <c r="AC3" s="519"/>
      <c r="AE3" s="524" t="s">
        <v>293</v>
      </c>
      <c r="AF3" s="518"/>
      <c r="AG3" s="518"/>
      <c r="AH3" s="518" t="s">
        <v>294</v>
      </c>
      <c r="AI3" s="518"/>
      <c r="AJ3" s="519"/>
    </row>
    <row r="4" spans="1:37" x14ac:dyDescent="0.25">
      <c r="A4" t="s">
        <v>1181</v>
      </c>
      <c r="B4" s="71">
        <f t="shared" si="1"/>
        <v>0.12037417971147427</v>
      </c>
      <c r="C4" s="71">
        <f t="shared" si="2"/>
        <v>0.27572068644855863</v>
      </c>
      <c r="D4" s="71">
        <f t="shared" si="3"/>
        <v>0.24471114727420668</v>
      </c>
      <c r="E4" s="165">
        <f t="shared" si="4"/>
        <v>52.80473372781065</v>
      </c>
      <c r="F4" s="165">
        <f t="shared" si="5"/>
        <v>10.453525641025641</v>
      </c>
      <c r="G4" s="165">
        <f t="shared" si="6"/>
        <v>3.0846153846153848</v>
      </c>
      <c r="H4" s="165"/>
      <c r="I4" s="165"/>
      <c r="J4" s="165"/>
      <c r="K4" s="262" t="s">
        <v>280</v>
      </c>
      <c r="L4" s="306" t="s">
        <v>864</v>
      </c>
      <c r="M4" s="306" t="s">
        <v>865</v>
      </c>
      <c r="N4" s="306" t="s">
        <v>866</v>
      </c>
      <c r="O4" s="306" t="s">
        <v>867</v>
      </c>
      <c r="P4" s="306" t="s">
        <v>868</v>
      </c>
      <c r="Q4" s="234" t="s">
        <v>869</v>
      </c>
      <c r="T4" s="136" t="s">
        <v>288</v>
      </c>
      <c r="U4" s="133" t="s">
        <v>289</v>
      </c>
      <c r="V4" s="133" t="s">
        <v>290</v>
      </c>
      <c r="W4" s="133" t="s">
        <v>291</v>
      </c>
      <c r="X4" s="133" t="s">
        <v>289</v>
      </c>
      <c r="Y4" s="133" t="s">
        <v>290</v>
      </c>
      <c r="Z4" s="133" t="s">
        <v>291</v>
      </c>
      <c r="AA4" s="133" t="s">
        <v>289</v>
      </c>
      <c r="AB4" s="133" t="s">
        <v>290</v>
      </c>
      <c r="AC4" s="134" t="s">
        <v>291</v>
      </c>
      <c r="AE4" s="136" t="s">
        <v>289</v>
      </c>
      <c r="AF4" s="151" t="s">
        <v>290</v>
      </c>
      <c r="AG4" s="151" t="s">
        <v>291</v>
      </c>
      <c r="AH4" s="151" t="s">
        <v>289</v>
      </c>
      <c r="AI4" s="151" t="s">
        <v>290</v>
      </c>
      <c r="AJ4" s="138" t="s">
        <v>291</v>
      </c>
    </row>
    <row r="5" spans="1:37" x14ac:dyDescent="0.25">
      <c r="A5" t="s">
        <v>1221</v>
      </c>
      <c r="B5" s="71">
        <f t="shared" si="1"/>
        <v>8.50267415745493E-2</v>
      </c>
      <c r="C5" s="71">
        <f t="shared" si="2"/>
        <v>0.1639614506720771</v>
      </c>
      <c r="D5" s="71">
        <f t="shared" si="3"/>
        <v>0.16903986981285599</v>
      </c>
      <c r="E5" s="165">
        <f t="shared" si="4"/>
        <v>38.203030303030303</v>
      </c>
      <c r="F5" s="165">
        <f t="shared" si="5"/>
        <v>6.4488778054862843</v>
      </c>
      <c r="G5" s="165">
        <f t="shared" si="6"/>
        <v>2.2767123287671232</v>
      </c>
      <c r="H5" s="165"/>
      <c r="I5" s="165"/>
      <c r="J5" s="165"/>
      <c r="K5" s="127" t="s">
        <v>1179</v>
      </c>
      <c r="L5" s="270">
        <v>696</v>
      </c>
      <c r="M5" s="270">
        <v>1169</v>
      </c>
      <c r="N5" s="270">
        <v>287</v>
      </c>
      <c r="O5" s="270">
        <v>101505</v>
      </c>
      <c r="P5" s="270">
        <v>7816</v>
      </c>
      <c r="Q5" s="270">
        <v>684</v>
      </c>
      <c r="T5" s="157" t="str">
        <f>K5</f>
        <v>證券</v>
      </c>
      <c r="U5" s="158">
        <f>L5/AE$5</f>
        <v>0.60469157254561257</v>
      </c>
      <c r="V5" s="158">
        <f t="shared" ref="V5:X17" si="7">M5/AF$5</f>
        <v>0.53697749196141475</v>
      </c>
      <c r="W5" s="158">
        <f t="shared" si="7"/>
        <v>0.31229597388465724</v>
      </c>
      <c r="X5" s="158">
        <f>O5/AH$5</f>
        <v>0.34229552643470401</v>
      </c>
      <c r="Y5" s="158">
        <f t="shared" ref="Y5:Z17" si="8">P5/AI$5</f>
        <v>0.1651872516696255</v>
      </c>
      <c r="Z5" s="158">
        <f t="shared" si="8"/>
        <v>0.13913751017087062</v>
      </c>
      <c r="AA5" s="159">
        <f>O5/L5</f>
        <v>145.8405172413793</v>
      </c>
      <c r="AB5" s="159">
        <f t="shared" ref="AB5:AC17" si="9">P5/M5</f>
        <v>6.6860564585115485</v>
      </c>
      <c r="AC5" s="160">
        <f t="shared" si="9"/>
        <v>2.3832752613240418</v>
      </c>
      <c r="AE5" s="161">
        <f>SUM(AJ12:AJ17)</f>
        <v>1151</v>
      </c>
      <c r="AF5" s="152">
        <f>SUM(AJ25:AJ38)</f>
        <v>2177</v>
      </c>
      <c r="AG5" s="152">
        <f>SUM(AJ18:AJ24)</f>
        <v>919</v>
      </c>
      <c r="AH5" s="152">
        <f>SUM(O5:O17)</f>
        <v>296542</v>
      </c>
      <c r="AI5" s="152">
        <f>SUM(P5:P17)</f>
        <v>47316</v>
      </c>
      <c r="AJ5" s="153">
        <f>SUM(Q5:Q17)</f>
        <v>4916</v>
      </c>
    </row>
    <row r="6" spans="1:37" x14ac:dyDescent="0.25">
      <c r="A6" t="s">
        <v>1237</v>
      </c>
      <c r="B6" s="71">
        <f t="shared" si="1"/>
        <v>6.7993741190118098E-2</v>
      </c>
      <c r="C6" s="71">
        <f t="shared" si="2"/>
        <v>6.5009721869980552E-2</v>
      </c>
      <c r="D6" s="71">
        <f t="shared" si="3"/>
        <v>8.4011391375101704E-2</v>
      </c>
      <c r="E6" s="165">
        <f t="shared" si="4"/>
        <v>37.687850467289721</v>
      </c>
      <c r="F6" s="165">
        <f t="shared" si="5"/>
        <v>4.0849933598937582</v>
      </c>
      <c r="G6" s="165">
        <f t="shared" si="6"/>
        <v>2.2568306010928962</v>
      </c>
      <c r="H6" s="165"/>
      <c r="I6" s="165"/>
      <c r="J6" s="165"/>
      <c r="K6" s="127" t="s">
        <v>1185</v>
      </c>
      <c r="L6" s="270">
        <v>704</v>
      </c>
      <c r="M6" s="270">
        <v>1219</v>
      </c>
      <c r="N6" s="270">
        <v>348</v>
      </c>
      <c r="O6" s="270">
        <v>73387</v>
      </c>
      <c r="P6" s="270">
        <v>6925</v>
      </c>
      <c r="Q6" s="270">
        <v>779</v>
      </c>
      <c r="T6" s="157" t="str">
        <f t="shared" ref="T6:T17" si="10">K6</f>
        <v>產業</v>
      </c>
      <c r="U6" s="158">
        <f t="shared" ref="U6:U17" si="11">L6/AE$5</f>
        <v>0.61164205039096442</v>
      </c>
      <c r="V6" s="158">
        <f t="shared" si="7"/>
        <v>0.55994487827285255</v>
      </c>
      <c r="W6" s="158">
        <f t="shared" si="7"/>
        <v>0.37867247007616978</v>
      </c>
      <c r="X6" s="158">
        <f t="shared" si="7"/>
        <v>0.24747590560527682</v>
      </c>
      <c r="Y6" s="158">
        <f t="shared" si="8"/>
        <v>0.14635641220728718</v>
      </c>
      <c r="Z6" s="158">
        <f t="shared" si="8"/>
        <v>0.15846216436126934</v>
      </c>
      <c r="AA6" s="159">
        <f t="shared" ref="AA6:AA17" si="12">O6/L6</f>
        <v>104.24289772727273</v>
      </c>
      <c r="AB6" s="159">
        <f t="shared" si="9"/>
        <v>5.6808859721082854</v>
      </c>
      <c r="AC6" s="160">
        <f t="shared" si="9"/>
        <v>2.2385057471264367</v>
      </c>
    </row>
    <row r="7" spans="1:37" x14ac:dyDescent="0.25">
      <c r="A7" t="s">
        <v>1238</v>
      </c>
      <c r="B7" s="71">
        <f t="shared" si="1"/>
        <v>4.2655003338481566E-2</v>
      </c>
      <c r="C7" s="71">
        <f t="shared" si="2"/>
        <v>1.2786372474427255E-2</v>
      </c>
      <c r="D7" s="71">
        <f t="shared" si="3"/>
        <v>2.888527257933279E-2</v>
      </c>
      <c r="E7" s="165">
        <f t="shared" si="4"/>
        <v>76.660606060606057</v>
      </c>
      <c r="F7" s="165">
        <f t="shared" si="5"/>
        <v>2.5854700854700856</v>
      </c>
      <c r="G7" s="165">
        <f t="shared" si="6"/>
        <v>1.595505617977528</v>
      </c>
      <c r="H7" s="165"/>
      <c r="I7" s="165"/>
      <c r="J7" s="165"/>
      <c r="K7" s="127" t="s">
        <v>1181</v>
      </c>
      <c r="L7" s="270">
        <v>676</v>
      </c>
      <c r="M7" s="270">
        <v>1248</v>
      </c>
      <c r="N7" s="270">
        <v>390</v>
      </c>
      <c r="O7" s="270">
        <v>35696</v>
      </c>
      <c r="P7" s="270">
        <v>13046</v>
      </c>
      <c r="Q7" s="270">
        <v>1203</v>
      </c>
      <c r="T7" s="157" t="str">
        <f t="shared" si="10"/>
        <v>國際</v>
      </c>
      <c r="U7" s="158">
        <f t="shared" si="11"/>
        <v>0.58731537793223287</v>
      </c>
      <c r="V7" s="158">
        <f t="shared" si="7"/>
        <v>0.57326596233348648</v>
      </c>
      <c r="W7" s="158">
        <f t="shared" si="7"/>
        <v>0.42437431991294888</v>
      </c>
      <c r="X7" s="158">
        <f t="shared" si="7"/>
        <v>0.12037417971147427</v>
      </c>
      <c r="Y7" s="158">
        <f t="shared" si="8"/>
        <v>0.27572068644855863</v>
      </c>
      <c r="Z7" s="158">
        <f t="shared" si="8"/>
        <v>0.24471114727420668</v>
      </c>
      <c r="AA7" s="159">
        <f t="shared" si="12"/>
        <v>52.80473372781065</v>
      </c>
      <c r="AB7" s="159">
        <f t="shared" si="9"/>
        <v>10.453525641025641</v>
      </c>
      <c r="AC7" s="160">
        <f t="shared" si="9"/>
        <v>3.0846153846153848</v>
      </c>
    </row>
    <row r="8" spans="1:37" ht="16.5" thickBot="1" x14ac:dyDescent="0.3">
      <c r="A8" t="s">
        <v>1239</v>
      </c>
      <c r="B8" s="71">
        <f t="shared" si="1"/>
        <v>2.7520553580943002E-2</v>
      </c>
      <c r="C8" s="71">
        <f t="shared" si="2"/>
        <v>4.5925268408149464E-2</v>
      </c>
      <c r="D8" s="71">
        <f t="shared" si="3"/>
        <v>3.6004882017900731E-2</v>
      </c>
      <c r="E8" s="165">
        <f t="shared" si="4"/>
        <v>16.289421157684632</v>
      </c>
      <c r="F8" s="165">
        <f t="shared" si="5"/>
        <v>3.3226299694189603</v>
      </c>
      <c r="G8" s="165">
        <f t="shared" si="6"/>
        <v>1.6238532110091743</v>
      </c>
      <c r="H8" s="165"/>
      <c r="I8" s="165"/>
      <c r="J8" s="165"/>
      <c r="K8" s="127" t="s">
        <v>1221</v>
      </c>
      <c r="L8" s="270">
        <v>660</v>
      </c>
      <c r="M8" s="270">
        <v>1203</v>
      </c>
      <c r="N8" s="270">
        <v>365</v>
      </c>
      <c r="O8" s="270">
        <v>25214</v>
      </c>
      <c r="P8" s="270">
        <v>7758</v>
      </c>
      <c r="Q8" s="270">
        <v>831</v>
      </c>
      <c r="T8" s="157" t="str">
        <f t="shared" si="10"/>
        <v>要聞</v>
      </c>
      <c r="U8" s="158">
        <f t="shared" si="11"/>
        <v>0.57341442224152905</v>
      </c>
      <c r="V8" s="158">
        <f t="shared" si="7"/>
        <v>0.55259531465319245</v>
      </c>
      <c r="W8" s="158">
        <f t="shared" si="7"/>
        <v>0.397170837867247</v>
      </c>
      <c r="X8" s="158">
        <f t="shared" si="7"/>
        <v>8.50267415745493E-2</v>
      </c>
      <c r="Y8" s="158">
        <f t="shared" si="8"/>
        <v>0.1639614506720771</v>
      </c>
      <c r="Z8" s="158">
        <f t="shared" si="8"/>
        <v>0.16903986981285599</v>
      </c>
      <c r="AA8" s="159">
        <f t="shared" si="12"/>
        <v>38.203030303030303</v>
      </c>
      <c r="AB8" s="159">
        <f t="shared" si="9"/>
        <v>6.4488778054862843</v>
      </c>
      <c r="AC8" s="160">
        <f t="shared" si="9"/>
        <v>2.2767123287671232</v>
      </c>
    </row>
    <row r="9" spans="1:37" x14ac:dyDescent="0.25">
      <c r="A9" t="s">
        <v>1194</v>
      </c>
      <c r="B9" s="71">
        <f t="shared" si="1"/>
        <v>2.3959506579169225E-2</v>
      </c>
      <c r="C9" s="71">
        <f t="shared" si="2"/>
        <v>4.0366894919266212E-2</v>
      </c>
      <c r="D9" s="71">
        <f t="shared" si="3"/>
        <v>4.8820179007323029E-2</v>
      </c>
      <c r="E9" s="165">
        <f t="shared" si="4"/>
        <v>13.689788053949904</v>
      </c>
      <c r="F9" s="165">
        <f t="shared" si="5"/>
        <v>2.8895612708018152</v>
      </c>
      <c r="G9" s="165">
        <f t="shared" si="6"/>
        <v>1.8045112781954886</v>
      </c>
      <c r="H9" s="165"/>
      <c r="I9" s="165"/>
      <c r="J9" s="165"/>
      <c r="K9" s="127" t="s">
        <v>1237</v>
      </c>
      <c r="L9" s="270">
        <v>535</v>
      </c>
      <c r="M9" s="270">
        <v>753</v>
      </c>
      <c r="N9" s="270">
        <v>183</v>
      </c>
      <c r="O9" s="270">
        <v>20163</v>
      </c>
      <c r="P9" s="270">
        <v>3076</v>
      </c>
      <c r="Q9" s="270">
        <v>413</v>
      </c>
      <c r="T9" s="157" t="str">
        <f t="shared" si="10"/>
        <v>金融</v>
      </c>
      <c r="U9" s="158">
        <f t="shared" si="11"/>
        <v>0.46481320590790615</v>
      </c>
      <c r="V9" s="158">
        <f t="shared" si="7"/>
        <v>0.34588883785025265</v>
      </c>
      <c r="W9" s="158">
        <f t="shared" si="7"/>
        <v>0.19912948857453755</v>
      </c>
      <c r="X9" s="158">
        <f t="shared" si="7"/>
        <v>6.7993741190118098E-2</v>
      </c>
      <c r="Y9" s="158">
        <f t="shared" si="8"/>
        <v>6.5009721869980552E-2</v>
      </c>
      <c r="Z9" s="158">
        <f t="shared" si="8"/>
        <v>8.4011391375101704E-2</v>
      </c>
      <c r="AA9" s="159">
        <f t="shared" si="12"/>
        <v>37.687850467289721</v>
      </c>
      <c r="AB9" s="159">
        <f t="shared" si="9"/>
        <v>4.0849933598937582</v>
      </c>
      <c r="AC9" s="160">
        <f t="shared" si="9"/>
        <v>2.2568306010928962</v>
      </c>
      <c r="AE9" s="525" t="s">
        <v>1069</v>
      </c>
      <c r="AF9" s="526"/>
      <c r="AG9" s="526"/>
      <c r="AH9" s="526"/>
      <c r="AI9" s="526"/>
      <c r="AJ9" s="526"/>
      <c r="AK9" s="527"/>
    </row>
    <row r="10" spans="1:37" x14ac:dyDescent="0.25">
      <c r="A10" t="s">
        <v>1197</v>
      </c>
      <c r="B10" s="71">
        <f t="shared" si="1"/>
        <v>1.974425207896352E-2</v>
      </c>
      <c r="C10" s="71">
        <f t="shared" si="2"/>
        <v>4.3494800913010397E-2</v>
      </c>
      <c r="D10" s="71">
        <f t="shared" si="3"/>
        <v>4.7192839707078924E-2</v>
      </c>
      <c r="E10" s="165">
        <f t="shared" si="4"/>
        <v>12.172557172557173</v>
      </c>
      <c r="F10" s="165">
        <f t="shared" si="5"/>
        <v>3.1276595744680851</v>
      </c>
      <c r="G10" s="165">
        <f t="shared" si="6"/>
        <v>1.6453900709219857</v>
      </c>
      <c r="H10" s="165"/>
      <c r="I10" s="165"/>
      <c r="J10" s="165"/>
      <c r="K10" s="127" t="s">
        <v>1238</v>
      </c>
      <c r="L10" s="270">
        <v>165</v>
      </c>
      <c r="M10" s="270">
        <v>234</v>
      </c>
      <c r="N10" s="270">
        <v>89</v>
      </c>
      <c r="O10" s="270">
        <v>12649</v>
      </c>
      <c r="P10" s="270">
        <v>605</v>
      </c>
      <c r="Q10" s="270">
        <v>142</v>
      </c>
      <c r="T10" s="157" t="str">
        <f t="shared" si="10"/>
        <v>商情</v>
      </c>
      <c r="U10" s="158">
        <f t="shared" si="11"/>
        <v>0.14335360556038226</v>
      </c>
      <c r="V10" s="158">
        <f t="shared" si="7"/>
        <v>0.10748736793752871</v>
      </c>
      <c r="W10" s="158">
        <f t="shared" si="7"/>
        <v>9.6844396082698583E-2</v>
      </c>
      <c r="X10" s="158">
        <f t="shared" si="7"/>
        <v>4.2655003338481566E-2</v>
      </c>
      <c r="Y10" s="158">
        <f t="shared" si="8"/>
        <v>1.2786372474427255E-2</v>
      </c>
      <c r="Z10" s="158">
        <f t="shared" si="8"/>
        <v>2.888527257933279E-2</v>
      </c>
      <c r="AA10" s="159">
        <f t="shared" si="12"/>
        <v>76.660606060606057</v>
      </c>
      <c r="AB10" s="159">
        <f t="shared" si="9"/>
        <v>2.5854700854700856</v>
      </c>
      <c r="AC10" s="160">
        <f t="shared" si="9"/>
        <v>1.595505617977528</v>
      </c>
      <c r="AE10" s="123" t="s">
        <v>253</v>
      </c>
      <c r="AF10" s="124" t="s">
        <v>254</v>
      </c>
      <c r="AG10" s="125" t="s">
        <v>255</v>
      </c>
      <c r="AH10" s="125" t="s">
        <v>256</v>
      </c>
      <c r="AI10" s="125" t="s">
        <v>257</v>
      </c>
      <c r="AJ10" s="125" t="s">
        <v>139</v>
      </c>
      <c r="AK10" s="154" t="s">
        <v>258</v>
      </c>
    </row>
    <row r="11" spans="1:37" x14ac:dyDescent="0.25">
      <c r="A11" t="s">
        <v>1191</v>
      </c>
      <c r="B11" s="71">
        <f t="shared" si="1"/>
        <v>1.1782479378974985E-2</v>
      </c>
      <c r="C11" s="71">
        <f t="shared" si="2"/>
        <v>2.9609434440781131E-2</v>
      </c>
      <c r="D11" s="71">
        <f t="shared" si="3"/>
        <v>2.7054515866558177E-2</v>
      </c>
      <c r="E11" s="165">
        <f t="shared" si="4"/>
        <v>9.1227154046997381</v>
      </c>
      <c r="F11" s="165">
        <f t="shared" si="5"/>
        <v>3.1913439635535306</v>
      </c>
      <c r="G11" s="165">
        <f t="shared" si="6"/>
        <v>1.75</v>
      </c>
      <c r="H11" s="165"/>
      <c r="I11" s="165"/>
      <c r="J11" s="165"/>
      <c r="K11" s="127" t="s">
        <v>1239</v>
      </c>
      <c r="L11" s="270">
        <v>501</v>
      </c>
      <c r="M11" s="270">
        <v>654</v>
      </c>
      <c r="N11" s="270">
        <v>109</v>
      </c>
      <c r="O11" s="270">
        <v>8161</v>
      </c>
      <c r="P11" s="270">
        <v>2173</v>
      </c>
      <c r="Q11" s="270">
        <v>177</v>
      </c>
      <c r="T11" s="157" t="str">
        <f t="shared" si="10"/>
        <v>兩岸</v>
      </c>
      <c r="U11" s="158">
        <f t="shared" si="11"/>
        <v>0.43527367506516074</v>
      </c>
      <c r="V11" s="158">
        <f t="shared" si="7"/>
        <v>0.30041341295360591</v>
      </c>
      <c r="W11" s="158">
        <f t="shared" si="7"/>
        <v>0.11860718171926006</v>
      </c>
      <c r="X11" s="158">
        <f t="shared" si="7"/>
        <v>2.7520553580943002E-2</v>
      </c>
      <c r="Y11" s="158">
        <f t="shared" si="8"/>
        <v>4.5925268408149464E-2</v>
      </c>
      <c r="Z11" s="158">
        <f t="shared" si="8"/>
        <v>3.6004882017900731E-2</v>
      </c>
      <c r="AA11" s="159">
        <f t="shared" si="12"/>
        <v>16.289421157684632</v>
      </c>
      <c r="AB11" s="159">
        <f t="shared" si="9"/>
        <v>3.3226299694189603</v>
      </c>
      <c r="AC11" s="160">
        <f t="shared" si="9"/>
        <v>1.6238532110091743</v>
      </c>
      <c r="AE11" s="127"/>
      <c r="AF11" s="307" t="s">
        <v>259</v>
      </c>
      <c r="AG11" s="307" t="s">
        <v>859</v>
      </c>
      <c r="AH11" s="307" t="s">
        <v>860</v>
      </c>
      <c r="AI11" s="307" t="s">
        <v>861</v>
      </c>
      <c r="AJ11" s="307" t="s">
        <v>263</v>
      </c>
      <c r="AK11" s="235" t="s">
        <v>264</v>
      </c>
    </row>
    <row r="12" spans="1:37" x14ac:dyDescent="0.25">
      <c r="A12" t="s">
        <v>1240</v>
      </c>
      <c r="B12" s="71">
        <f t="shared" si="1"/>
        <v>5.4393644070654407E-3</v>
      </c>
      <c r="C12" s="71">
        <f t="shared" si="2"/>
        <v>1.4371459971257081E-3</v>
      </c>
      <c r="D12" s="71">
        <f t="shared" si="3"/>
        <v>1.0170870626525631E-3</v>
      </c>
      <c r="E12" s="165">
        <f t="shared" si="4"/>
        <v>21.506666666666668</v>
      </c>
      <c r="F12" s="165">
        <f t="shared" si="5"/>
        <v>1.6190476190476191</v>
      </c>
      <c r="G12" s="165">
        <f t="shared" si="6"/>
        <v>1.25</v>
      </c>
      <c r="H12" s="165"/>
      <c r="I12" s="165"/>
      <c r="J12" s="165"/>
      <c r="K12" s="127" t="s">
        <v>1194</v>
      </c>
      <c r="L12" s="270">
        <v>519</v>
      </c>
      <c r="M12" s="270">
        <v>661</v>
      </c>
      <c r="N12" s="270">
        <v>133</v>
      </c>
      <c r="O12" s="270">
        <v>7105</v>
      </c>
      <c r="P12" s="270">
        <v>1910</v>
      </c>
      <c r="Q12" s="270">
        <v>240</v>
      </c>
      <c r="T12" s="157" t="str">
        <f t="shared" si="10"/>
        <v>理財</v>
      </c>
      <c r="U12" s="158">
        <f t="shared" si="11"/>
        <v>0.45091225021720244</v>
      </c>
      <c r="V12" s="158">
        <f t="shared" si="7"/>
        <v>0.30362884703720716</v>
      </c>
      <c r="W12" s="158">
        <f t="shared" si="7"/>
        <v>0.14472252448313383</v>
      </c>
      <c r="X12" s="158">
        <f t="shared" si="7"/>
        <v>2.3959506579169225E-2</v>
      </c>
      <c r="Y12" s="158">
        <f t="shared" si="8"/>
        <v>4.0366894919266212E-2</v>
      </c>
      <c r="Z12" s="158">
        <f t="shared" si="8"/>
        <v>4.8820179007323029E-2</v>
      </c>
      <c r="AA12" s="159">
        <f t="shared" si="12"/>
        <v>13.689788053949904</v>
      </c>
      <c r="AB12" s="159">
        <f t="shared" si="9"/>
        <v>2.8895612708018152</v>
      </c>
      <c r="AC12" s="160">
        <f t="shared" si="9"/>
        <v>1.8045112781954886</v>
      </c>
      <c r="AE12" s="129">
        <v>1</v>
      </c>
      <c r="AF12" s="121" t="s">
        <v>265</v>
      </c>
      <c r="AG12" s="121" t="s">
        <v>266</v>
      </c>
      <c r="AH12" s="121" t="s">
        <v>266</v>
      </c>
      <c r="AI12" s="121" t="s">
        <v>266</v>
      </c>
      <c r="AJ12" s="270">
        <v>895</v>
      </c>
      <c r="AK12" s="270">
        <v>576.12</v>
      </c>
    </row>
    <row r="13" spans="1:37" x14ac:dyDescent="0.25">
      <c r="A13" t="s">
        <v>1241</v>
      </c>
      <c r="B13" s="71">
        <f t="shared" si="1"/>
        <v>3.166499180554525E-3</v>
      </c>
      <c r="C13" s="71">
        <f t="shared" si="2"/>
        <v>5.8119874883760247E-3</v>
      </c>
      <c r="D13" s="71">
        <f t="shared" si="3"/>
        <v>3.6615134255492269E-3</v>
      </c>
      <c r="E13" s="165">
        <f t="shared" si="4"/>
        <v>6.0192307692307692</v>
      </c>
      <c r="F13" s="165">
        <f t="shared" si="5"/>
        <v>2.0072992700729926</v>
      </c>
      <c r="G13" s="165">
        <f t="shared" si="6"/>
        <v>1.2</v>
      </c>
      <c r="H13" s="165"/>
      <c r="I13" s="165"/>
      <c r="J13" s="165"/>
      <c r="K13" s="127" t="s">
        <v>1197</v>
      </c>
      <c r="L13" s="270">
        <v>481</v>
      </c>
      <c r="M13" s="270">
        <v>658</v>
      </c>
      <c r="N13" s="270">
        <v>141</v>
      </c>
      <c r="O13" s="270">
        <v>5855</v>
      </c>
      <c r="P13" s="270">
        <v>2058</v>
      </c>
      <c r="Q13" s="270">
        <v>232</v>
      </c>
      <c r="T13" s="157" t="str">
        <f t="shared" si="10"/>
        <v>房市</v>
      </c>
      <c r="U13" s="158">
        <f t="shared" si="11"/>
        <v>0.41789748045178104</v>
      </c>
      <c r="V13" s="158">
        <f t="shared" si="7"/>
        <v>0.30225080385852088</v>
      </c>
      <c r="W13" s="158">
        <f t="shared" si="7"/>
        <v>0.15342763873775844</v>
      </c>
      <c r="X13" s="158">
        <f t="shared" si="7"/>
        <v>1.974425207896352E-2</v>
      </c>
      <c r="Y13" s="158">
        <f t="shared" si="8"/>
        <v>4.3494800913010397E-2</v>
      </c>
      <c r="Z13" s="158">
        <f t="shared" si="8"/>
        <v>4.7192839707078924E-2</v>
      </c>
      <c r="AA13" s="159">
        <f t="shared" si="12"/>
        <v>12.172557172557173</v>
      </c>
      <c r="AB13" s="159">
        <f t="shared" si="9"/>
        <v>3.1276595744680851</v>
      </c>
      <c r="AC13" s="160">
        <f t="shared" si="9"/>
        <v>1.6453900709219857</v>
      </c>
      <c r="AE13" s="129">
        <v>2</v>
      </c>
      <c r="AF13" s="121" t="s">
        <v>265</v>
      </c>
      <c r="AG13" s="121" t="s">
        <v>266</v>
      </c>
      <c r="AH13" s="121" t="s">
        <v>270</v>
      </c>
      <c r="AI13" s="121" t="s">
        <v>266</v>
      </c>
      <c r="AJ13" s="270">
        <v>228</v>
      </c>
      <c r="AK13" s="270">
        <v>241.58</v>
      </c>
    </row>
    <row r="14" spans="1:37" x14ac:dyDescent="0.25">
      <c r="A14" t="s">
        <v>1242</v>
      </c>
      <c r="B14" s="71">
        <f t="shared" si="1"/>
        <v>2.5662469397252329E-3</v>
      </c>
      <c r="C14" s="71">
        <f t="shared" si="2"/>
        <v>4.3325724913348554E-3</v>
      </c>
      <c r="D14" s="71">
        <f t="shared" si="3"/>
        <v>1.2001627339300243E-2</v>
      </c>
      <c r="E14" s="165">
        <f t="shared" si="4"/>
        <v>4.8471337579617835</v>
      </c>
      <c r="F14" s="165">
        <f t="shared" si="5"/>
        <v>1.6141732283464567</v>
      </c>
      <c r="G14" s="165">
        <f t="shared" si="6"/>
        <v>1.6857142857142857</v>
      </c>
      <c r="H14" s="165"/>
      <c r="I14" s="165"/>
      <c r="J14" s="165"/>
      <c r="K14" s="127" t="s">
        <v>1191</v>
      </c>
      <c r="L14" s="270">
        <v>383</v>
      </c>
      <c r="M14" s="270">
        <v>439</v>
      </c>
      <c r="N14" s="270">
        <v>76</v>
      </c>
      <c r="O14" s="270">
        <v>3494</v>
      </c>
      <c r="P14" s="270">
        <v>1401</v>
      </c>
      <c r="Q14" s="270">
        <v>133</v>
      </c>
      <c r="T14" s="157" t="str">
        <f t="shared" si="10"/>
        <v>專欄</v>
      </c>
      <c r="U14" s="158">
        <f t="shared" si="11"/>
        <v>0.33275412684622069</v>
      </c>
      <c r="V14" s="158">
        <f t="shared" si="7"/>
        <v>0.20165365181442352</v>
      </c>
      <c r="W14" s="158">
        <f t="shared" si="7"/>
        <v>8.2698585418933629E-2</v>
      </c>
      <c r="X14" s="158">
        <f t="shared" si="7"/>
        <v>1.1782479378974985E-2</v>
      </c>
      <c r="Y14" s="158">
        <f t="shared" si="8"/>
        <v>2.9609434440781131E-2</v>
      </c>
      <c r="Z14" s="158">
        <f t="shared" si="8"/>
        <v>2.7054515866558177E-2</v>
      </c>
      <c r="AA14" s="159">
        <f t="shared" si="12"/>
        <v>9.1227154046997381</v>
      </c>
      <c r="AB14" s="159">
        <f t="shared" si="9"/>
        <v>3.1913439635535306</v>
      </c>
      <c r="AC14" s="160">
        <f t="shared" si="9"/>
        <v>1.75</v>
      </c>
      <c r="AE14" s="129">
        <v>3</v>
      </c>
      <c r="AF14" s="121" t="s">
        <v>265</v>
      </c>
      <c r="AG14" s="121" t="s">
        <v>271</v>
      </c>
      <c r="AH14" s="121" t="s">
        <v>266</v>
      </c>
      <c r="AI14" s="121" t="s">
        <v>266</v>
      </c>
      <c r="AJ14" s="270">
        <v>0</v>
      </c>
      <c r="AK14" s="270">
        <v>0</v>
      </c>
    </row>
    <row r="15" spans="1:37" x14ac:dyDescent="0.25">
      <c r="K15" s="127" t="s">
        <v>1240</v>
      </c>
      <c r="L15" s="270">
        <v>75</v>
      </c>
      <c r="M15" s="270">
        <v>42</v>
      </c>
      <c r="N15" s="270">
        <v>4</v>
      </c>
      <c r="O15" s="270">
        <v>1613</v>
      </c>
      <c r="P15" s="270">
        <v>68</v>
      </c>
      <c r="Q15" s="270">
        <v>5</v>
      </c>
      <c r="T15" s="157" t="str">
        <f t="shared" si="10"/>
        <v>期貨</v>
      </c>
      <c r="U15" s="158">
        <f t="shared" si="11"/>
        <v>6.5160729800173761E-2</v>
      </c>
      <c r="V15" s="158">
        <f t="shared" si="7"/>
        <v>1.9292604501607719E-2</v>
      </c>
      <c r="W15" s="158">
        <f t="shared" si="7"/>
        <v>4.3525571273122961E-3</v>
      </c>
      <c r="X15" s="158">
        <f t="shared" si="7"/>
        <v>5.4393644070654407E-3</v>
      </c>
      <c r="Y15" s="158">
        <f t="shared" si="8"/>
        <v>1.4371459971257081E-3</v>
      </c>
      <c r="Z15" s="158">
        <f t="shared" si="8"/>
        <v>1.0170870626525631E-3</v>
      </c>
      <c r="AA15" s="159">
        <f t="shared" si="12"/>
        <v>21.506666666666668</v>
      </c>
      <c r="AB15" s="159">
        <f t="shared" si="9"/>
        <v>1.6190476190476191</v>
      </c>
      <c r="AC15" s="160">
        <f t="shared" si="9"/>
        <v>1.25</v>
      </c>
      <c r="AE15" s="129">
        <v>4</v>
      </c>
      <c r="AF15" s="121" t="s">
        <v>265</v>
      </c>
      <c r="AG15" s="121" t="s">
        <v>271</v>
      </c>
      <c r="AH15" s="121" t="s">
        <v>270</v>
      </c>
      <c r="AI15" s="121" t="s">
        <v>266</v>
      </c>
      <c r="AJ15" s="270">
        <v>0</v>
      </c>
      <c r="AK15" s="270">
        <v>0</v>
      </c>
    </row>
    <row r="16" spans="1:37" x14ac:dyDescent="0.25">
      <c r="K16" s="127" t="s">
        <v>1241</v>
      </c>
      <c r="L16" s="270">
        <v>156</v>
      </c>
      <c r="M16" s="270">
        <v>137</v>
      </c>
      <c r="N16" s="270">
        <v>15</v>
      </c>
      <c r="O16" s="270">
        <v>939</v>
      </c>
      <c r="P16" s="270">
        <v>275</v>
      </c>
      <c r="Q16" s="270">
        <v>18</v>
      </c>
      <c r="T16" s="157" t="str">
        <f t="shared" si="10"/>
        <v>品味</v>
      </c>
      <c r="U16" s="158">
        <f t="shared" si="11"/>
        <v>0.13553431798436141</v>
      </c>
      <c r="V16" s="158">
        <f t="shared" si="7"/>
        <v>6.2930638493339464E-2</v>
      </c>
      <c r="W16" s="158">
        <f t="shared" si="7"/>
        <v>1.6322089227421111E-2</v>
      </c>
      <c r="X16" s="158">
        <f t="shared" si="7"/>
        <v>3.166499180554525E-3</v>
      </c>
      <c r="Y16" s="158">
        <f t="shared" si="8"/>
        <v>5.8119874883760247E-3</v>
      </c>
      <c r="Z16" s="158">
        <f t="shared" si="8"/>
        <v>3.6615134255492269E-3</v>
      </c>
      <c r="AA16" s="159">
        <f t="shared" si="12"/>
        <v>6.0192307692307692</v>
      </c>
      <c r="AB16" s="159">
        <f t="shared" si="9"/>
        <v>2.0072992700729926</v>
      </c>
      <c r="AC16" s="160">
        <f t="shared" si="9"/>
        <v>1.2</v>
      </c>
      <c r="AE16" s="129">
        <v>5</v>
      </c>
      <c r="AF16" s="121" t="s">
        <v>265</v>
      </c>
      <c r="AG16" s="121" t="s">
        <v>270</v>
      </c>
      <c r="AH16" s="121" t="s">
        <v>266</v>
      </c>
      <c r="AI16" s="121" t="s">
        <v>266</v>
      </c>
      <c r="AJ16" s="270">
        <v>5</v>
      </c>
      <c r="AK16" s="270">
        <v>201.2</v>
      </c>
    </row>
    <row r="17" spans="11:37" ht="16.5" thickBot="1" x14ac:dyDescent="0.3">
      <c r="K17" s="150" t="s">
        <v>1242</v>
      </c>
      <c r="L17" s="270">
        <v>157</v>
      </c>
      <c r="M17" s="270">
        <v>127</v>
      </c>
      <c r="N17" s="270">
        <v>35</v>
      </c>
      <c r="O17" s="270">
        <v>761</v>
      </c>
      <c r="P17" s="270">
        <v>205</v>
      </c>
      <c r="Q17" s="270">
        <v>59</v>
      </c>
      <c r="T17" s="161" t="str">
        <f t="shared" si="10"/>
        <v>OFF學</v>
      </c>
      <c r="U17" s="162">
        <f t="shared" si="11"/>
        <v>0.13640312771503041</v>
      </c>
      <c r="V17" s="162">
        <f t="shared" si="7"/>
        <v>5.8337161231051905E-2</v>
      </c>
      <c r="W17" s="162">
        <f t="shared" si="7"/>
        <v>3.8084874863982592E-2</v>
      </c>
      <c r="X17" s="162">
        <f t="shared" si="7"/>
        <v>2.5662469397252329E-3</v>
      </c>
      <c r="Y17" s="162">
        <f t="shared" si="8"/>
        <v>4.3325724913348554E-3</v>
      </c>
      <c r="Z17" s="162">
        <f t="shared" si="8"/>
        <v>1.2001627339300243E-2</v>
      </c>
      <c r="AA17" s="163">
        <f t="shared" si="12"/>
        <v>4.8471337579617835</v>
      </c>
      <c r="AB17" s="163">
        <f t="shared" si="9"/>
        <v>1.6141732283464567</v>
      </c>
      <c r="AC17" s="164">
        <f t="shared" si="9"/>
        <v>1.6857142857142857</v>
      </c>
      <c r="AE17" s="129">
        <v>6</v>
      </c>
      <c r="AF17" s="121" t="s">
        <v>265</v>
      </c>
      <c r="AG17" s="121" t="s">
        <v>270</v>
      </c>
      <c r="AH17" s="121" t="s">
        <v>270</v>
      </c>
      <c r="AI17" s="121" t="s">
        <v>266</v>
      </c>
      <c r="AJ17" s="270">
        <v>23</v>
      </c>
      <c r="AK17" s="270">
        <v>209.26</v>
      </c>
    </row>
    <row r="18" spans="11:37" x14ac:dyDescent="0.25">
      <c r="AE18" s="129">
        <v>7</v>
      </c>
      <c r="AF18" s="121" t="s">
        <v>268</v>
      </c>
      <c r="AG18" s="121" t="s">
        <v>266</v>
      </c>
      <c r="AH18" s="121" t="s">
        <v>271</v>
      </c>
      <c r="AI18" s="121" t="s">
        <v>271</v>
      </c>
      <c r="AJ18" s="270">
        <v>247</v>
      </c>
      <c r="AK18" s="270">
        <v>10.64</v>
      </c>
    </row>
    <row r="19" spans="11:37" x14ac:dyDescent="0.25">
      <c r="AE19" s="129">
        <v>8</v>
      </c>
      <c r="AF19" s="121" t="s">
        <v>268</v>
      </c>
      <c r="AG19" s="121" t="s">
        <v>271</v>
      </c>
      <c r="AH19" s="121" t="s">
        <v>266</v>
      </c>
      <c r="AI19" s="121" t="s">
        <v>271</v>
      </c>
      <c r="AJ19" s="270">
        <v>0</v>
      </c>
      <c r="AK19" s="270">
        <v>0</v>
      </c>
    </row>
    <row r="20" spans="11:37" x14ac:dyDescent="0.25">
      <c r="AE20" s="129">
        <v>9</v>
      </c>
      <c r="AF20" s="121" t="s">
        <v>268</v>
      </c>
      <c r="AG20" s="121" t="s">
        <v>271</v>
      </c>
      <c r="AH20" s="121" t="s">
        <v>271</v>
      </c>
      <c r="AI20" s="121" t="s">
        <v>266</v>
      </c>
      <c r="AJ20" s="270">
        <v>0</v>
      </c>
      <c r="AK20" s="270">
        <v>0</v>
      </c>
    </row>
    <row r="21" spans="11:37" x14ac:dyDescent="0.25">
      <c r="AE21" s="129">
        <v>10</v>
      </c>
      <c r="AF21" s="121" t="s">
        <v>268</v>
      </c>
      <c r="AG21" s="121" t="s">
        <v>271</v>
      </c>
      <c r="AH21" s="121" t="s">
        <v>271</v>
      </c>
      <c r="AI21" s="121" t="s">
        <v>271</v>
      </c>
      <c r="AJ21" s="270">
        <v>312</v>
      </c>
      <c r="AK21" s="270">
        <v>4.87</v>
      </c>
    </row>
    <row r="22" spans="11:37" x14ac:dyDescent="0.25">
      <c r="AE22" s="129">
        <v>11</v>
      </c>
      <c r="AF22" s="121" t="s">
        <v>268</v>
      </c>
      <c r="AG22" s="121" t="s">
        <v>271</v>
      </c>
      <c r="AH22" s="121" t="s">
        <v>271</v>
      </c>
      <c r="AI22" s="121" t="s">
        <v>270</v>
      </c>
      <c r="AJ22" s="270">
        <v>25</v>
      </c>
      <c r="AK22" s="270">
        <v>41.96</v>
      </c>
    </row>
    <row r="23" spans="11:37" x14ac:dyDescent="0.25">
      <c r="AE23" s="129">
        <v>12</v>
      </c>
      <c r="AF23" s="121" t="s">
        <v>268</v>
      </c>
      <c r="AG23" s="121" t="s">
        <v>271</v>
      </c>
      <c r="AH23" s="121" t="s">
        <v>270</v>
      </c>
      <c r="AI23" s="121" t="s">
        <v>271</v>
      </c>
      <c r="AJ23" s="270">
        <v>3</v>
      </c>
      <c r="AK23" s="270">
        <v>19.670000000000002</v>
      </c>
    </row>
    <row r="24" spans="11:37" x14ac:dyDescent="0.25">
      <c r="AE24" s="129">
        <v>13</v>
      </c>
      <c r="AF24" s="121" t="s">
        <v>268</v>
      </c>
      <c r="AG24" s="121" t="s">
        <v>270</v>
      </c>
      <c r="AH24" s="121" t="s">
        <v>271</v>
      </c>
      <c r="AI24" s="121" t="s">
        <v>271</v>
      </c>
      <c r="AJ24" s="270">
        <v>332</v>
      </c>
      <c r="AK24" s="270">
        <v>8.86</v>
      </c>
    </row>
    <row r="25" spans="11:37" x14ac:dyDescent="0.25">
      <c r="AE25" s="129">
        <v>14</v>
      </c>
      <c r="AF25" s="121" t="s">
        <v>269</v>
      </c>
      <c r="AG25" s="121" t="s">
        <v>266</v>
      </c>
      <c r="AH25" s="121" t="s">
        <v>266</v>
      </c>
      <c r="AI25" s="121" t="s">
        <v>271</v>
      </c>
      <c r="AJ25" s="270">
        <v>10</v>
      </c>
      <c r="AK25" s="270">
        <v>13.3</v>
      </c>
    </row>
    <row r="26" spans="11:37" x14ac:dyDescent="0.25">
      <c r="AE26" s="129">
        <v>15</v>
      </c>
      <c r="AF26" s="121" t="s">
        <v>269</v>
      </c>
      <c r="AG26" s="121" t="s">
        <v>266</v>
      </c>
      <c r="AH26" s="121" t="s">
        <v>266</v>
      </c>
      <c r="AI26" s="121" t="s">
        <v>270</v>
      </c>
      <c r="AJ26" s="270">
        <v>378</v>
      </c>
      <c r="AK26" s="270">
        <v>93.61</v>
      </c>
    </row>
    <row r="27" spans="11:37" x14ac:dyDescent="0.25">
      <c r="AE27" s="129">
        <v>16</v>
      </c>
      <c r="AF27" s="121" t="s">
        <v>269</v>
      </c>
      <c r="AG27" s="121" t="s">
        <v>266</v>
      </c>
      <c r="AH27" s="121" t="s">
        <v>271</v>
      </c>
      <c r="AI27" s="121" t="s">
        <v>266</v>
      </c>
      <c r="AJ27" s="270">
        <v>3</v>
      </c>
      <c r="AK27" s="270">
        <v>169</v>
      </c>
    </row>
    <row r="28" spans="11:37" x14ac:dyDescent="0.25">
      <c r="AE28" s="129">
        <v>17</v>
      </c>
      <c r="AF28" s="121" t="s">
        <v>269</v>
      </c>
      <c r="AG28" s="121" t="s">
        <v>266</v>
      </c>
      <c r="AH28" s="121" t="s">
        <v>271</v>
      </c>
      <c r="AI28" s="121" t="s">
        <v>270</v>
      </c>
      <c r="AJ28" s="270">
        <v>92</v>
      </c>
      <c r="AK28" s="270">
        <v>40.35</v>
      </c>
    </row>
    <row r="29" spans="11:37" x14ac:dyDescent="0.25">
      <c r="AE29" s="129">
        <v>18</v>
      </c>
      <c r="AF29" s="121" t="s">
        <v>269</v>
      </c>
      <c r="AG29" s="121" t="s">
        <v>266</v>
      </c>
      <c r="AH29" s="121" t="s">
        <v>270</v>
      </c>
      <c r="AI29" s="121" t="s">
        <v>271</v>
      </c>
      <c r="AJ29" s="270">
        <v>178</v>
      </c>
      <c r="AK29" s="270">
        <v>16.22</v>
      </c>
    </row>
    <row r="30" spans="11:37" x14ac:dyDescent="0.25">
      <c r="AE30" s="129">
        <v>19</v>
      </c>
      <c r="AF30" s="121" t="s">
        <v>269</v>
      </c>
      <c r="AG30" s="121" t="s">
        <v>266</v>
      </c>
      <c r="AH30" s="121" t="s">
        <v>270</v>
      </c>
      <c r="AI30" s="121" t="s">
        <v>270</v>
      </c>
      <c r="AJ30" s="270">
        <v>1067</v>
      </c>
      <c r="AK30" s="270">
        <v>65.900000000000006</v>
      </c>
    </row>
    <row r="31" spans="11:37" x14ac:dyDescent="0.25">
      <c r="AE31" s="129">
        <v>20</v>
      </c>
      <c r="AF31" s="121" t="s">
        <v>269</v>
      </c>
      <c r="AG31" s="121" t="s">
        <v>271</v>
      </c>
      <c r="AH31" s="121" t="s">
        <v>266</v>
      </c>
      <c r="AI31" s="121" t="s">
        <v>270</v>
      </c>
      <c r="AJ31" s="270">
        <v>0</v>
      </c>
      <c r="AK31" s="270">
        <v>0</v>
      </c>
    </row>
    <row r="32" spans="11:37" x14ac:dyDescent="0.25">
      <c r="AE32" s="129">
        <v>21</v>
      </c>
      <c r="AF32" s="121" t="s">
        <v>269</v>
      </c>
      <c r="AG32" s="121" t="s">
        <v>271</v>
      </c>
      <c r="AH32" s="121" t="s">
        <v>270</v>
      </c>
      <c r="AI32" s="121" t="s">
        <v>270</v>
      </c>
      <c r="AJ32" s="270">
        <v>12</v>
      </c>
      <c r="AK32" s="270">
        <v>65.08</v>
      </c>
    </row>
    <row r="33" spans="1:37" x14ac:dyDescent="0.25">
      <c r="AE33" s="129">
        <v>22</v>
      </c>
      <c r="AF33" s="121" t="s">
        <v>269</v>
      </c>
      <c r="AG33" s="121" t="s">
        <v>270</v>
      </c>
      <c r="AH33" s="121" t="s">
        <v>266</v>
      </c>
      <c r="AI33" s="121" t="s">
        <v>271</v>
      </c>
      <c r="AJ33" s="270">
        <v>2</v>
      </c>
      <c r="AK33" s="270">
        <v>14</v>
      </c>
    </row>
    <row r="34" spans="1:37" x14ac:dyDescent="0.25">
      <c r="AE34" s="129">
        <v>23</v>
      </c>
      <c r="AF34" s="121" t="s">
        <v>269</v>
      </c>
      <c r="AG34" s="121" t="s">
        <v>270</v>
      </c>
      <c r="AH34" s="121" t="s">
        <v>266</v>
      </c>
      <c r="AI34" s="121" t="s">
        <v>270</v>
      </c>
      <c r="AJ34" s="270">
        <v>7</v>
      </c>
      <c r="AK34" s="270">
        <v>93</v>
      </c>
    </row>
    <row r="35" spans="1:37" x14ac:dyDescent="0.25">
      <c r="AE35" s="129">
        <v>24</v>
      </c>
      <c r="AF35" s="121" t="s">
        <v>269</v>
      </c>
      <c r="AG35" s="121" t="s">
        <v>270</v>
      </c>
      <c r="AH35" s="121" t="s">
        <v>271</v>
      </c>
      <c r="AI35" s="121" t="s">
        <v>266</v>
      </c>
      <c r="AJ35" s="270">
        <v>0</v>
      </c>
      <c r="AK35" s="270">
        <v>0</v>
      </c>
    </row>
    <row r="36" spans="1:37" x14ac:dyDescent="0.25">
      <c r="AE36" s="129">
        <v>25</v>
      </c>
      <c r="AF36" s="121" t="s">
        <v>269</v>
      </c>
      <c r="AG36" s="121" t="s">
        <v>270</v>
      </c>
      <c r="AH36" s="121" t="s">
        <v>271</v>
      </c>
      <c r="AI36" s="121" t="s">
        <v>270</v>
      </c>
      <c r="AJ36" s="270">
        <v>71</v>
      </c>
      <c r="AK36" s="270">
        <v>38.1</v>
      </c>
    </row>
    <row r="37" spans="1:37" x14ac:dyDescent="0.25">
      <c r="AE37" s="129">
        <v>26</v>
      </c>
      <c r="AF37" s="121" t="s">
        <v>269</v>
      </c>
      <c r="AG37" s="121" t="s">
        <v>270</v>
      </c>
      <c r="AH37" s="121" t="s">
        <v>270</v>
      </c>
      <c r="AI37" s="121" t="s">
        <v>271</v>
      </c>
      <c r="AJ37" s="270">
        <v>81</v>
      </c>
      <c r="AK37" s="270">
        <v>17.3</v>
      </c>
    </row>
    <row r="38" spans="1:37" ht="16.5" thickBot="1" x14ac:dyDescent="0.3">
      <c r="AE38" s="155">
        <v>27</v>
      </c>
      <c r="AF38" s="145" t="s">
        <v>269</v>
      </c>
      <c r="AG38" s="145" t="s">
        <v>270</v>
      </c>
      <c r="AH38" s="145" t="s">
        <v>270</v>
      </c>
      <c r="AI38" s="145" t="s">
        <v>270</v>
      </c>
      <c r="AJ38" s="270">
        <v>276</v>
      </c>
      <c r="AK38" s="270">
        <v>55.84</v>
      </c>
    </row>
    <row r="43" spans="1:37" ht="15.75" customHeight="1" x14ac:dyDescent="0.25">
      <c r="A43" s="277"/>
    </row>
    <row r="45" spans="1:37" x14ac:dyDescent="0.25">
      <c r="A45" s="395" t="s">
        <v>858</v>
      </c>
    </row>
  </sheetData>
  <mergeCells count="11">
    <mergeCell ref="AE9:AK9"/>
    <mergeCell ref="K2:Q2"/>
    <mergeCell ref="T2:AC2"/>
    <mergeCell ref="AE2:AJ2"/>
    <mergeCell ref="L3:N3"/>
    <mergeCell ref="O3:Q3"/>
    <mergeCell ref="U3:W3"/>
    <mergeCell ref="X3:Z3"/>
    <mergeCell ref="AA3:AC3"/>
    <mergeCell ref="AE3:AG3"/>
    <mergeCell ref="AH3:AJ3"/>
  </mergeCells>
  <phoneticPr fontId="13" type="noConversion"/>
  <hyperlinks>
    <hyperlink ref="A45" location="目錄!A1" display="目錄" xr:uid="{4B06A064-0793-4B8C-87D3-FD3975108987}"/>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0C9B-6C3F-4ACA-AB28-736D4CAE4E38}">
  <dimension ref="A1:Z48"/>
  <sheetViews>
    <sheetView zoomScale="70" zoomScaleNormal="70" workbookViewId="0">
      <selection activeCell="B14" sqref="B14"/>
    </sheetView>
  </sheetViews>
  <sheetFormatPr defaultColWidth="8.6640625" defaultRowHeight="15.75" x14ac:dyDescent="0.25"/>
  <cols>
    <col min="2" max="2" width="11.5546875" bestFit="1"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6" ht="16.5" thickBot="1" x14ac:dyDescent="0.3">
      <c r="B1" s="20" t="s">
        <v>51</v>
      </c>
      <c r="C1" s="20" t="s">
        <v>52</v>
      </c>
    </row>
    <row r="2" spans="1:26" x14ac:dyDescent="0.25">
      <c r="A2" t="str">
        <f>MONTH(J6)&amp;"月"</f>
        <v>3月</v>
      </c>
      <c r="B2" s="16">
        <f>Y6</f>
        <v>98</v>
      </c>
      <c r="C2" s="16">
        <f>Z6</f>
        <v>92</v>
      </c>
      <c r="D2" s="17"/>
      <c r="E2" s="16"/>
      <c r="J2" s="452" t="s">
        <v>1052</v>
      </c>
      <c r="K2" s="453"/>
      <c r="L2" s="453"/>
      <c r="M2" s="453"/>
      <c r="N2" s="453"/>
      <c r="O2" s="453"/>
      <c r="P2" s="453"/>
      <c r="Q2" s="453"/>
      <c r="R2" s="453"/>
      <c r="S2" s="453"/>
      <c r="T2" s="453"/>
      <c r="U2" s="453"/>
      <c r="V2" s="453"/>
      <c r="W2" s="453"/>
      <c r="X2" s="453"/>
      <c r="Y2" s="455" t="s">
        <v>91</v>
      </c>
      <c r="Z2" s="456"/>
    </row>
    <row r="3" spans="1:26" x14ac:dyDescent="0.25">
      <c r="A3" t="str">
        <f t="shared" ref="A3:A14" si="0">MONTH(J7)&amp;"月"</f>
        <v>4月</v>
      </c>
      <c r="B3" s="16">
        <f t="shared" ref="B3:C3" si="1">Y7</f>
        <v>5</v>
      </c>
      <c r="C3" s="16">
        <f t="shared" si="1"/>
        <v>94</v>
      </c>
      <c r="D3" s="17"/>
      <c r="E3" s="16"/>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1" t="s">
        <v>90</v>
      </c>
      <c r="Y3" s="37" t="s">
        <v>51</v>
      </c>
      <c r="Z3" s="340" t="s">
        <v>52</v>
      </c>
    </row>
    <row r="4" spans="1:26" x14ac:dyDescent="0.25">
      <c r="A4" t="str">
        <f t="shared" si="0"/>
        <v>5月</v>
      </c>
      <c r="B4" s="16">
        <f t="shared" ref="B4:C4" si="2">Y8</f>
        <v>20</v>
      </c>
      <c r="C4" s="16">
        <f t="shared" si="2"/>
        <v>113</v>
      </c>
      <c r="D4" s="17"/>
      <c r="E4" s="16"/>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4" t="s">
        <v>86</v>
      </c>
      <c r="Y4" s="38"/>
      <c r="Z4" s="6"/>
    </row>
    <row r="5" spans="1:26" x14ac:dyDescent="0.25">
      <c r="A5" t="str">
        <f t="shared" si="0"/>
        <v>6月</v>
      </c>
      <c r="B5" s="16">
        <f t="shared" ref="B5:C5" si="3">Y9</f>
        <v>24</v>
      </c>
      <c r="C5" s="16">
        <f t="shared" si="3"/>
        <v>97</v>
      </c>
      <c r="D5" s="17"/>
      <c r="E5" s="16"/>
      <c r="J5" s="29">
        <v>45323</v>
      </c>
      <c r="K5" t="s">
        <v>1144</v>
      </c>
      <c r="L5" s="270">
        <v>7443</v>
      </c>
      <c r="M5" s="270">
        <v>3708</v>
      </c>
      <c r="N5" s="270">
        <v>3735</v>
      </c>
      <c r="O5" s="270">
        <v>378</v>
      </c>
      <c r="P5" s="270">
        <v>343</v>
      </c>
      <c r="Q5" s="270">
        <v>2987</v>
      </c>
      <c r="R5" s="270">
        <v>109</v>
      </c>
      <c r="S5" s="270">
        <v>233</v>
      </c>
      <c r="T5" s="270">
        <v>3393</v>
      </c>
      <c r="U5" s="270">
        <v>0</v>
      </c>
      <c r="V5" s="270">
        <v>0</v>
      </c>
      <c r="W5" s="270">
        <v>1043</v>
      </c>
      <c r="X5" s="270">
        <v>1043</v>
      </c>
      <c r="Y5" s="38"/>
      <c r="Z5" s="6"/>
    </row>
    <row r="6" spans="1:26" x14ac:dyDescent="0.25">
      <c r="A6" t="str">
        <f t="shared" si="0"/>
        <v>7月</v>
      </c>
      <c r="B6" s="16">
        <f t="shared" ref="B6:C6" si="4">Y10</f>
        <v>17</v>
      </c>
      <c r="C6" s="16">
        <f t="shared" si="4"/>
        <v>90</v>
      </c>
      <c r="D6" s="17"/>
      <c r="E6" s="16"/>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c r="Y6" s="226">
        <f>N6-N5</f>
        <v>98</v>
      </c>
      <c r="Z6" s="341">
        <f>M6-M5</f>
        <v>92</v>
      </c>
    </row>
    <row r="7" spans="1:26" x14ac:dyDescent="0.25">
      <c r="A7" t="str">
        <f t="shared" si="0"/>
        <v>8月</v>
      </c>
      <c r="B7" s="16">
        <f t="shared" ref="B7:C7" si="5">Y11</f>
        <v>-35</v>
      </c>
      <c r="C7" s="16">
        <f t="shared" si="5"/>
        <v>47</v>
      </c>
      <c r="D7" s="17"/>
      <c r="E7" s="16"/>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c r="Y7" s="226">
        <f t="shared" ref="Y7:Y17" si="6">N7-N6</f>
        <v>5</v>
      </c>
      <c r="Z7" s="341">
        <f t="shared" ref="Z7:Z18" si="7">M7-M6</f>
        <v>94</v>
      </c>
    </row>
    <row r="8" spans="1:26" x14ac:dyDescent="0.25">
      <c r="A8" t="str">
        <f t="shared" si="0"/>
        <v>9月</v>
      </c>
      <c r="B8" s="16">
        <f t="shared" ref="B8:C8" si="8">Y12</f>
        <v>0</v>
      </c>
      <c r="C8" s="16">
        <f t="shared" si="8"/>
        <v>-57</v>
      </c>
      <c r="D8" s="17"/>
      <c r="E8" s="16"/>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c r="Y8" s="226">
        <f t="shared" si="6"/>
        <v>20</v>
      </c>
      <c r="Z8" s="341">
        <f t="shared" si="7"/>
        <v>113</v>
      </c>
    </row>
    <row r="9" spans="1:26" x14ac:dyDescent="0.25">
      <c r="A9" t="str">
        <f t="shared" si="0"/>
        <v>10月</v>
      </c>
      <c r="B9" s="16">
        <f t="shared" ref="B9:C9" si="9">Y13</f>
        <v>0</v>
      </c>
      <c r="C9" s="16">
        <f t="shared" si="9"/>
        <v>22</v>
      </c>
      <c r="D9" s="17"/>
      <c r="E9" s="16"/>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c r="Y9" s="226">
        <f t="shared" si="6"/>
        <v>24</v>
      </c>
      <c r="Z9" s="341">
        <f t="shared" si="7"/>
        <v>97</v>
      </c>
    </row>
    <row r="10" spans="1:26" x14ac:dyDescent="0.25">
      <c r="A10" t="str">
        <f t="shared" si="0"/>
        <v>11月</v>
      </c>
      <c r="B10" s="16">
        <f t="shared" ref="B10:C10" si="10">Y14</f>
        <v>96</v>
      </c>
      <c r="C10" s="16">
        <f t="shared" si="10"/>
        <v>-10</v>
      </c>
      <c r="D10" s="17"/>
      <c r="E10" s="16"/>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c r="Y10" s="226">
        <f t="shared" si="6"/>
        <v>17</v>
      </c>
      <c r="Z10" s="341">
        <f t="shared" si="7"/>
        <v>90</v>
      </c>
    </row>
    <row r="11" spans="1:26" x14ac:dyDescent="0.25">
      <c r="A11" t="str">
        <f t="shared" si="0"/>
        <v>12月</v>
      </c>
      <c r="B11" s="16">
        <f t="shared" ref="B11:C11" si="11">Y15</f>
        <v>-47</v>
      </c>
      <c r="C11" s="16">
        <f t="shared" si="11"/>
        <v>3</v>
      </c>
      <c r="D11" s="17"/>
      <c r="E11" s="16"/>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c r="Y11" s="226">
        <f t="shared" si="6"/>
        <v>-35</v>
      </c>
      <c r="Z11" s="341">
        <f t="shared" si="7"/>
        <v>47</v>
      </c>
    </row>
    <row r="12" spans="1:26" x14ac:dyDescent="0.25">
      <c r="A12" t="str">
        <f t="shared" si="0"/>
        <v>1月</v>
      </c>
      <c r="B12" s="16">
        <f t="shared" ref="B12:C12" si="12">Y16</f>
        <v>-55</v>
      </c>
      <c r="C12" s="16">
        <f t="shared" si="12"/>
        <v>-54</v>
      </c>
      <c r="D12" s="17"/>
      <c r="E12" s="16"/>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c r="Y12" s="226">
        <f t="shared" si="6"/>
        <v>0</v>
      </c>
      <c r="Z12" s="341">
        <f t="shared" si="7"/>
        <v>-57</v>
      </c>
    </row>
    <row r="13" spans="1:26" x14ac:dyDescent="0.25">
      <c r="A13" t="str">
        <f t="shared" si="0"/>
        <v>2月</v>
      </c>
      <c r="B13" s="16">
        <f t="shared" ref="B13:C13" si="13">Y17</f>
        <v>-112</v>
      </c>
      <c r="C13" s="16">
        <f t="shared" si="13"/>
        <v>62</v>
      </c>
      <c r="D13" s="17"/>
      <c r="E13" s="16"/>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c r="Y13" s="226">
        <f t="shared" si="6"/>
        <v>0</v>
      </c>
      <c r="Z13" s="341">
        <f t="shared" si="7"/>
        <v>22</v>
      </c>
    </row>
    <row r="14" spans="1:26" x14ac:dyDescent="0.25">
      <c r="A14" t="str">
        <f t="shared" si="0"/>
        <v>3月</v>
      </c>
      <c r="B14" s="16">
        <f t="shared" ref="B14:C14" si="14">Y18</f>
        <v>-62</v>
      </c>
      <c r="C14" s="16">
        <f t="shared" si="14"/>
        <v>29</v>
      </c>
      <c r="D14" s="17"/>
      <c r="E14" s="16"/>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c r="Y14" s="226">
        <f t="shared" si="6"/>
        <v>96</v>
      </c>
      <c r="Z14" s="341">
        <f t="shared" si="7"/>
        <v>-10</v>
      </c>
    </row>
    <row r="15" spans="1:26"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c r="Y15" s="226">
        <f t="shared" si="6"/>
        <v>-47</v>
      </c>
      <c r="Z15" s="341">
        <f t="shared" si="7"/>
        <v>3</v>
      </c>
    </row>
    <row r="16" spans="1:26"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c r="Y16" s="226">
        <f t="shared" si="6"/>
        <v>-55</v>
      </c>
      <c r="Z16" s="341">
        <f t="shared" si="7"/>
        <v>-54</v>
      </c>
    </row>
    <row r="17" spans="1:26"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c r="Y17" s="226">
        <f t="shared" si="6"/>
        <v>-112</v>
      </c>
      <c r="Z17" s="341">
        <f t="shared" si="7"/>
        <v>62</v>
      </c>
    </row>
    <row r="18" spans="1:26"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c r="Y18" s="342">
        <f>N18-N17</f>
        <v>-62</v>
      </c>
      <c r="Z18" s="343">
        <f t="shared" si="7"/>
        <v>29</v>
      </c>
    </row>
    <row r="19" spans="1:26" x14ac:dyDescent="0.25">
      <c r="T19" s="10"/>
    </row>
    <row r="20" spans="1:26" x14ac:dyDescent="0.25">
      <c r="T20" s="10"/>
    </row>
    <row r="21" spans="1:26" x14ac:dyDescent="0.25">
      <c r="T21" s="10"/>
    </row>
    <row r="22" spans="1:26" x14ac:dyDescent="0.25">
      <c r="T22" s="10"/>
    </row>
    <row r="23" spans="1:26" x14ac:dyDescent="0.25">
      <c r="T23" s="10"/>
    </row>
    <row r="24" spans="1:26" x14ac:dyDescent="0.25">
      <c r="T24" s="10"/>
    </row>
    <row r="25" spans="1:26" x14ac:dyDescent="0.25">
      <c r="T25" s="10"/>
    </row>
    <row r="26" spans="1:26" x14ac:dyDescent="0.25">
      <c r="T26" s="10"/>
    </row>
    <row r="27" spans="1:26" x14ac:dyDescent="0.25">
      <c r="T27" s="10"/>
    </row>
    <row r="28" spans="1:26" x14ac:dyDescent="0.25">
      <c r="T28" s="10"/>
    </row>
    <row r="29" spans="1:26" x14ac:dyDescent="0.25">
      <c r="T29" s="10"/>
    </row>
    <row r="30" spans="1:26" x14ac:dyDescent="0.25">
      <c r="T30" s="10"/>
    </row>
    <row r="31" spans="1:26" x14ac:dyDescent="0.25">
      <c r="T31" s="10"/>
    </row>
    <row r="32" spans="1:26"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2">
    <mergeCell ref="J2:X2"/>
    <mergeCell ref="Y2:Z2"/>
  </mergeCells>
  <phoneticPr fontId="13" type="noConversion"/>
  <hyperlinks>
    <hyperlink ref="A48" location="目錄!A1" display="目錄" xr:uid="{AE216D66-A872-4506-A55B-AF92A0398AAD}"/>
  </hyperlinks>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740-9C99-49EC-AF8E-3F560AB88C52}">
  <dimension ref="A1:X48"/>
  <sheetViews>
    <sheetView zoomScale="70" zoomScaleNormal="70" workbookViewId="0">
      <selection activeCell="M37" sqref="M37"/>
    </sheetView>
  </sheetViews>
  <sheetFormatPr defaultColWidth="8.6640625" defaultRowHeight="15.75" x14ac:dyDescent="0.25"/>
  <cols>
    <col min="11" max="11" width="8.33203125" bestFit="1" customWidth="1"/>
    <col min="12" max="12" width="18.6640625" bestFit="1" customWidth="1"/>
    <col min="13" max="13" width="21.33203125" bestFit="1" customWidth="1"/>
    <col min="14" max="14" width="20.6640625" bestFit="1" customWidth="1"/>
    <col min="15" max="15" width="23.33203125" bestFit="1" customWidth="1"/>
    <col min="18" max="18" width="8.33203125" bestFit="1" customWidth="1"/>
    <col min="19" max="19" width="7.109375" bestFit="1" customWidth="1"/>
    <col min="21" max="21" width="7.109375" bestFit="1" customWidth="1"/>
    <col min="23" max="23" width="7.109375" bestFit="1" customWidth="1"/>
  </cols>
  <sheetData>
    <row r="1" spans="1:24" ht="16.5" thickBot="1" x14ac:dyDescent="0.3">
      <c r="B1" s="1" t="s">
        <v>173</v>
      </c>
      <c r="C1" s="1" t="s">
        <v>17</v>
      </c>
    </row>
    <row r="2" spans="1:24" x14ac:dyDescent="0.25">
      <c r="A2" t="s">
        <v>1243</v>
      </c>
      <c r="B2" s="1"/>
      <c r="C2" s="1"/>
      <c r="K2" s="537" t="s">
        <v>870</v>
      </c>
      <c r="L2" s="526"/>
      <c r="M2" s="526"/>
      <c r="N2" s="526"/>
      <c r="O2" s="527"/>
    </row>
    <row r="3" spans="1:24" x14ac:dyDescent="0.25">
      <c r="A3" t="s">
        <v>1181</v>
      </c>
      <c r="B3" s="80">
        <f>S6</f>
        <v>0.68789808917197448</v>
      </c>
      <c r="C3" s="80">
        <f>T6</f>
        <v>0.71856677524429968</v>
      </c>
      <c r="K3" s="127"/>
      <c r="L3" s="308" t="s">
        <v>304</v>
      </c>
      <c r="M3" s="309" t="s">
        <v>305</v>
      </c>
      <c r="N3" s="308" t="s">
        <v>306</v>
      </c>
      <c r="O3" s="166" t="s">
        <v>307</v>
      </c>
      <c r="R3" s="507" t="s">
        <v>312</v>
      </c>
      <c r="S3" s="508"/>
      <c r="T3" s="508"/>
      <c r="U3" s="508"/>
      <c r="V3" s="508"/>
      <c r="W3" s="508"/>
      <c r="X3" s="509"/>
    </row>
    <row r="4" spans="1:24" x14ac:dyDescent="0.25">
      <c r="A4" t="s">
        <v>1179</v>
      </c>
      <c r="B4" s="80">
        <f t="shared" ref="B4:C4" si="0">S7</f>
        <v>0.69426751592356684</v>
      </c>
      <c r="C4" s="80">
        <f t="shared" si="0"/>
        <v>0.66547231270358309</v>
      </c>
      <c r="K4" s="266" t="s">
        <v>280</v>
      </c>
      <c r="L4" s="237" t="s">
        <v>308</v>
      </c>
      <c r="M4" s="237" t="s">
        <v>309</v>
      </c>
      <c r="N4" s="237" t="s">
        <v>310</v>
      </c>
      <c r="O4" s="238" t="s">
        <v>311</v>
      </c>
      <c r="R4" s="148"/>
      <c r="S4" s="517" t="s">
        <v>140</v>
      </c>
      <c r="T4" s="518"/>
      <c r="U4" s="517" t="s">
        <v>314</v>
      </c>
      <c r="V4" s="518"/>
      <c r="W4" s="517" t="s">
        <v>287</v>
      </c>
      <c r="X4" s="519"/>
    </row>
    <row r="5" spans="1:24" x14ac:dyDescent="0.25">
      <c r="A5" t="s">
        <v>1221</v>
      </c>
      <c r="B5" s="80">
        <f t="shared" ref="B5:C5" si="1">S8</f>
        <v>0.69426751592356684</v>
      </c>
      <c r="C5" s="80">
        <f t="shared" si="1"/>
        <v>0.69022801302931591</v>
      </c>
      <c r="K5" s="127" t="s">
        <v>1243</v>
      </c>
      <c r="L5" s="270">
        <v>157</v>
      </c>
      <c r="M5" s="270">
        <v>8289</v>
      </c>
      <c r="N5" s="270">
        <v>3070</v>
      </c>
      <c r="O5" s="270">
        <v>340485</v>
      </c>
      <c r="R5" s="131" t="s">
        <v>288</v>
      </c>
      <c r="S5" s="137" t="s">
        <v>173</v>
      </c>
      <c r="T5" s="151" t="s">
        <v>17</v>
      </c>
      <c r="U5" s="151" t="s">
        <v>173</v>
      </c>
      <c r="V5" s="151" t="s">
        <v>17</v>
      </c>
      <c r="W5" s="151" t="s">
        <v>173</v>
      </c>
      <c r="X5" s="138" t="s">
        <v>17</v>
      </c>
    </row>
    <row r="6" spans="1:24" x14ac:dyDescent="0.25">
      <c r="A6" t="s">
        <v>1185</v>
      </c>
      <c r="B6" s="80">
        <f t="shared" ref="B6:C6" si="2">S9</f>
        <v>0.6560509554140127</v>
      </c>
      <c r="C6" s="80">
        <f t="shared" si="2"/>
        <v>0.70618892508143327</v>
      </c>
      <c r="K6" s="127" t="s">
        <v>1181</v>
      </c>
      <c r="L6" s="270">
        <v>108</v>
      </c>
      <c r="M6" s="270">
        <v>2151</v>
      </c>
      <c r="N6" s="270">
        <v>2206</v>
      </c>
      <c r="O6" s="270">
        <v>47794</v>
      </c>
      <c r="R6" s="148" t="str">
        <f>K6</f>
        <v>國際</v>
      </c>
      <c r="S6" s="167">
        <f>L6/$L$5</f>
        <v>0.68789808917197448</v>
      </c>
      <c r="T6" s="167">
        <f>N6/$N$5</f>
        <v>0.71856677524429968</v>
      </c>
      <c r="U6" s="167">
        <f>M6/$M$5</f>
        <v>0.25950054288816504</v>
      </c>
      <c r="V6" s="167">
        <f>O6/$O$5</f>
        <v>0.14037035405377624</v>
      </c>
      <c r="W6" s="159">
        <f>M6/L6</f>
        <v>19.916666666666668</v>
      </c>
      <c r="X6" s="160">
        <f>O6/N6</f>
        <v>21.665457842248415</v>
      </c>
    </row>
    <row r="7" spans="1:24" x14ac:dyDescent="0.25">
      <c r="A7" t="s">
        <v>1239</v>
      </c>
      <c r="B7" s="80">
        <f t="shared" ref="B7:C7" si="3">S10</f>
        <v>0.37579617834394907</v>
      </c>
      <c r="C7" s="80">
        <f t="shared" si="3"/>
        <v>0.39250814332247558</v>
      </c>
      <c r="K7" s="127" t="s">
        <v>1179</v>
      </c>
      <c r="L7" s="270">
        <v>109</v>
      </c>
      <c r="M7" s="270">
        <v>1523</v>
      </c>
      <c r="N7" s="270">
        <v>2043</v>
      </c>
      <c r="O7" s="270">
        <v>108482</v>
      </c>
      <c r="R7" s="148" t="str">
        <f t="shared" ref="R7:R18" si="4">K7</f>
        <v>證券</v>
      </c>
      <c r="S7" s="167">
        <f t="shared" ref="S7:S18" si="5">L7/$L$5</f>
        <v>0.69426751592356684</v>
      </c>
      <c r="T7" s="167">
        <f t="shared" ref="T7:T18" si="6">N7/$N$5</f>
        <v>0.66547231270358309</v>
      </c>
      <c r="U7" s="167">
        <f t="shared" ref="U7:U18" si="7">M7/$M$5</f>
        <v>0.1837374834117505</v>
      </c>
      <c r="V7" s="167">
        <f t="shared" ref="V7:V18" si="8">O7/$O$5</f>
        <v>0.31861021777758197</v>
      </c>
      <c r="W7" s="159">
        <f t="shared" ref="W7:W18" si="9">M7/L7</f>
        <v>13.972477064220184</v>
      </c>
      <c r="X7" s="160">
        <f t="shared" ref="X7:X18" si="10">O7/N7</f>
        <v>53.09936368086148</v>
      </c>
    </row>
    <row r="8" spans="1:24" x14ac:dyDescent="0.25">
      <c r="A8" t="s">
        <v>1237</v>
      </c>
      <c r="B8" s="80">
        <f t="shared" ref="B8:C8" si="11">S11</f>
        <v>0.5286624203821656</v>
      </c>
      <c r="C8" s="80">
        <f t="shared" si="11"/>
        <v>0.4521172638436482</v>
      </c>
      <c r="K8" s="127" t="s">
        <v>1221</v>
      </c>
      <c r="L8" s="270">
        <v>109</v>
      </c>
      <c r="M8" s="270">
        <v>1328</v>
      </c>
      <c r="N8" s="270">
        <v>2119</v>
      </c>
      <c r="O8" s="270">
        <v>32475</v>
      </c>
      <c r="R8" s="148" t="str">
        <f t="shared" si="4"/>
        <v>要聞</v>
      </c>
      <c r="S8" s="167">
        <f t="shared" si="5"/>
        <v>0.69426751592356684</v>
      </c>
      <c r="T8" s="167">
        <f t="shared" si="6"/>
        <v>0.69022801302931591</v>
      </c>
      <c r="U8" s="167">
        <f t="shared" si="7"/>
        <v>0.16021232959343709</v>
      </c>
      <c r="V8" s="167">
        <f t="shared" si="8"/>
        <v>9.537865104189612E-2</v>
      </c>
      <c r="W8" s="159">
        <f t="shared" si="9"/>
        <v>12.18348623853211</v>
      </c>
      <c r="X8" s="160">
        <f t="shared" si="10"/>
        <v>15.325625294950449</v>
      </c>
    </row>
    <row r="9" spans="1:24" x14ac:dyDescent="0.25">
      <c r="A9" t="s">
        <v>1194</v>
      </c>
      <c r="B9" s="80">
        <f t="shared" ref="B9:C9" si="12">S12</f>
        <v>0.45222929936305734</v>
      </c>
      <c r="C9" s="80">
        <f t="shared" si="12"/>
        <v>0.40456026058631922</v>
      </c>
      <c r="K9" s="127" t="s">
        <v>1185</v>
      </c>
      <c r="L9" s="270">
        <v>103</v>
      </c>
      <c r="M9" s="270">
        <v>1187</v>
      </c>
      <c r="N9" s="270">
        <v>2168</v>
      </c>
      <c r="O9" s="270">
        <v>79904</v>
      </c>
      <c r="R9" s="148" t="str">
        <f t="shared" si="4"/>
        <v>產業</v>
      </c>
      <c r="S9" s="167">
        <f t="shared" si="5"/>
        <v>0.6560509554140127</v>
      </c>
      <c r="T9" s="167">
        <f t="shared" si="6"/>
        <v>0.70618892508143327</v>
      </c>
      <c r="U9" s="167">
        <f t="shared" si="7"/>
        <v>0.14320183375557968</v>
      </c>
      <c r="V9" s="167">
        <f t="shared" si="8"/>
        <v>0.23467700486071338</v>
      </c>
      <c r="W9" s="159">
        <f t="shared" si="9"/>
        <v>11.524271844660195</v>
      </c>
      <c r="X9" s="160">
        <f t="shared" si="10"/>
        <v>36.85608856088561</v>
      </c>
    </row>
    <row r="10" spans="1:24" x14ac:dyDescent="0.25">
      <c r="A10" t="s">
        <v>1197</v>
      </c>
      <c r="B10" s="80">
        <f t="shared" ref="B10:C10" si="13">S13</f>
        <v>0.38853503184713378</v>
      </c>
      <c r="C10" s="80">
        <f t="shared" si="13"/>
        <v>0.39706840390879478</v>
      </c>
      <c r="K10" s="127" t="s">
        <v>1239</v>
      </c>
      <c r="L10" s="270">
        <v>59</v>
      </c>
      <c r="M10" s="270">
        <v>586</v>
      </c>
      <c r="N10" s="270">
        <v>1205</v>
      </c>
      <c r="O10" s="270">
        <v>9925</v>
      </c>
      <c r="R10" s="148" t="str">
        <f t="shared" si="4"/>
        <v>兩岸</v>
      </c>
      <c r="S10" s="167">
        <f t="shared" si="5"/>
        <v>0.37579617834394907</v>
      </c>
      <c r="T10" s="167">
        <f t="shared" si="6"/>
        <v>0.39250814332247558</v>
      </c>
      <c r="U10" s="167">
        <f t="shared" si="7"/>
        <v>7.0696103269393171E-2</v>
      </c>
      <c r="V10" s="167">
        <f t="shared" si="8"/>
        <v>2.9149595430048313E-2</v>
      </c>
      <c r="W10" s="159">
        <f t="shared" si="9"/>
        <v>9.9322033898305087</v>
      </c>
      <c r="X10" s="160">
        <f t="shared" si="10"/>
        <v>8.2365145228215759</v>
      </c>
    </row>
    <row r="11" spans="1:24" x14ac:dyDescent="0.25">
      <c r="A11" t="s">
        <v>1191</v>
      </c>
      <c r="B11" s="80">
        <f t="shared" ref="B11:C11" si="14">S14</f>
        <v>0.38853503184713378</v>
      </c>
      <c r="C11" s="80">
        <f t="shared" si="14"/>
        <v>0.27263843648208469</v>
      </c>
      <c r="K11" s="127" t="s">
        <v>1237</v>
      </c>
      <c r="L11" s="270">
        <v>83</v>
      </c>
      <c r="M11" s="270">
        <v>500</v>
      </c>
      <c r="N11" s="270">
        <v>1388</v>
      </c>
      <c r="O11" s="270">
        <v>23152</v>
      </c>
      <c r="R11" s="148" t="str">
        <f t="shared" si="4"/>
        <v>金融</v>
      </c>
      <c r="S11" s="167">
        <f t="shared" si="5"/>
        <v>0.5286624203821656</v>
      </c>
      <c r="T11" s="167">
        <f t="shared" si="6"/>
        <v>0.4521172638436482</v>
      </c>
      <c r="U11" s="167">
        <f t="shared" si="7"/>
        <v>6.0320907226444682E-2</v>
      </c>
      <c r="V11" s="167">
        <f t="shared" si="8"/>
        <v>6.7997121752793807E-2</v>
      </c>
      <c r="W11" s="159">
        <f t="shared" si="9"/>
        <v>6.024096385542169</v>
      </c>
      <c r="X11" s="160">
        <f t="shared" si="10"/>
        <v>16.680115273775215</v>
      </c>
    </row>
    <row r="12" spans="1:24" x14ac:dyDescent="0.25">
      <c r="A12" t="s">
        <v>1238</v>
      </c>
      <c r="B12" s="80">
        <f t="shared" ref="B12:C12" si="15">S15</f>
        <v>0.19108280254777071</v>
      </c>
      <c r="C12" s="80">
        <f t="shared" si="15"/>
        <v>0.14918566775244299</v>
      </c>
      <c r="K12" s="127" t="s">
        <v>1194</v>
      </c>
      <c r="L12" s="270">
        <v>71</v>
      </c>
      <c r="M12" s="270">
        <v>426</v>
      </c>
      <c r="N12" s="270">
        <v>1242</v>
      </c>
      <c r="O12" s="270">
        <v>8829</v>
      </c>
      <c r="R12" s="148" t="str">
        <f t="shared" si="4"/>
        <v>理財</v>
      </c>
      <c r="S12" s="167">
        <f t="shared" si="5"/>
        <v>0.45222929936305734</v>
      </c>
      <c r="T12" s="167">
        <f t="shared" si="6"/>
        <v>0.40456026058631922</v>
      </c>
      <c r="U12" s="167">
        <f t="shared" si="7"/>
        <v>5.1393412956930874E-2</v>
      </c>
      <c r="V12" s="167">
        <f t="shared" si="8"/>
        <v>2.5930657738226354E-2</v>
      </c>
      <c r="W12" s="159">
        <f t="shared" si="9"/>
        <v>6</v>
      </c>
      <c r="X12" s="160">
        <f t="shared" si="10"/>
        <v>7.1086956521739131</v>
      </c>
    </row>
    <row r="13" spans="1:24" x14ac:dyDescent="0.25">
      <c r="A13" t="s">
        <v>1241</v>
      </c>
      <c r="B13" s="80">
        <f t="shared" ref="B13:C13" si="16">S16</f>
        <v>7.6433121019108277E-2</v>
      </c>
      <c r="C13" s="80">
        <f t="shared" si="16"/>
        <v>9.6416938110749181E-2</v>
      </c>
      <c r="K13" s="127" t="s">
        <v>1197</v>
      </c>
      <c r="L13" s="270">
        <v>61</v>
      </c>
      <c r="M13" s="270">
        <v>246</v>
      </c>
      <c r="N13" s="270">
        <v>1219</v>
      </c>
      <c r="O13" s="270">
        <v>7899</v>
      </c>
      <c r="R13" s="148" t="str">
        <f t="shared" si="4"/>
        <v>房市</v>
      </c>
      <c r="S13" s="167">
        <f t="shared" si="5"/>
        <v>0.38853503184713378</v>
      </c>
      <c r="T13" s="167">
        <f t="shared" si="6"/>
        <v>0.39706840390879478</v>
      </c>
      <c r="U13" s="167">
        <f t="shared" si="7"/>
        <v>2.9677886355410785E-2</v>
      </c>
      <c r="V13" s="167">
        <f t="shared" si="8"/>
        <v>2.3199259879289835E-2</v>
      </c>
      <c r="W13" s="159">
        <f t="shared" si="9"/>
        <v>4.0327868852459012</v>
      </c>
      <c r="X13" s="160">
        <f t="shared" si="10"/>
        <v>6.4799015586546354</v>
      </c>
    </row>
    <row r="14" spans="1:24" x14ac:dyDescent="0.25">
      <c r="A14" t="s">
        <v>1242</v>
      </c>
      <c r="B14" s="80">
        <f t="shared" ref="B14:C14" si="17">S17</f>
        <v>5.7324840764331211E-2</v>
      </c>
      <c r="C14" s="80">
        <f t="shared" si="17"/>
        <v>0.10097719869706841</v>
      </c>
      <c r="K14" s="127" t="s">
        <v>1191</v>
      </c>
      <c r="L14" s="270">
        <v>61</v>
      </c>
      <c r="M14" s="270">
        <v>223</v>
      </c>
      <c r="N14" s="270">
        <v>837</v>
      </c>
      <c r="O14" s="270">
        <v>4805</v>
      </c>
      <c r="R14" s="148" t="str">
        <f t="shared" si="4"/>
        <v>專欄</v>
      </c>
      <c r="S14" s="167">
        <f t="shared" si="5"/>
        <v>0.38853503184713378</v>
      </c>
      <c r="T14" s="167">
        <f t="shared" si="6"/>
        <v>0.27263843648208469</v>
      </c>
      <c r="U14" s="167">
        <f t="shared" si="7"/>
        <v>2.690312462299433E-2</v>
      </c>
      <c r="V14" s="167">
        <f t="shared" si="8"/>
        <v>1.4112222271172004E-2</v>
      </c>
      <c r="W14" s="159">
        <f t="shared" si="9"/>
        <v>3.6557377049180326</v>
      </c>
      <c r="X14" s="160">
        <f t="shared" si="10"/>
        <v>5.7407407407407405</v>
      </c>
    </row>
    <row r="15" spans="1:24" x14ac:dyDescent="0.25">
      <c r="A15" t="s">
        <v>1240</v>
      </c>
      <c r="B15" s="80">
        <f t="shared" ref="B15:C15" si="18">S18</f>
        <v>7.6433121019108277E-2</v>
      </c>
      <c r="C15" s="80">
        <f t="shared" si="18"/>
        <v>3.5504885993485343E-2</v>
      </c>
      <c r="K15" s="127" t="s">
        <v>1238</v>
      </c>
      <c r="L15" s="270">
        <v>30</v>
      </c>
      <c r="M15" s="270">
        <v>40</v>
      </c>
      <c r="N15" s="270">
        <v>458</v>
      </c>
      <c r="O15" s="270">
        <v>13356</v>
      </c>
      <c r="R15" s="148" t="str">
        <f t="shared" si="4"/>
        <v>商情</v>
      </c>
      <c r="S15" s="167">
        <f t="shared" si="5"/>
        <v>0.19108280254777071</v>
      </c>
      <c r="T15" s="167">
        <f t="shared" si="6"/>
        <v>0.14918566775244299</v>
      </c>
      <c r="U15" s="167">
        <f t="shared" si="7"/>
        <v>4.825672578115575E-3</v>
      </c>
      <c r="V15" s="167">
        <f t="shared" si="8"/>
        <v>3.9226397638662494E-2</v>
      </c>
      <c r="W15" s="159">
        <f t="shared" si="9"/>
        <v>1.3333333333333333</v>
      </c>
      <c r="X15" s="160">
        <f t="shared" si="10"/>
        <v>29.161572052401748</v>
      </c>
    </row>
    <row r="16" spans="1:24" x14ac:dyDescent="0.25">
      <c r="K16" s="127" t="s">
        <v>1241</v>
      </c>
      <c r="L16" s="270">
        <v>12</v>
      </c>
      <c r="M16" s="270">
        <v>37</v>
      </c>
      <c r="N16" s="270">
        <v>296</v>
      </c>
      <c r="O16" s="270">
        <v>1195</v>
      </c>
      <c r="R16" s="148" t="str">
        <f t="shared" si="4"/>
        <v>品味</v>
      </c>
      <c r="S16" s="167">
        <f t="shared" si="5"/>
        <v>7.6433121019108277E-2</v>
      </c>
      <c r="T16" s="167">
        <f t="shared" si="6"/>
        <v>9.6416938110749181E-2</v>
      </c>
      <c r="U16" s="167">
        <f t="shared" si="7"/>
        <v>4.4637471347569067E-3</v>
      </c>
      <c r="V16" s="167">
        <f t="shared" si="8"/>
        <v>3.5096993993861698E-3</v>
      </c>
      <c r="W16" s="159">
        <f t="shared" si="9"/>
        <v>3.0833333333333335</v>
      </c>
      <c r="X16" s="160">
        <f t="shared" si="10"/>
        <v>4.0371621621621623</v>
      </c>
    </row>
    <row r="17" spans="11:24" x14ac:dyDescent="0.25">
      <c r="K17" s="127" t="s">
        <v>1242</v>
      </c>
      <c r="L17" s="270">
        <v>9</v>
      </c>
      <c r="M17" s="270">
        <v>24</v>
      </c>
      <c r="N17" s="270">
        <v>310</v>
      </c>
      <c r="O17" s="270">
        <v>1001</v>
      </c>
      <c r="R17" s="148" t="str">
        <f t="shared" si="4"/>
        <v>OFF學</v>
      </c>
      <c r="S17" s="167">
        <f t="shared" si="5"/>
        <v>5.7324840764331211E-2</v>
      </c>
      <c r="T17" s="167">
        <f t="shared" si="6"/>
        <v>0.10097719869706841</v>
      </c>
      <c r="U17" s="167">
        <f t="shared" si="7"/>
        <v>2.8954035468693449E-3</v>
      </c>
      <c r="V17" s="167">
        <f t="shared" si="8"/>
        <v>2.9399239320381221E-3</v>
      </c>
      <c r="W17" s="159">
        <f t="shared" si="9"/>
        <v>2.6666666666666665</v>
      </c>
      <c r="X17" s="160">
        <f t="shared" si="10"/>
        <v>3.2290322580645161</v>
      </c>
    </row>
    <row r="18" spans="11:24" ht="16.5" thickBot="1" x14ac:dyDescent="0.3">
      <c r="K18" s="150" t="s">
        <v>1240</v>
      </c>
      <c r="L18" s="270">
        <v>12</v>
      </c>
      <c r="M18" s="270">
        <v>18</v>
      </c>
      <c r="N18" s="270">
        <v>109</v>
      </c>
      <c r="O18" s="270">
        <v>1668</v>
      </c>
      <c r="R18" s="149" t="str">
        <f t="shared" si="4"/>
        <v>期貨</v>
      </c>
      <c r="S18" s="168">
        <f t="shared" si="5"/>
        <v>7.6433121019108277E-2</v>
      </c>
      <c r="T18" s="168">
        <f t="shared" si="6"/>
        <v>3.5504885993485343E-2</v>
      </c>
      <c r="U18" s="168">
        <f t="shared" si="7"/>
        <v>2.1715526601520088E-3</v>
      </c>
      <c r="V18" s="168">
        <f t="shared" si="8"/>
        <v>4.8988942244151722E-3</v>
      </c>
      <c r="W18" s="163">
        <f t="shared" si="9"/>
        <v>1.5</v>
      </c>
      <c r="X18" s="164">
        <f t="shared" si="10"/>
        <v>15.302752293577981</v>
      </c>
    </row>
    <row r="43" spans="1:1" ht="24" x14ac:dyDescent="0.25">
      <c r="A43" s="277"/>
    </row>
    <row r="44" spans="1:1" ht="15.75" customHeight="1" x14ac:dyDescent="0.25">
      <c r="A44" s="277"/>
    </row>
    <row r="48" spans="1:1" x14ac:dyDescent="0.25">
      <c r="A48" s="395" t="s">
        <v>858</v>
      </c>
    </row>
  </sheetData>
  <mergeCells count="5">
    <mergeCell ref="S4:T4"/>
    <mergeCell ref="U4:V4"/>
    <mergeCell ref="W4:X4"/>
    <mergeCell ref="K2:O2"/>
    <mergeCell ref="R3:X3"/>
  </mergeCells>
  <phoneticPr fontId="13" type="noConversion"/>
  <hyperlinks>
    <hyperlink ref="A48" location="目錄!A1" display="目錄" xr:uid="{B74C3ABE-06A6-41D9-AF77-A5466650D043}"/>
  </hyperlink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CA545-12D4-40BD-94CA-AF5106C7D27C}">
  <dimension ref="A1:X48"/>
  <sheetViews>
    <sheetView zoomScale="70" zoomScaleNormal="70" workbookViewId="0">
      <selection activeCell="K45" sqref="K45"/>
    </sheetView>
  </sheetViews>
  <sheetFormatPr defaultColWidth="8.6640625" defaultRowHeight="15.75" x14ac:dyDescent="0.25"/>
  <cols>
    <col min="11" max="11" width="8.33203125" bestFit="1" customWidth="1"/>
    <col min="12" max="12" width="18.6640625" bestFit="1" customWidth="1"/>
    <col min="13" max="13" width="21.33203125" bestFit="1" customWidth="1"/>
    <col min="14" max="14" width="20.6640625" bestFit="1" customWidth="1"/>
    <col min="15" max="15" width="23.33203125" bestFit="1" customWidth="1"/>
    <col min="18" max="18" width="8.33203125" bestFit="1" customWidth="1"/>
    <col min="19" max="19" width="7.109375" bestFit="1" customWidth="1"/>
    <col min="21" max="21" width="7.109375" bestFit="1" customWidth="1"/>
    <col min="23" max="23" width="7.109375" bestFit="1" customWidth="1"/>
  </cols>
  <sheetData>
    <row r="1" spans="1:24" ht="16.5" thickBot="1" x14ac:dyDescent="0.3">
      <c r="B1" s="121" t="s">
        <v>315</v>
      </c>
      <c r="C1" s="121" t="s">
        <v>316</v>
      </c>
      <c r="D1" s="121" t="s">
        <v>317</v>
      </c>
      <c r="E1" s="121" t="s">
        <v>318</v>
      </c>
    </row>
    <row r="2" spans="1:24" x14ac:dyDescent="0.25">
      <c r="A2" t="s">
        <v>1243</v>
      </c>
      <c r="B2" s="121"/>
      <c r="C2" s="121"/>
      <c r="D2" s="121"/>
      <c r="E2" s="121"/>
      <c r="K2" s="537" t="s">
        <v>870</v>
      </c>
      <c r="L2" s="526"/>
      <c r="M2" s="526"/>
      <c r="N2" s="526"/>
      <c r="O2" s="527"/>
    </row>
    <row r="3" spans="1:24" x14ac:dyDescent="0.25">
      <c r="A3" t="s">
        <v>1181</v>
      </c>
      <c r="B3" s="80">
        <f>U6</f>
        <v>0.25950054288816504</v>
      </c>
      <c r="C3" s="80">
        <f>V6</f>
        <v>0.14037035405377624</v>
      </c>
      <c r="D3" s="169">
        <f>W6</f>
        <v>19.916666666666668</v>
      </c>
      <c r="E3" s="169">
        <f>X6</f>
        <v>21.665457842248415</v>
      </c>
      <c r="K3" s="127"/>
      <c r="L3" s="308" t="s">
        <v>304</v>
      </c>
      <c r="M3" s="309" t="s">
        <v>305</v>
      </c>
      <c r="N3" s="308" t="s">
        <v>306</v>
      </c>
      <c r="O3" s="166" t="s">
        <v>307</v>
      </c>
      <c r="R3" s="507" t="s">
        <v>312</v>
      </c>
      <c r="S3" s="508"/>
      <c r="T3" s="508"/>
      <c r="U3" s="508"/>
      <c r="V3" s="508"/>
      <c r="W3" s="508"/>
      <c r="X3" s="509"/>
    </row>
    <row r="4" spans="1:24" x14ac:dyDescent="0.25">
      <c r="A4" t="s">
        <v>1179</v>
      </c>
      <c r="B4" s="80">
        <f t="shared" ref="B4:E4" si="0">U7</f>
        <v>0.1837374834117505</v>
      </c>
      <c r="C4" s="80">
        <f t="shared" si="0"/>
        <v>0.31861021777758197</v>
      </c>
      <c r="D4" s="169">
        <f t="shared" si="0"/>
        <v>13.972477064220184</v>
      </c>
      <c r="E4" s="169">
        <f t="shared" si="0"/>
        <v>53.09936368086148</v>
      </c>
      <c r="K4" s="236" t="s">
        <v>280</v>
      </c>
      <c r="L4" s="237" t="s">
        <v>308</v>
      </c>
      <c r="M4" s="237" t="s">
        <v>309</v>
      </c>
      <c r="N4" s="237" t="s">
        <v>310</v>
      </c>
      <c r="O4" s="238" t="s">
        <v>311</v>
      </c>
      <c r="R4" s="176"/>
      <c r="S4" s="517" t="s">
        <v>140</v>
      </c>
      <c r="T4" s="518"/>
      <c r="U4" s="517" t="s">
        <v>314</v>
      </c>
      <c r="V4" s="518"/>
      <c r="W4" s="517" t="s">
        <v>287</v>
      </c>
      <c r="X4" s="519"/>
    </row>
    <row r="5" spans="1:24" x14ac:dyDescent="0.25">
      <c r="A5" t="s">
        <v>1221</v>
      </c>
      <c r="B5" s="80">
        <f t="shared" ref="B5:E5" si="1">U8</f>
        <v>0.16021232959343709</v>
      </c>
      <c r="C5" s="80">
        <f t="shared" si="1"/>
        <v>9.537865104189612E-2</v>
      </c>
      <c r="D5" s="169">
        <f t="shared" si="1"/>
        <v>12.18348623853211</v>
      </c>
      <c r="E5" s="169">
        <f t="shared" si="1"/>
        <v>15.325625294950449</v>
      </c>
      <c r="K5" s="127" t="s">
        <v>1243</v>
      </c>
      <c r="L5" s="270">
        <v>157</v>
      </c>
      <c r="M5" s="270">
        <v>8289</v>
      </c>
      <c r="N5" s="270">
        <v>3070</v>
      </c>
      <c r="O5" s="270">
        <v>340485</v>
      </c>
      <c r="R5" s="177" t="s">
        <v>288</v>
      </c>
      <c r="S5" s="132" t="s">
        <v>173</v>
      </c>
      <c r="T5" s="133" t="s">
        <v>17</v>
      </c>
      <c r="U5" s="133" t="s">
        <v>173</v>
      </c>
      <c r="V5" s="133" t="s">
        <v>17</v>
      </c>
      <c r="W5" s="133" t="s">
        <v>173</v>
      </c>
      <c r="X5" s="134" t="s">
        <v>17</v>
      </c>
    </row>
    <row r="6" spans="1:24" x14ac:dyDescent="0.25">
      <c r="A6" t="s">
        <v>1185</v>
      </c>
      <c r="B6" s="80">
        <f t="shared" ref="B6:E6" si="2">U9</f>
        <v>0.14320183375557968</v>
      </c>
      <c r="C6" s="80">
        <f t="shared" si="2"/>
        <v>0.23467700486071338</v>
      </c>
      <c r="D6" s="169">
        <f t="shared" si="2"/>
        <v>11.524271844660195</v>
      </c>
      <c r="E6" s="169">
        <f t="shared" si="2"/>
        <v>36.85608856088561</v>
      </c>
      <c r="K6" s="127" t="s">
        <v>1181</v>
      </c>
      <c r="L6" s="270">
        <v>108</v>
      </c>
      <c r="M6" s="270">
        <v>2151</v>
      </c>
      <c r="N6" s="270">
        <v>2206</v>
      </c>
      <c r="O6" s="270">
        <v>47794</v>
      </c>
      <c r="R6" s="148" t="str">
        <f>K6</f>
        <v>國際</v>
      </c>
      <c r="S6" s="167">
        <f>L6/$L$5</f>
        <v>0.68789808917197448</v>
      </c>
      <c r="T6" s="167">
        <f>N6/$N$5</f>
        <v>0.71856677524429968</v>
      </c>
      <c r="U6" s="167">
        <f>M6/$M$5</f>
        <v>0.25950054288816504</v>
      </c>
      <c r="V6" s="167">
        <f>O6/$O$5</f>
        <v>0.14037035405377624</v>
      </c>
      <c r="W6" s="159">
        <f>M6/L6</f>
        <v>19.916666666666668</v>
      </c>
      <c r="X6" s="160">
        <f>O6/N6</f>
        <v>21.665457842248415</v>
      </c>
    </row>
    <row r="7" spans="1:24" x14ac:dyDescent="0.25">
      <c r="A7" t="s">
        <v>1239</v>
      </c>
      <c r="B7" s="80">
        <f t="shared" ref="B7:E7" si="3">U10</f>
        <v>7.0696103269393171E-2</v>
      </c>
      <c r="C7" s="80">
        <f t="shared" si="3"/>
        <v>2.9149595430048313E-2</v>
      </c>
      <c r="D7" s="169">
        <f t="shared" si="3"/>
        <v>9.9322033898305087</v>
      </c>
      <c r="E7" s="169">
        <f t="shared" si="3"/>
        <v>8.2365145228215759</v>
      </c>
      <c r="K7" s="127" t="s">
        <v>1179</v>
      </c>
      <c r="L7" s="270">
        <v>109</v>
      </c>
      <c r="M7" s="270">
        <v>1523</v>
      </c>
      <c r="N7" s="270">
        <v>2043</v>
      </c>
      <c r="O7" s="270">
        <v>108482</v>
      </c>
      <c r="R7" s="148" t="str">
        <f t="shared" ref="R7:R15" si="4">K7</f>
        <v>證券</v>
      </c>
      <c r="S7" s="167">
        <f t="shared" ref="S7:S18" si="5">L7/$L$5</f>
        <v>0.69426751592356684</v>
      </c>
      <c r="T7" s="167">
        <f t="shared" ref="T7:T18" si="6">N7/$N$5</f>
        <v>0.66547231270358309</v>
      </c>
      <c r="U7" s="167">
        <f t="shared" ref="U7:U18" si="7">M7/$M$5</f>
        <v>0.1837374834117505</v>
      </c>
      <c r="V7" s="167">
        <f t="shared" ref="V7:V18" si="8">O7/$O$5</f>
        <v>0.31861021777758197</v>
      </c>
      <c r="W7" s="159">
        <f t="shared" ref="W7:W18" si="9">M7/L7</f>
        <v>13.972477064220184</v>
      </c>
      <c r="X7" s="160">
        <f t="shared" ref="X7:X18" si="10">O7/N7</f>
        <v>53.09936368086148</v>
      </c>
    </row>
    <row r="8" spans="1:24" x14ac:dyDescent="0.25">
      <c r="A8" t="s">
        <v>1237</v>
      </c>
      <c r="B8" s="80">
        <f t="shared" ref="B8:E8" si="11">U11</f>
        <v>6.0320907226444682E-2</v>
      </c>
      <c r="C8" s="80">
        <f t="shared" si="11"/>
        <v>6.7997121752793807E-2</v>
      </c>
      <c r="D8" s="169">
        <f t="shared" si="11"/>
        <v>6.024096385542169</v>
      </c>
      <c r="E8" s="169">
        <f t="shared" si="11"/>
        <v>16.680115273775215</v>
      </c>
      <c r="K8" s="127" t="s">
        <v>1221</v>
      </c>
      <c r="L8" s="270">
        <v>109</v>
      </c>
      <c r="M8" s="270">
        <v>1328</v>
      </c>
      <c r="N8" s="270">
        <v>2119</v>
      </c>
      <c r="O8" s="270">
        <v>32475</v>
      </c>
      <c r="R8" s="148" t="str">
        <f t="shared" si="4"/>
        <v>要聞</v>
      </c>
      <c r="S8" s="167">
        <f t="shared" si="5"/>
        <v>0.69426751592356684</v>
      </c>
      <c r="T8" s="167">
        <f t="shared" si="6"/>
        <v>0.69022801302931591</v>
      </c>
      <c r="U8" s="167">
        <f t="shared" si="7"/>
        <v>0.16021232959343709</v>
      </c>
      <c r="V8" s="167">
        <f t="shared" si="8"/>
        <v>9.537865104189612E-2</v>
      </c>
      <c r="W8" s="159">
        <f t="shared" si="9"/>
        <v>12.18348623853211</v>
      </c>
      <c r="X8" s="160">
        <f t="shared" si="10"/>
        <v>15.325625294950449</v>
      </c>
    </row>
    <row r="9" spans="1:24" x14ac:dyDescent="0.25">
      <c r="A9" t="s">
        <v>1194</v>
      </c>
      <c r="B9" s="80">
        <f t="shared" ref="B9:E9" si="12">U12</f>
        <v>5.1393412956930874E-2</v>
      </c>
      <c r="C9" s="80">
        <f t="shared" si="12"/>
        <v>2.5930657738226354E-2</v>
      </c>
      <c r="D9" s="169">
        <f t="shared" si="12"/>
        <v>6</v>
      </c>
      <c r="E9" s="169">
        <f t="shared" si="12"/>
        <v>7.1086956521739131</v>
      </c>
      <c r="K9" s="127" t="s">
        <v>1185</v>
      </c>
      <c r="L9" s="270">
        <v>103</v>
      </c>
      <c r="M9" s="270">
        <v>1187</v>
      </c>
      <c r="N9" s="270">
        <v>2168</v>
      </c>
      <c r="O9" s="270">
        <v>79904</v>
      </c>
      <c r="R9" s="148" t="str">
        <f t="shared" si="4"/>
        <v>產業</v>
      </c>
      <c r="S9" s="167">
        <f t="shared" si="5"/>
        <v>0.6560509554140127</v>
      </c>
      <c r="T9" s="167">
        <f t="shared" si="6"/>
        <v>0.70618892508143327</v>
      </c>
      <c r="U9" s="167">
        <f t="shared" si="7"/>
        <v>0.14320183375557968</v>
      </c>
      <c r="V9" s="167">
        <f t="shared" si="8"/>
        <v>0.23467700486071338</v>
      </c>
      <c r="W9" s="159">
        <f t="shared" si="9"/>
        <v>11.524271844660195</v>
      </c>
      <c r="X9" s="160">
        <f t="shared" si="10"/>
        <v>36.85608856088561</v>
      </c>
    </row>
    <row r="10" spans="1:24" x14ac:dyDescent="0.25">
      <c r="A10" t="s">
        <v>1197</v>
      </c>
      <c r="B10" s="80">
        <f t="shared" ref="B10:E10" si="13">U13</f>
        <v>2.9677886355410785E-2</v>
      </c>
      <c r="C10" s="80">
        <f t="shared" si="13"/>
        <v>2.3199259879289835E-2</v>
      </c>
      <c r="D10" s="169">
        <f t="shared" si="13"/>
        <v>4.0327868852459012</v>
      </c>
      <c r="E10" s="169">
        <f t="shared" si="13"/>
        <v>6.4799015586546354</v>
      </c>
      <c r="K10" s="127" t="s">
        <v>1239</v>
      </c>
      <c r="L10" s="270">
        <v>59</v>
      </c>
      <c r="M10" s="270">
        <v>586</v>
      </c>
      <c r="N10" s="270">
        <v>1205</v>
      </c>
      <c r="O10" s="270">
        <v>9925</v>
      </c>
      <c r="R10" s="148" t="str">
        <f t="shared" si="4"/>
        <v>兩岸</v>
      </c>
      <c r="S10" s="167">
        <f t="shared" si="5"/>
        <v>0.37579617834394907</v>
      </c>
      <c r="T10" s="167">
        <f t="shared" si="6"/>
        <v>0.39250814332247558</v>
      </c>
      <c r="U10" s="167">
        <f t="shared" si="7"/>
        <v>7.0696103269393171E-2</v>
      </c>
      <c r="V10" s="167">
        <f t="shared" si="8"/>
        <v>2.9149595430048313E-2</v>
      </c>
      <c r="W10" s="159">
        <f t="shared" si="9"/>
        <v>9.9322033898305087</v>
      </c>
      <c r="X10" s="160">
        <f t="shared" si="10"/>
        <v>8.2365145228215759</v>
      </c>
    </row>
    <row r="11" spans="1:24" x14ac:dyDescent="0.25">
      <c r="A11" t="s">
        <v>1191</v>
      </c>
      <c r="B11" s="80">
        <f t="shared" ref="B11:E11" si="14">U14</f>
        <v>2.690312462299433E-2</v>
      </c>
      <c r="C11" s="80">
        <f t="shared" si="14"/>
        <v>1.4112222271172004E-2</v>
      </c>
      <c r="D11" s="169">
        <f t="shared" si="14"/>
        <v>3.6557377049180326</v>
      </c>
      <c r="E11" s="169">
        <f t="shared" si="14"/>
        <v>5.7407407407407405</v>
      </c>
      <c r="K11" s="127" t="s">
        <v>1237</v>
      </c>
      <c r="L11" s="270">
        <v>83</v>
      </c>
      <c r="M11" s="270">
        <v>500</v>
      </c>
      <c r="N11" s="270">
        <v>1388</v>
      </c>
      <c r="O11" s="270">
        <v>23152</v>
      </c>
      <c r="R11" s="148" t="str">
        <f t="shared" si="4"/>
        <v>金融</v>
      </c>
      <c r="S11" s="167">
        <f t="shared" si="5"/>
        <v>0.5286624203821656</v>
      </c>
      <c r="T11" s="167">
        <f t="shared" si="6"/>
        <v>0.4521172638436482</v>
      </c>
      <c r="U11" s="167">
        <f t="shared" si="7"/>
        <v>6.0320907226444682E-2</v>
      </c>
      <c r="V11" s="167">
        <f t="shared" si="8"/>
        <v>6.7997121752793807E-2</v>
      </c>
      <c r="W11" s="159">
        <f t="shared" si="9"/>
        <v>6.024096385542169</v>
      </c>
      <c r="X11" s="160">
        <f t="shared" si="10"/>
        <v>16.680115273775215</v>
      </c>
    </row>
    <row r="12" spans="1:24" x14ac:dyDescent="0.25">
      <c r="A12" t="s">
        <v>1238</v>
      </c>
      <c r="B12" s="80">
        <f t="shared" ref="B12:E12" si="15">U15</f>
        <v>4.825672578115575E-3</v>
      </c>
      <c r="C12" s="80">
        <f t="shared" si="15"/>
        <v>3.9226397638662494E-2</v>
      </c>
      <c r="D12" s="169">
        <f t="shared" si="15"/>
        <v>1.3333333333333333</v>
      </c>
      <c r="E12" s="169">
        <f t="shared" si="15"/>
        <v>29.161572052401748</v>
      </c>
      <c r="K12" s="127" t="s">
        <v>1194</v>
      </c>
      <c r="L12" s="270">
        <v>71</v>
      </c>
      <c r="M12" s="270">
        <v>426</v>
      </c>
      <c r="N12" s="270">
        <v>1242</v>
      </c>
      <c r="O12" s="270">
        <v>8829</v>
      </c>
      <c r="R12" s="148" t="str">
        <f t="shared" si="4"/>
        <v>理財</v>
      </c>
      <c r="S12" s="167">
        <f t="shared" si="5"/>
        <v>0.45222929936305734</v>
      </c>
      <c r="T12" s="167">
        <f t="shared" si="6"/>
        <v>0.40456026058631922</v>
      </c>
      <c r="U12" s="167">
        <f t="shared" si="7"/>
        <v>5.1393412956930874E-2</v>
      </c>
      <c r="V12" s="167">
        <f t="shared" si="8"/>
        <v>2.5930657738226354E-2</v>
      </c>
      <c r="W12" s="159">
        <f t="shared" si="9"/>
        <v>6</v>
      </c>
      <c r="X12" s="160">
        <f t="shared" si="10"/>
        <v>7.1086956521739131</v>
      </c>
    </row>
    <row r="13" spans="1:24" x14ac:dyDescent="0.25">
      <c r="A13" t="s">
        <v>1241</v>
      </c>
      <c r="B13" s="80">
        <f t="shared" ref="B13:E13" si="16">U16</f>
        <v>4.4637471347569067E-3</v>
      </c>
      <c r="C13" s="80">
        <f t="shared" si="16"/>
        <v>3.5096993993861698E-3</v>
      </c>
      <c r="D13" s="169">
        <f t="shared" si="16"/>
        <v>3.0833333333333335</v>
      </c>
      <c r="E13" s="169">
        <f t="shared" si="16"/>
        <v>4.0371621621621623</v>
      </c>
      <c r="K13" s="127" t="s">
        <v>1197</v>
      </c>
      <c r="L13" s="270">
        <v>61</v>
      </c>
      <c r="M13" s="270">
        <v>246</v>
      </c>
      <c r="N13" s="270">
        <v>1219</v>
      </c>
      <c r="O13" s="270">
        <v>7899</v>
      </c>
      <c r="R13" s="148" t="str">
        <f t="shared" si="4"/>
        <v>房市</v>
      </c>
      <c r="S13" s="167">
        <f t="shared" si="5"/>
        <v>0.38853503184713378</v>
      </c>
      <c r="T13" s="167">
        <f t="shared" si="6"/>
        <v>0.39706840390879478</v>
      </c>
      <c r="U13" s="167">
        <f t="shared" si="7"/>
        <v>2.9677886355410785E-2</v>
      </c>
      <c r="V13" s="167">
        <f t="shared" si="8"/>
        <v>2.3199259879289835E-2</v>
      </c>
      <c r="W13" s="159">
        <f t="shared" si="9"/>
        <v>4.0327868852459012</v>
      </c>
      <c r="X13" s="160">
        <f t="shared" si="10"/>
        <v>6.4799015586546354</v>
      </c>
    </row>
    <row r="14" spans="1:24" x14ac:dyDescent="0.25">
      <c r="A14" t="s">
        <v>1242</v>
      </c>
      <c r="B14" s="80">
        <f t="shared" ref="B14:E14" si="17">U17</f>
        <v>2.8954035468693449E-3</v>
      </c>
      <c r="C14" s="80">
        <f t="shared" si="17"/>
        <v>2.9399239320381221E-3</v>
      </c>
      <c r="D14" s="169">
        <f t="shared" si="17"/>
        <v>2.6666666666666665</v>
      </c>
      <c r="E14" s="169">
        <f t="shared" si="17"/>
        <v>3.2290322580645161</v>
      </c>
      <c r="K14" s="127" t="s">
        <v>1191</v>
      </c>
      <c r="L14" s="270">
        <v>61</v>
      </c>
      <c r="M14" s="270">
        <v>223</v>
      </c>
      <c r="N14" s="270">
        <v>837</v>
      </c>
      <c r="O14" s="270">
        <v>4805</v>
      </c>
      <c r="R14" s="148" t="str">
        <f t="shared" si="4"/>
        <v>專欄</v>
      </c>
      <c r="S14" s="167">
        <f t="shared" si="5"/>
        <v>0.38853503184713378</v>
      </c>
      <c r="T14" s="167">
        <f t="shared" si="6"/>
        <v>0.27263843648208469</v>
      </c>
      <c r="U14" s="167">
        <f t="shared" si="7"/>
        <v>2.690312462299433E-2</v>
      </c>
      <c r="V14" s="167">
        <f t="shared" si="8"/>
        <v>1.4112222271172004E-2</v>
      </c>
      <c r="W14" s="159">
        <f t="shared" si="9"/>
        <v>3.6557377049180326</v>
      </c>
      <c r="X14" s="160">
        <f t="shared" si="10"/>
        <v>5.7407407407407405</v>
      </c>
    </row>
    <row r="15" spans="1:24" x14ac:dyDescent="0.25">
      <c r="A15" t="s">
        <v>1240</v>
      </c>
      <c r="B15" s="80">
        <f t="shared" ref="B15:E15" si="18">U18</f>
        <v>2.1715526601520088E-3</v>
      </c>
      <c r="C15" s="80">
        <f t="shared" si="18"/>
        <v>4.8988942244151722E-3</v>
      </c>
      <c r="D15" s="169">
        <f t="shared" si="18"/>
        <v>1.5</v>
      </c>
      <c r="E15" s="169">
        <f t="shared" si="18"/>
        <v>15.302752293577981</v>
      </c>
      <c r="K15" s="127" t="s">
        <v>1238</v>
      </c>
      <c r="L15" s="270">
        <v>30</v>
      </c>
      <c r="M15" s="270">
        <v>40</v>
      </c>
      <c r="N15" s="270">
        <v>458</v>
      </c>
      <c r="O15" s="270">
        <v>13356</v>
      </c>
      <c r="R15" s="148" t="str">
        <f t="shared" si="4"/>
        <v>商情</v>
      </c>
      <c r="S15" s="167">
        <f t="shared" si="5"/>
        <v>0.19108280254777071</v>
      </c>
      <c r="T15" s="167">
        <f t="shared" si="6"/>
        <v>0.14918566775244299</v>
      </c>
      <c r="U15" s="167">
        <f t="shared" si="7"/>
        <v>4.825672578115575E-3</v>
      </c>
      <c r="V15" s="167">
        <f t="shared" si="8"/>
        <v>3.9226397638662494E-2</v>
      </c>
      <c r="W15" s="159">
        <f t="shared" si="9"/>
        <v>1.3333333333333333</v>
      </c>
      <c r="X15" s="160">
        <f t="shared" si="10"/>
        <v>29.161572052401748</v>
      </c>
    </row>
    <row r="16" spans="1:24" x14ac:dyDescent="0.25">
      <c r="K16" s="127" t="s">
        <v>1241</v>
      </c>
      <c r="L16" s="270">
        <v>12</v>
      </c>
      <c r="M16" s="270">
        <v>37</v>
      </c>
      <c r="N16" s="270">
        <v>296</v>
      </c>
      <c r="O16" s="270">
        <v>1195</v>
      </c>
      <c r="R16" s="148" t="str">
        <f>K16</f>
        <v>品味</v>
      </c>
      <c r="S16" s="167">
        <f t="shared" si="5"/>
        <v>7.6433121019108277E-2</v>
      </c>
      <c r="T16" s="167">
        <f t="shared" si="6"/>
        <v>9.6416938110749181E-2</v>
      </c>
      <c r="U16" s="167">
        <f t="shared" si="7"/>
        <v>4.4637471347569067E-3</v>
      </c>
      <c r="V16" s="167">
        <f t="shared" si="8"/>
        <v>3.5096993993861698E-3</v>
      </c>
      <c r="W16" s="159">
        <f t="shared" si="9"/>
        <v>3.0833333333333335</v>
      </c>
      <c r="X16" s="160">
        <f t="shared" si="10"/>
        <v>4.0371621621621623</v>
      </c>
    </row>
    <row r="17" spans="11:24" x14ac:dyDescent="0.25">
      <c r="K17" s="127" t="s">
        <v>1242</v>
      </c>
      <c r="L17" s="270">
        <v>9</v>
      </c>
      <c r="M17" s="270">
        <v>24</v>
      </c>
      <c r="N17" s="270">
        <v>310</v>
      </c>
      <c r="O17" s="270">
        <v>1001</v>
      </c>
      <c r="R17" s="148" t="str">
        <f>K17</f>
        <v>OFF學</v>
      </c>
      <c r="S17" s="167">
        <f t="shared" si="5"/>
        <v>5.7324840764331211E-2</v>
      </c>
      <c r="T17" s="167">
        <f t="shared" si="6"/>
        <v>0.10097719869706841</v>
      </c>
      <c r="U17" s="167">
        <f t="shared" si="7"/>
        <v>2.8954035468693449E-3</v>
      </c>
      <c r="V17" s="167">
        <f t="shared" si="8"/>
        <v>2.9399239320381221E-3</v>
      </c>
      <c r="W17" s="159">
        <f t="shared" si="9"/>
        <v>2.6666666666666665</v>
      </c>
      <c r="X17" s="160">
        <f t="shared" si="10"/>
        <v>3.2290322580645161</v>
      </c>
    </row>
    <row r="18" spans="11:24" ht="16.5" thickBot="1" x14ac:dyDescent="0.3">
      <c r="K18" s="150" t="s">
        <v>1240</v>
      </c>
      <c r="L18" s="270">
        <v>12</v>
      </c>
      <c r="M18" s="270">
        <v>18</v>
      </c>
      <c r="N18" s="270">
        <v>109</v>
      </c>
      <c r="O18" s="270">
        <v>1668</v>
      </c>
      <c r="R18" s="149" t="str">
        <f>K18</f>
        <v>期貨</v>
      </c>
      <c r="S18" s="168">
        <f t="shared" si="5"/>
        <v>7.6433121019108277E-2</v>
      </c>
      <c r="T18" s="168">
        <f t="shared" si="6"/>
        <v>3.5504885993485343E-2</v>
      </c>
      <c r="U18" s="168">
        <f t="shared" si="7"/>
        <v>2.1715526601520088E-3</v>
      </c>
      <c r="V18" s="168">
        <f t="shared" si="8"/>
        <v>4.8988942244151722E-3</v>
      </c>
      <c r="W18" s="163">
        <f t="shared" si="9"/>
        <v>1.5</v>
      </c>
      <c r="X18" s="164">
        <f t="shared" si="10"/>
        <v>15.302752293577981</v>
      </c>
    </row>
    <row r="44" spans="1:1" ht="15.75" customHeight="1" x14ac:dyDescent="0.25">
      <c r="A44" s="277"/>
    </row>
    <row r="48" spans="1:1" x14ac:dyDescent="0.25">
      <c r="A48" s="395" t="s">
        <v>858</v>
      </c>
    </row>
  </sheetData>
  <mergeCells count="5">
    <mergeCell ref="K2:O2"/>
    <mergeCell ref="R3:X3"/>
    <mergeCell ref="S4:T4"/>
    <mergeCell ref="U4:V4"/>
    <mergeCell ref="W4:X4"/>
  </mergeCells>
  <phoneticPr fontId="13" type="noConversion"/>
  <hyperlinks>
    <hyperlink ref="A48" location="目錄!A1" display="目錄" xr:uid="{840E210D-BA60-4621-AD07-73413C65868F}"/>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4D32-E165-45B8-A86F-60F96528BA97}">
  <dimension ref="A1:X207"/>
  <sheetViews>
    <sheetView zoomScale="70" zoomScaleNormal="70" workbookViewId="0">
      <selection activeCell="L41" sqref="L41"/>
    </sheetView>
  </sheetViews>
  <sheetFormatPr defaultColWidth="8.6640625" defaultRowHeight="15.75" x14ac:dyDescent="0.25"/>
  <cols>
    <col min="11" max="11" width="24.6640625" bestFit="1" customWidth="1"/>
    <col min="12" max="12" width="18.6640625" bestFit="1" customWidth="1"/>
    <col min="13" max="13" width="21.33203125" bestFit="1" customWidth="1"/>
    <col min="14" max="14" width="20.6640625" bestFit="1" customWidth="1"/>
    <col min="15" max="15" width="23.33203125" bestFit="1" customWidth="1"/>
    <col min="18" max="18" width="10.6640625" bestFit="1" customWidth="1"/>
    <col min="19" max="19" width="7.109375" bestFit="1" customWidth="1"/>
    <col min="21" max="21" width="7.109375" bestFit="1" customWidth="1"/>
    <col min="23" max="23" width="7.109375" bestFit="1" customWidth="1"/>
  </cols>
  <sheetData>
    <row r="1" spans="1:24" ht="16.5" thickBot="1" x14ac:dyDescent="0.3">
      <c r="B1" s="1" t="s">
        <v>173</v>
      </c>
      <c r="C1" s="1" t="s">
        <v>17</v>
      </c>
    </row>
    <row r="2" spans="1:24" x14ac:dyDescent="0.25">
      <c r="A2" t="s">
        <v>1243</v>
      </c>
      <c r="B2" s="1"/>
      <c r="C2" s="1"/>
      <c r="K2" s="537" t="s">
        <v>871</v>
      </c>
      <c r="L2" s="526"/>
      <c r="M2" s="526"/>
      <c r="N2" s="526"/>
      <c r="O2" s="527"/>
    </row>
    <row r="3" spans="1:24" x14ac:dyDescent="0.25">
      <c r="A3" t="s">
        <v>1244</v>
      </c>
      <c r="B3" s="80">
        <f>S6</f>
        <v>0.64331210191082799</v>
      </c>
      <c r="C3" s="80">
        <f>T6</f>
        <v>0.66026058631921825</v>
      </c>
      <c r="K3" s="239"/>
      <c r="L3" s="218" t="s">
        <v>304</v>
      </c>
      <c r="M3" s="219" t="s">
        <v>305</v>
      </c>
      <c r="N3" s="218" t="s">
        <v>306</v>
      </c>
      <c r="O3" s="220" t="s">
        <v>307</v>
      </c>
      <c r="R3" s="507" t="s">
        <v>320</v>
      </c>
      <c r="S3" s="508"/>
      <c r="T3" s="508"/>
      <c r="U3" s="508"/>
      <c r="V3" s="508"/>
      <c r="W3" s="508"/>
      <c r="X3" s="509"/>
    </row>
    <row r="4" spans="1:24" x14ac:dyDescent="0.25">
      <c r="A4" t="s">
        <v>1245</v>
      </c>
      <c r="B4" s="80">
        <f t="shared" ref="B4:C15" si="0">S7</f>
        <v>0.59872611464968151</v>
      </c>
      <c r="C4" s="80">
        <f t="shared" si="0"/>
        <v>0.5775244299674267</v>
      </c>
      <c r="K4" s="387" t="s">
        <v>1095</v>
      </c>
      <c r="L4" s="237" t="s">
        <v>308</v>
      </c>
      <c r="M4" s="237" t="s">
        <v>309</v>
      </c>
      <c r="N4" s="237" t="s">
        <v>310</v>
      </c>
      <c r="O4" s="238" t="s">
        <v>311</v>
      </c>
      <c r="R4" s="176"/>
      <c r="S4" s="517" t="s">
        <v>140</v>
      </c>
      <c r="T4" s="518"/>
      <c r="U4" s="517" t="s">
        <v>314</v>
      </c>
      <c r="V4" s="518"/>
      <c r="W4" s="517" t="s">
        <v>287</v>
      </c>
      <c r="X4" s="519"/>
    </row>
    <row r="5" spans="1:24" x14ac:dyDescent="0.25">
      <c r="A5" t="s">
        <v>1246</v>
      </c>
      <c r="B5" s="80">
        <f t="shared" si="0"/>
        <v>0.59235668789808915</v>
      </c>
      <c r="C5" s="80">
        <f t="shared" si="0"/>
        <v>0.63778501628664497</v>
      </c>
      <c r="K5" s="127" t="s">
        <v>1243</v>
      </c>
      <c r="L5" s="270">
        <v>157</v>
      </c>
      <c r="M5" s="270">
        <v>8289</v>
      </c>
      <c r="N5" s="270">
        <v>3070</v>
      </c>
      <c r="O5" s="270">
        <v>340485</v>
      </c>
      <c r="R5" s="177" t="s">
        <v>288</v>
      </c>
      <c r="S5" s="132" t="s">
        <v>173</v>
      </c>
      <c r="T5" s="133" t="s">
        <v>17</v>
      </c>
      <c r="U5" s="133" t="s">
        <v>173</v>
      </c>
      <c r="V5" s="133" t="s">
        <v>17</v>
      </c>
      <c r="W5" s="133" t="s">
        <v>173</v>
      </c>
      <c r="X5" s="134" t="s">
        <v>17</v>
      </c>
    </row>
    <row r="6" spans="1:24" x14ac:dyDescent="0.25">
      <c r="A6" t="s">
        <v>1247</v>
      </c>
      <c r="B6" s="80">
        <f t="shared" si="0"/>
        <v>0.51592356687898089</v>
      </c>
      <c r="C6" s="80">
        <f t="shared" si="0"/>
        <v>0.51140065146579805</v>
      </c>
      <c r="K6" s="11" t="s">
        <v>1244</v>
      </c>
      <c r="L6" s="270">
        <v>101</v>
      </c>
      <c r="M6" s="270">
        <v>1459</v>
      </c>
      <c r="N6" s="270">
        <v>2027</v>
      </c>
      <c r="O6" s="270">
        <v>31438</v>
      </c>
      <c r="R6" s="148" t="str">
        <f>K6</f>
        <v>國際焦點</v>
      </c>
      <c r="S6" s="167">
        <f>L6/$L$5</f>
        <v>0.64331210191082799</v>
      </c>
      <c r="T6" s="167">
        <f>N6/$N$5</f>
        <v>0.66026058631921825</v>
      </c>
      <c r="U6" s="167">
        <f>M6/$M$5</f>
        <v>0.1760164072867656</v>
      </c>
      <c r="V6" s="167">
        <f>O6/$O$5</f>
        <v>9.2332995579834654E-2</v>
      </c>
      <c r="W6" s="159">
        <f>M6/L6</f>
        <v>14.445544554455445</v>
      </c>
      <c r="X6" s="160">
        <f>O6/N6</f>
        <v>15.509620128268377</v>
      </c>
    </row>
    <row r="7" spans="1:24" x14ac:dyDescent="0.25">
      <c r="A7" t="s">
        <v>1248</v>
      </c>
      <c r="B7" s="80">
        <f t="shared" si="0"/>
        <v>0.36942675159235666</v>
      </c>
      <c r="C7" s="80">
        <f t="shared" si="0"/>
        <v>0.35960912052117266</v>
      </c>
      <c r="K7" s="11" t="s">
        <v>1245</v>
      </c>
      <c r="L7" s="270">
        <v>94</v>
      </c>
      <c r="M7" s="270">
        <v>847</v>
      </c>
      <c r="N7" s="270">
        <v>1773</v>
      </c>
      <c r="O7" s="270">
        <v>58498</v>
      </c>
      <c r="R7" s="148" t="str">
        <f t="shared" ref="R7:R18" si="1">K7</f>
        <v>市場焦點</v>
      </c>
      <c r="S7" s="167">
        <f t="shared" ref="S7:S18" si="2">L7/$L$5</f>
        <v>0.59872611464968151</v>
      </c>
      <c r="T7" s="167">
        <f t="shared" ref="T7:T18" si="3">N7/$N$5</f>
        <v>0.5775244299674267</v>
      </c>
      <c r="U7" s="167">
        <f t="shared" ref="U7:U18" si="4">M7/$M$5</f>
        <v>0.1021836168415973</v>
      </c>
      <c r="V7" s="167">
        <f t="shared" ref="V7:V18" si="5">O7/$O$5</f>
        <v>0.17180786231405201</v>
      </c>
      <c r="W7" s="159">
        <f t="shared" ref="W7:W18" si="6">M7/L7</f>
        <v>9.0106382978723403</v>
      </c>
      <c r="X7" s="160">
        <f t="shared" ref="X7:X18" si="7">O7/N7</f>
        <v>32.993795826283133</v>
      </c>
    </row>
    <row r="8" spans="1:24" x14ac:dyDescent="0.25">
      <c r="A8" t="s">
        <v>1249</v>
      </c>
      <c r="B8" s="80">
        <f t="shared" si="0"/>
        <v>0.4713375796178344</v>
      </c>
      <c r="C8" s="80">
        <f t="shared" si="0"/>
        <v>0.38469055374592837</v>
      </c>
      <c r="K8" s="11" t="s">
        <v>1246</v>
      </c>
      <c r="L8" s="270">
        <v>93</v>
      </c>
      <c r="M8" s="270">
        <v>807</v>
      </c>
      <c r="N8" s="270">
        <v>1958</v>
      </c>
      <c r="O8" s="270">
        <v>65893</v>
      </c>
      <c r="R8" s="148" t="str">
        <f t="shared" si="1"/>
        <v>產業熱點</v>
      </c>
      <c r="S8" s="167">
        <f t="shared" si="2"/>
        <v>0.59235668789808915</v>
      </c>
      <c r="T8" s="167">
        <f t="shared" si="3"/>
        <v>0.63778501628664497</v>
      </c>
      <c r="U8" s="167">
        <f>M8/$M$5</f>
        <v>9.7357944263481724E-2</v>
      </c>
      <c r="V8" s="167">
        <f t="shared" si="5"/>
        <v>0.19352688077301497</v>
      </c>
      <c r="W8" s="159">
        <f t="shared" si="6"/>
        <v>8.67741935483871</v>
      </c>
      <c r="X8" s="160">
        <f t="shared" si="7"/>
        <v>33.653217568947909</v>
      </c>
    </row>
    <row r="9" spans="1:24" x14ac:dyDescent="0.25">
      <c r="A9" t="s">
        <v>1250</v>
      </c>
      <c r="B9" s="80">
        <f t="shared" si="0"/>
        <v>0.48407643312101911</v>
      </c>
      <c r="C9" s="80">
        <f t="shared" si="0"/>
        <v>0.39869706840390878</v>
      </c>
      <c r="K9" s="11" t="s">
        <v>1247</v>
      </c>
      <c r="L9" s="270">
        <v>81</v>
      </c>
      <c r="M9" s="270">
        <v>525</v>
      </c>
      <c r="N9" s="270">
        <v>1570</v>
      </c>
      <c r="O9" s="270">
        <v>12327</v>
      </c>
      <c r="R9" s="148" t="str">
        <f t="shared" si="1"/>
        <v>今晨必讀</v>
      </c>
      <c r="S9" s="167">
        <f>L9/$L$5</f>
        <v>0.51592356687898089</v>
      </c>
      <c r="T9" s="167">
        <f t="shared" si="3"/>
        <v>0.51140065146579805</v>
      </c>
      <c r="U9" s="167">
        <f t="shared" si="4"/>
        <v>6.333695258776692E-2</v>
      </c>
      <c r="V9" s="167">
        <f t="shared" si="5"/>
        <v>3.6204238072161769E-2</v>
      </c>
      <c r="W9" s="159">
        <f t="shared" si="6"/>
        <v>6.4814814814814818</v>
      </c>
      <c r="X9" s="160">
        <f t="shared" si="7"/>
        <v>7.851592356687898</v>
      </c>
    </row>
    <row r="10" spans="1:24" x14ac:dyDescent="0.25">
      <c r="A10" t="s">
        <v>1251</v>
      </c>
      <c r="B10" s="80">
        <f t="shared" si="0"/>
        <v>0.36305732484076431</v>
      </c>
      <c r="C10" s="80">
        <f t="shared" si="0"/>
        <v>0.38469055374592837</v>
      </c>
      <c r="K10" s="11" t="s">
        <v>1248</v>
      </c>
      <c r="L10" s="270">
        <v>58</v>
      </c>
      <c r="M10" s="270">
        <v>502</v>
      </c>
      <c r="N10" s="270">
        <v>1104</v>
      </c>
      <c r="O10" s="270">
        <v>7719</v>
      </c>
      <c r="R10" s="148" t="str">
        <f t="shared" si="1"/>
        <v>大陸政經</v>
      </c>
      <c r="S10" s="167">
        <f t="shared" si="2"/>
        <v>0.36942675159235666</v>
      </c>
      <c r="T10" s="167">
        <f t="shared" si="3"/>
        <v>0.35960912052117266</v>
      </c>
      <c r="U10" s="167">
        <f t="shared" si="4"/>
        <v>6.0562190855350466E-2</v>
      </c>
      <c r="V10" s="167">
        <f>O10/$O$5</f>
        <v>2.2670602229173092E-2</v>
      </c>
      <c r="W10" s="159">
        <f t="shared" si="6"/>
        <v>8.6551724137931032</v>
      </c>
      <c r="X10" s="160">
        <f t="shared" si="7"/>
        <v>6.9918478260869561</v>
      </c>
    </row>
    <row r="11" spans="1:24" x14ac:dyDescent="0.25">
      <c r="A11" t="s">
        <v>1252</v>
      </c>
      <c r="B11" s="80">
        <f t="shared" si="0"/>
        <v>0.43312101910828027</v>
      </c>
      <c r="C11" s="80">
        <f t="shared" si="0"/>
        <v>0.41921824104234529</v>
      </c>
      <c r="K11" s="11" t="s">
        <v>1249</v>
      </c>
      <c r="L11" s="270">
        <v>74</v>
      </c>
      <c r="M11" s="270">
        <v>409</v>
      </c>
      <c r="N11" s="270">
        <v>1181</v>
      </c>
      <c r="O11" s="270">
        <v>27584</v>
      </c>
      <c r="R11" s="148" t="str">
        <f t="shared" si="1"/>
        <v>集中市場</v>
      </c>
      <c r="S11" s="167">
        <f t="shared" si="2"/>
        <v>0.4713375796178344</v>
      </c>
      <c r="T11" s="167">
        <f>N11/$N$5</f>
        <v>0.38469055374592837</v>
      </c>
      <c r="U11" s="167">
        <f t="shared" si="4"/>
        <v>4.9342502111231756E-2</v>
      </c>
      <c r="V11" s="167">
        <f t="shared" si="5"/>
        <v>8.1013847893446109E-2</v>
      </c>
      <c r="W11" s="159">
        <f t="shared" si="6"/>
        <v>5.5270270270270272</v>
      </c>
      <c r="X11" s="160">
        <f t="shared" si="7"/>
        <v>23.356477561388655</v>
      </c>
    </row>
    <row r="12" spans="1:24" x14ac:dyDescent="0.25">
      <c r="A12" t="s">
        <v>1253</v>
      </c>
      <c r="B12" s="80">
        <f t="shared" si="0"/>
        <v>0.42038216560509556</v>
      </c>
      <c r="C12" s="80">
        <f t="shared" si="0"/>
        <v>0.36384364820846904</v>
      </c>
      <c r="K12" s="11" t="s">
        <v>1250</v>
      </c>
      <c r="L12" s="270">
        <v>76</v>
      </c>
      <c r="M12" s="270">
        <v>380</v>
      </c>
      <c r="N12" s="270">
        <v>1224</v>
      </c>
      <c r="O12" s="270">
        <v>19704</v>
      </c>
      <c r="R12" s="148" t="str">
        <f t="shared" si="1"/>
        <v>金融脈動</v>
      </c>
      <c r="S12" s="167">
        <f t="shared" si="2"/>
        <v>0.48407643312101911</v>
      </c>
      <c r="T12" s="167">
        <f t="shared" si="3"/>
        <v>0.39869706840390878</v>
      </c>
      <c r="U12" s="167">
        <f t="shared" si="4"/>
        <v>4.5843889492097958E-2</v>
      </c>
      <c r="V12" s="167">
        <f t="shared" si="5"/>
        <v>5.7870390766113042E-2</v>
      </c>
      <c r="W12" s="159">
        <f t="shared" si="6"/>
        <v>5</v>
      </c>
      <c r="X12" s="160">
        <f t="shared" si="7"/>
        <v>16.098039215686274</v>
      </c>
    </row>
    <row r="13" spans="1:24" x14ac:dyDescent="0.25">
      <c r="A13" t="s">
        <v>1254</v>
      </c>
      <c r="B13" s="80">
        <f t="shared" si="0"/>
        <v>0.38216560509554143</v>
      </c>
      <c r="C13" s="80">
        <f t="shared" si="0"/>
        <v>0.38338762214983713</v>
      </c>
      <c r="K13" s="11" t="s">
        <v>1251</v>
      </c>
      <c r="L13" s="270">
        <v>57</v>
      </c>
      <c r="M13" s="270">
        <v>298</v>
      </c>
      <c r="N13" s="270">
        <v>1181</v>
      </c>
      <c r="O13" s="270">
        <v>8546</v>
      </c>
      <c r="R13" s="148" t="str">
        <f t="shared" si="1"/>
        <v>政經焦點</v>
      </c>
      <c r="S13" s="167">
        <f t="shared" si="2"/>
        <v>0.36305732484076431</v>
      </c>
      <c r="T13" s="167">
        <f t="shared" si="3"/>
        <v>0.38469055374592837</v>
      </c>
      <c r="U13" s="167">
        <f t="shared" si="4"/>
        <v>3.595126070696103E-2</v>
      </c>
      <c r="V13" s="167">
        <f t="shared" si="5"/>
        <v>2.5099490432765027E-2</v>
      </c>
      <c r="W13" s="159">
        <f t="shared" si="6"/>
        <v>5.2280701754385968</v>
      </c>
      <c r="X13" s="160">
        <f t="shared" si="7"/>
        <v>7.2362404741744282</v>
      </c>
    </row>
    <row r="14" spans="1:24" x14ac:dyDescent="0.25">
      <c r="A14" t="s">
        <v>1255</v>
      </c>
      <c r="B14" s="80">
        <f t="shared" si="0"/>
        <v>0.33757961783439489</v>
      </c>
      <c r="C14" s="80">
        <f t="shared" si="0"/>
        <v>0.24755700325732899</v>
      </c>
      <c r="K14" s="11" t="s">
        <v>1252</v>
      </c>
      <c r="L14" s="270">
        <v>68</v>
      </c>
      <c r="M14" s="270">
        <v>281</v>
      </c>
      <c r="N14" s="270">
        <v>1287</v>
      </c>
      <c r="O14" s="270">
        <v>6814</v>
      </c>
      <c r="R14" s="148" t="str">
        <f t="shared" si="1"/>
        <v>美股動態</v>
      </c>
      <c r="S14" s="167">
        <f t="shared" si="2"/>
        <v>0.43312101910828027</v>
      </c>
      <c r="T14" s="167">
        <f t="shared" si="3"/>
        <v>0.41921824104234529</v>
      </c>
      <c r="U14" s="167">
        <f t="shared" si="4"/>
        <v>3.3900349861261912E-2</v>
      </c>
      <c r="V14" s="167">
        <f t="shared" si="5"/>
        <v>2.0012629043863899E-2</v>
      </c>
      <c r="W14" s="159">
        <f t="shared" si="6"/>
        <v>4.132352941176471</v>
      </c>
      <c r="X14" s="160">
        <f t="shared" si="7"/>
        <v>5.2944832944832942</v>
      </c>
    </row>
    <row r="15" spans="1:24" x14ac:dyDescent="0.25">
      <c r="A15" t="s">
        <v>1256</v>
      </c>
      <c r="B15" s="80">
        <f t="shared" si="0"/>
        <v>0.3503184713375796</v>
      </c>
      <c r="C15" s="80">
        <f t="shared" si="0"/>
        <v>0.30781758957654726</v>
      </c>
      <c r="K15" s="11" t="s">
        <v>1253</v>
      </c>
      <c r="L15" s="270">
        <v>66</v>
      </c>
      <c r="M15" s="270">
        <v>246</v>
      </c>
      <c r="N15" s="270">
        <v>1117</v>
      </c>
      <c r="O15" s="270">
        <v>7955</v>
      </c>
      <c r="R15" s="148" t="str">
        <f t="shared" si="1"/>
        <v>科技產業</v>
      </c>
      <c r="S15" s="167">
        <f t="shared" si="2"/>
        <v>0.42038216560509556</v>
      </c>
      <c r="T15" s="167">
        <f t="shared" si="3"/>
        <v>0.36384364820846904</v>
      </c>
      <c r="U15" s="167">
        <f t="shared" si="4"/>
        <v>2.9677886355410785E-2</v>
      </c>
      <c r="V15" s="167">
        <f t="shared" si="5"/>
        <v>2.3363731148215047E-2</v>
      </c>
      <c r="W15" s="159">
        <f t="shared" si="6"/>
        <v>3.7272727272727271</v>
      </c>
      <c r="X15" s="160">
        <f t="shared" si="7"/>
        <v>7.1217547000895252</v>
      </c>
    </row>
    <row r="16" spans="1:24" x14ac:dyDescent="0.25">
      <c r="A16" t="s">
        <v>1257</v>
      </c>
      <c r="K16" s="11" t="s">
        <v>1254</v>
      </c>
      <c r="L16" s="270">
        <v>60</v>
      </c>
      <c r="M16" s="270">
        <v>229</v>
      </c>
      <c r="N16" s="270">
        <v>1177</v>
      </c>
      <c r="O16" s="270">
        <v>6861</v>
      </c>
      <c r="R16" s="148" t="str">
        <f t="shared" si="1"/>
        <v>房市話題</v>
      </c>
      <c r="S16" s="167">
        <f t="shared" si="2"/>
        <v>0.38216560509554143</v>
      </c>
      <c r="T16" s="167">
        <f t="shared" si="3"/>
        <v>0.38338762214983713</v>
      </c>
      <c r="U16" s="167">
        <f t="shared" si="4"/>
        <v>2.7626975509711667E-2</v>
      </c>
      <c r="V16" s="167">
        <f t="shared" si="5"/>
        <v>2.0150667430283271E-2</v>
      </c>
      <c r="W16" s="159">
        <f t="shared" si="6"/>
        <v>3.8166666666666669</v>
      </c>
      <c r="X16" s="160">
        <f t="shared" si="7"/>
        <v>5.829226847918437</v>
      </c>
    </row>
    <row r="17" spans="1:24" x14ac:dyDescent="0.25">
      <c r="A17" t="s">
        <v>1258</v>
      </c>
      <c r="K17" s="11" t="s">
        <v>1255</v>
      </c>
      <c r="L17" s="270">
        <v>53</v>
      </c>
      <c r="M17" s="270">
        <v>186</v>
      </c>
      <c r="N17" s="270">
        <v>760</v>
      </c>
      <c r="O17" s="270">
        <v>2066</v>
      </c>
      <c r="R17" s="148" t="str">
        <f t="shared" si="1"/>
        <v>深度報導</v>
      </c>
      <c r="S17" s="167">
        <f t="shared" si="2"/>
        <v>0.33757961783439489</v>
      </c>
      <c r="T17" s="167">
        <f t="shared" si="3"/>
        <v>0.24755700325732899</v>
      </c>
      <c r="U17" s="167">
        <f t="shared" si="4"/>
        <v>2.2439377488237423E-2</v>
      </c>
      <c r="V17" s="167">
        <f t="shared" si="5"/>
        <v>6.0678150285621985E-3</v>
      </c>
      <c r="W17" s="159">
        <f t="shared" si="6"/>
        <v>3.5094339622641511</v>
      </c>
      <c r="X17" s="160">
        <f t="shared" si="7"/>
        <v>2.7184210526315788</v>
      </c>
    </row>
    <row r="18" spans="1:24" ht="16.5" thickBot="1" x14ac:dyDescent="0.3">
      <c r="A18" t="s">
        <v>1259</v>
      </c>
      <c r="K18" s="12" t="s">
        <v>1256</v>
      </c>
      <c r="L18" s="270">
        <v>55</v>
      </c>
      <c r="M18" s="270">
        <v>178</v>
      </c>
      <c r="N18" s="270">
        <v>945</v>
      </c>
      <c r="O18" s="270">
        <v>3735</v>
      </c>
      <c r="R18" s="149" t="str">
        <f t="shared" si="1"/>
        <v>外媒解析</v>
      </c>
      <c r="S18" s="168">
        <f t="shared" si="2"/>
        <v>0.3503184713375796</v>
      </c>
      <c r="T18" s="168">
        <f t="shared" si="3"/>
        <v>0.30781758957654726</v>
      </c>
      <c r="U18" s="168">
        <f t="shared" si="4"/>
        <v>2.147424297261431E-2</v>
      </c>
      <c r="V18" s="168">
        <f t="shared" si="5"/>
        <v>1.0969646239922463E-2</v>
      </c>
      <c r="W18" s="163">
        <f t="shared" si="6"/>
        <v>3.2363636363636363</v>
      </c>
      <c r="X18" s="164">
        <f t="shared" si="7"/>
        <v>3.9523809523809526</v>
      </c>
    </row>
    <row r="19" spans="1:24" x14ac:dyDescent="0.25">
      <c r="A19" t="s">
        <v>1260</v>
      </c>
      <c r="K19" t="s">
        <v>1257</v>
      </c>
      <c r="L19" s="270">
        <v>42</v>
      </c>
      <c r="M19" s="270">
        <v>178</v>
      </c>
      <c r="N19" s="270">
        <v>868</v>
      </c>
      <c r="O19" s="270">
        <v>3904</v>
      </c>
    </row>
    <row r="20" spans="1:24" x14ac:dyDescent="0.25">
      <c r="A20" t="s">
        <v>1261</v>
      </c>
      <c r="K20" t="s">
        <v>1258</v>
      </c>
      <c r="L20" s="270">
        <v>47</v>
      </c>
      <c r="M20" s="270">
        <v>175</v>
      </c>
      <c r="N20" s="270">
        <v>625</v>
      </c>
      <c r="O20" s="270">
        <v>4165</v>
      </c>
    </row>
    <row r="21" spans="1:24" x14ac:dyDescent="0.25">
      <c r="A21" t="s">
        <v>1262</v>
      </c>
      <c r="K21" t="s">
        <v>1259</v>
      </c>
      <c r="L21" s="270">
        <v>36</v>
      </c>
      <c r="M21" s="270">
        <v>150</v>
      </c>
      <c r="N21" s="270">
        <v>669</v>
      </c>
      <c r="O21" s="270">
        <v>3520</v>
      </c>
    </row>
    <row r="22" spans="1:24" x14ac:dyDescent="0.25">
      <c r="A22" t="s">
        <v>1263</v>
      </c>
      <c r="K22" t="s">
        <v>1260</v>
      </c>
      <c r="L22" s="270">
        <v>48</v>
      </c>
      <c r="M22" s="270">
        <v>126</v>
      </c>
      <c r="N22" s="270">
        <v>806</v>
      </c>
      <c r="O22" s="270">
        <v>3660</v>
      </c>
    </row>
    <row r="23" spans="1:24" x14ac:dyDescent="0.25">
      <c r="A23" t="s">
        <v>1264</v>
      </c>
      <c r="K23" t="s">
        <v>1261</v>
      </c>
      <c r="L23" s="270">
        <v>50</v>
      </c>
      <c r="M23" s="270">
        <v>122</v>
      </c>
      <c r="N23" s="270">
        <v>911</v>
      </c>
      <c r="O23" s="270">
        <v>4382</v>
      </c>
    </row>
    <row r="24" spans="1:24" x14ac:dyDescent="0.25">
      <c r="A24" t="s">
        <v>1265</v>
      </c>
      <c r="K24" t="s">
        <v>1262</v>
      </c>
      <c r="L24" s="270">
        <v>48</v>
      </c>
      <c r="M24" s="270">
        <v>118</v>
      </c>
      <c r="N24" s="270">
        <v>786</v>
      </c>
      <c r="O24" s="270">
        <v>5241</v>
      </c>
    </row>
    <row r="25" spans="1:24" x14ac:dyDescent="0.25">
      <c r="A25" t="s">
        <v>1266</v>
      </c>
      <c r="K25" t="s">
        <v>1263</v>
      </c>
      <c r="L25" s="270">
        <v>35</v>
      </c>
      <c r="M25" s="270">
        <v>103</v>
      </c>
      <c r="N25" s="270">
        <v>745</v>
      </c>
      <c r="O25" s="270">
        <v>2643</v>
      </c>
    </row>
    <row r="26" spans="1:24" x14ac:dyDescent="0.25">
      <c r="A26" t="s">
        <v>1267</v>
      </c>
      <c r="K26" t="s">
        <v>1264</v>
      </c>
      <c r="L26" s="270">
        <v>37</v>
      </c>
      <c r="M26" s="270">
        <v>77</v>
      </c>
      <c r="N26" s="270">
        <v>460</v>
      </c>
      <c r="O26" s="270">
        <v>1518</v>
      </c>
    </row>
    <row r="27" spans="1:24" x14ac:dyDescent="0.25">
      <c r="A27" t="s">
        <v>1268</v>
      </c>
      <c r="K27" t="s">
        <v>1265</v>
      </c>
      <c r="L27" s="270">
        <v>23</v>
      </c>
      <c r="M27" s="270">
        <v>75</v>
      </c>
      <c r="N27" s="270">
        <v>244</v>
      </c>
      <c r="O27" s="270">
        <v>507</v>
      </c>
    </row>
    <row r="28" spans="1:24" x14ac:dyDescent="0.25">
      <c r="A28" t="s">
        <v>1269</v>
      </c>
      <c r="K28" t="s">
        <v>1266</v>
      </c>
      <c r="L28" s="270">
        <v>15</v>
      </c>
      <c r="M28" s="270">
        <v>67</v>
      </c>
      <c r="N28" s="270">
        <v>184</v>
      </c>
      <c r="O28" s="270">
        <v>1434</v>
      </c>
    </row>
    <row r="29" spans="1:24" x14ac:dyDescent="0.25">
      <c r="A29" t="s">
        <v>1270</v>
      </c>
      <c r="K29" t="s">
        <v>1267</v>
      </c>
      <c r="L29" s="270">
        <v>32</v>
      </c>
      <c r="M29" s="270">
        <v>67</v>
      </c>
      <c r="N29" s="270">
        <v>440</v>
      </c>
      <c r="O29" s="270">
        <v>1163</v>
      </c>
    </row>
    <row r="30" spans="1:24" x14ac:dyDescent="0.25">
      <c r="A30" t="s">
        <v>1271</v>
      </c>
      <c r="K30" t="s">
        <v>1268</v>
      </c>
      <c r="L30" s="270">
        <v>30</v>
      </c>
      <c r="M30" s="270">
        <v>60</v>
      </c>
      <c r="N30" s="270">
        <v>387</v>
      </c>
      <c r="O30" s="270">
        <v>1230</v>
      </c>
    </row>
    <row r="31" spans="1:24" x14ac:dyDescent="0.25">
      <c r="A31" t="s">
        <v>1272</v>
      </c>
      <c r="K31" t="s">
        <v>1269</v>
      </c>
      <c r="L31" s="270">
        <v>25</v>
      </c>
      <c r="M31" s="270">
        <v>59</v>
      </c>
      <c r="N31" s="270">
        <v>487</v>
      </c>
      <c r="O31" s="270">
        <v>1589</v>
      </c>
    </row>
    <row r="32" spans="1:24" x14ac:dyDescent="0.25">
      <c r="A32" t="s">
        <v>1273</v>
      </c>
      <c r="K32" t="s">
        <v>1270</v>
      </c>
      <c r="L32" s="270">
        <v>26</v>
      </c>
      <c r="M32" s="270">
        <v>56</v>
      </c>
      <c r="N32" s="270">
        <v>348</v>
      </c>
      <c r="O32" s="270">
        <v>858</v>
      </c>
    </row>
    <row r="33" spans="1:15" x14ac:dyDescent="0.25">
      <c r="A33" t="s">
        <v>1274</v>
      </c>
      <c r="K33" t="s">
        <v>1271</v>
      </c>
      <c r="L33" s="270">
        <v>23</v>
      </c>
      <c r="M33" s="270">
        <v>53</v>
      </c>
      <c r="N33" s="270">
        <v>405</v>
      </c>
      <c r="O33" s="270">
        <v>1525</v>
      </c>
    </row>
    <row r="34" spans="1:15" x14ac:dyDescent="0.25">
      <c r="A34" t="s">
        <v>1275</v>
      </c>
      <c r="K34" t="s">
        <v>1272</v>
      </c>
      <c r="L34" s="270">
        <v>30</v>
      </c>
      <c r="M34" s="270">
        <v>53</v>
      </c>
      <c r="N34" s="270">
        <v>442</v>
      </c>
      <c r="O34" s="270">
        <v>1229</v>
      </c>
    </row>
    <row r="35" spans="1:15" x14ac:dyDescent="0.25">
      <c r="A35" t="s">
        <v>1276</v>
      </c>
      <c r="K35" t="s">
        <v>1273</v>
      </c>
      <c r="L35" s="270">
        <v>19</v>
      </c>
      <c r="M35" s="270">
        <v>47</v>
      </c>
      <c r="N35" s="270">
        <v>310</v>
      </c>
      <c r="O35" s="270">
        <v>1017</v>
      </c>
    </row>
    <row r="36" spans="1:15" x14ac:dyDescent="0.25">
      <c r="A36" t="s">
        <v>1277</v>
      </c>
      <c r="K36" t="s">
        <v>1274</v>
      </c>
      <c r="L36" s="270">
        <v>25</v>
      </c>
      <c r="M36" s="270">
        <v>44</v>
      </c>
      <c r="N36" s="270">
        <v>509</v>
      </c>
      <c r="O36" s="270">
        <v>1253</v>
      </c>
    </row>
    <row r="37" spans="1:15" x14ac:dyDescent="0.25">
      <c r="A37" t="s">
        <v>1278</v>
      </c>
      <c r="K37" t="s">
        <v>1275</v>
      </c>
      <c r="L37" s="270">
        <v>15</v>
      </c>
      <c r="M37" s="270">
        <v>26</v>
      </c>
      <c r="N37" s="270">
        <v>200</v>
      </c>
      <c r="O37" s="270">
        <v>708</v>
      </c>
    </row>
    <row r="38" spans="1:15" x14ac:dyDescent="0.25">
      <c r="A38" t="s">
        <v>1279</v>
      </c>
      <c r="K38" t="s">
        <v>1276</v>
      </c>
      <c r="L38" s="270">
        <v>14</v>
      </c>
      <c r="M38" s="270">
        <v>23</v>
      </c>
      <c r="N38" s="270">
        <v>147</v>
      </c>
      <c r="O38" s="270">
        <v>473</v>
      </c>
    </row>
    <row r="39" spans="1:15" x14ac:dyDescent="0.25">
      <c r="A39" t="s">
        <v>1280</v>
      </c>
      <c r="K39" t="s">
        <v>1277</v>
      </c>
      <c r="L39" s="270">
        <v>11</v>
      </c>
      <c r="M39" s="270">
        <v>23</v>
      </c>
      <c r="N39" s="270">
        <v>188</v>
      </c>
      <c r="O39" s="270">
        <v>421</v>
      </c>
    </row>
    <row r="40" spans="1:15" x14ac:dyDescent="0.25">
      <c r="A40" t="s">
        <v>1281</v>
      </c>
      <c r="K40" t="s">
        <v>1278</v>
      </c>
      <c r="L40" s="270">
        <v>15</v>
      </c>
      <c r="M40" s="270">
        <v>23</v>
      </c>
      <c r="N40" s="270">
        <v>225</v>
      </c>
      <c r="O40" s="270">
        <v>8826</v>
      </c>
    </row>
    <row r="41" spans="1:15" x14ac:dyDescent="0.25">
      <c r="A41" t="s">
        <v>1282</v>
      </c>
      <c r="K41" t="s">
        <v>1279</v>
      </c>
      <c r="L41" s="270">
        <v>12</v>
      </c>
      <c r="M41" s="270">
        <v>16</v>
      </c>
      <c r="N41" s="270">
        <v>252</v>
      </c>
      <c r="O41" s="270">
        <v>874</v>
      </c>
    </row>
    <row r="42" spans="1:15" x14ac:dyDescent="0.25">
      <c r="A42" t="s">
        <v>1283</v>
      </c>
      <c r="K42" t="s">
        <v>1280</v>
      </c>
      <c r="L42" s="270">
        <v>8</v>
      </c>
      <c r="M42" s="270">
        <v>16</v>
      </c>
      <c r="N42" s="270">
        <v>189</v>
      </c>
      <c r="O42" s="270">
        <v>406</v>
      </c>
    </row>
    <row r="43" spans="1:15" x14ac:dyDescent="0.25">
      <c r="A43" t="s">
        <v>1284</v>
      </c>
      <c r="K43" t="s">
        <v>1281</v>
      </c>
      <c r="L43" s="270">
        <v>10</v>
      </c>
      <c r="M43" s="270">
        <v>16</v>
      </c>
      <c r="N43" s="270">
        <v>82</v>
      </c>
      <c r="O43" s="270">
        <v>1114</v>
      </c>
    </row>
    <row r="44" spans="1:15" x14ac:dyDescent="0.25">
      <c r="A44" t="s">
        <v>1285</v>
      </c>
      <c r="K44" t="s">
        <v>1282</v>
      </c>
      <c r="L44" s="270">
        <v>7</v>
      </c>
      <c r="M44" s="270">
        <v>16</v>
      </c>
      <c r="N44" s="270">
        <v>136</v>
      </c>
      <c r="O44" s="270">
        <v>460</v>
      </c>
    </row>
    <row r="45" spans="1:15" x14ac:dyDescent="0.25">
      <c r="A45" t="s">
        <v>1286</v>
      </c>
      <c r="D45" s="300" t="s">
        <v>858</v>
      </c>
      <c r="K45" t="s">
        <v>1283</v>
      </c>
      <c r="L45" s="270">
        <v>9</v>
      </c>
      <c r="M45" s="270">
        <v>14</v>
      </c>
      <c r="N45" s="270">
        <v>70</v>
      </c>
      <c r="O45" s="270">
        <v>113</v>
      </c>
    </row>
    <row r="46" spans="1:15" x14ac:dyDescent="0.25">
      <c r="A46" t="s">
        <v>1287</v>
      </c>
      <c r="K46" t="s">
        <v>1284</v>
      </c>
      <c r="L46" s="270">
        <v>8</v>
      </c>
      <c r="M46" s="270">
        <v>11</v>
      </c>
      <c r="N46" s="270">
        <v>118</v>
      </c>
      <c r="O46" s="270">
        <v>220</v>
      </c>
    </row>
    <row r="47" spans="1:15" x14ac:dyDescent="0.25">
      <c r="A47" t="s">
        <v>1288</v>
      </c>
      <c r="K47" t="s">
        <v>1285</v>
      </c>
      <c r="L47" s="270">
        <v>9</v>
      </c>
      <c r="M47" s="270">
        <v>11</v>
      </c>
      <c r="N47" s="270">
        <v>169</v>
      </c>
      <c r="O47" s="270">
        <v>385</v>
      </c>
    </row>
    <row r="48" spans="1:15" x14ac:dyDescent="0.25">
      <c r="A48" t="s">
        <v>1289</v>
      </c>
      <c r="K48" t="s">
        <v>1286</v>
      </c>
      <c r="L48" s="270">
        <v>1</v>
      </c>
      <c r="M48" s="270">
        <v>10</v>
      </c>
      <c r="N48" s="270">
        <v>144</v>
      </c>
      <c r="O48" s="270">
        <v>471</v>
      </c>
    </row>
    <row r="49" spans="1:15" x14ac:dyDescent="0.25">
      <c r="A49" t="s">
        <v>1290</v>
      </c>
      <c r="K49" t="s">
        <v>1287</v>
      </c>
      <c r="L49" s="270">
        <v>9</v>
      </c>
      <c r="M49" s="270">
        <v>9</v>
      </c>
      <c r="N49" s="270">
        <v>221</v>
      </c>
      <c r="O49" s="270">
        <v>2897</v>
      </c>
    </row>
    <row r="50" spans="1:15" x14ac:dyDescent="0.25">
      <c r="A50" t="s">
        <v>1291</v>
      </c>
      <c r="K50" t="s">
        <v>1288</v>
      </c>
      <c r="L50" s="270">
        <v>2</v>
      </c>
      <c r="M50" s="270">
        <v>9</v>
      </c>
      <c r="N50" s="270">
        <v>63</v>
      </c>
      <c r="O50" s="270">
        <v>163</v>
      </c>
    </row>
    <row r="51" spans="1:15" x14ac:dyDescent="0.25">
      <c r="A51" t="s">
        <v>1292</v>
      </c>
      <c r="K51" t="s">
        <v>1289</v>
      </c>
      <c r="L51" s="270">
        <v>7</v>
      </c>
      <c r="M51" s="270">
        <v>8</v>
      </c>
      <c r="N51" s="270">
        <v>99</v>
      </c>
      <c r="O51" s="270">
        <v>996</v>
      </c>
    </row>
    <row r="52" spans="1:15" x14ac:dyDescent="0.25">
      <c r="A52" t="s">
        <v>1293</v>
      </c>
      <c r="K52" t="s">
        <v>1290</v>
      </c>
      <c r="L52" s="270">
        <v>4</v>
      </c>
      <c r="M52" s="270">
        <v>8</v>
      </c>
      <c r="N52" s="270">
        <v>118</v>
      </c>
      <c r="O52" s="270">
        <v>251</v>
      </c>
    </row>
    <row r="53" spans="1:15" x14ac:dyDescent="0.25">
      <c r="A53" t="s">
        <v>1294</v>
      </c>
      <c r="K53" t="s">
        <v>1291</v>
      </c>
      <c r="L53" s="270">
        <v>4</v>
      </c>
      <c r="M53" s="270">
        <v>7</v>
      </c>
      <c r="N53" s="270">
        <v>45</v>
      </c>
      <c r="O53" s="270">
        <v>91</v>
      </c>
    </row>
    <row r="54" spans="1:15" x14ac:dyDescent="0.25">
      <c r="A54" t="s">
        <v>1295</v>
      </c>
      <c r="K54" t="s">
        <v>1292</v>
      </c>
      <c r="L54" s="270">
        <v>5</v>
      </c>
      <c r="M54" s="270">
        <v>6</v>
      </c>
      <c r="N54" s="270">
        <v>115</v>
      </c>
      <c r="O54" s="270">
        <v>219</v>
      </c>
    </row>
    <row r="55" spans="1:15" x14ac:dyDescent="0.25">
      <c r="A55" t="s">
        <v>1296</v>
      </c>
      <c r="K55" t="s">
        <v>1293</v>
      </c>
      <c r="L55" s="270">
        <v>5</v>
      </c>
      <c r="M55" s="270">
        <v>6</v>
      </c>
      <c r="N55" s="270">
        <v>105</v>
      </c>
      <c r="O55" s="270">
        <v>395</v>
      </c>
    </row>
    <row r="56" spans="1:15" x14ac:dyDescent="0.25">
      <c r="A56" t="s">
        <v>1297</v>
      </c>
      <c r="K56" t="s">
        <v>1294</v>
      </c>
      <c r="L56" s="270">
        <v>4</v>
      </c>
      <c r="M56" s="270">
        <v>6</v>
      </c>
      <c r="N56" s="270">
        <v>114</v>
      </c>
      <c r="O56" s="270">
        <v>183</v>
      </c>
    </row>
    <row r="57" spans="1:15" x14ac:dyDescent="0.25">
      <c r="A57" t="s">
        <v>1298</v>
      </c>
      <c r="K57" t="s">
        <v>1295</v>
      </c>
      <c r="L57" s="270">
        <v>4</v>
      </c>
      <c r="M57" s="270">
        <v>5</v>
      </c>
      <c r="N57" s="270">
        <v>126</v>
      </c>
      <c r="O57" s="270">
        <v>1900</v>
      </c>
    </row>
    <row r="58" spans="1:15" x14ac:dyDescent="0.25">
      <c r="A58" t="s">
        <v>1299</v>
      </c>
      <c r="K58" t="s">
        <v>1296</v>
      </c>
      <c r="L58" s="270">
        <v>5</v>
      </c>
      <c r="M58" s="270">
        <v>5</v>
      </c>
      <c r="N58" s="270">
        <v>42</v>
      </c>
      <c r="O58" s="270">
        <v>107</v>
      </c>
    </row>
    <row r="59" spans="1:15" x14ac:dyDescent="0.25">
      <c r="A59" t="s">
        <v>1300</v>
      </c>
      <c r="K59" t="s">
        <v>1297</v>
      </c>
      <c r="L59" s="270">
        <v>4</v>
      </c>
      <c r="M59" s="270">
        <v>4</v>
      </c>
      <c r="N59" s="270">
        <v>39</v>
      </c>
      <c r="O59" s="270">
        <v>799</v>
      </c>
    </row>
    <row r="60" spans="1:15" x14ac:dyDescent="0.25">
      <c r="A60" t="s">
        <v>1301</v>
      </c>
      <c r="K60" t="s">
        <v>1298</v>
      </c>
      <c r="L60" s="270">
        <v>4</v>
      </c>
      <c r="M60" s="270">
        <v>4</v>
      </c>
      <c r="N60" s="270">
        <v>42</v>
      </c>
      <c r="O60" s="270">
        <v>1107</v>
      </c>
    </row>
    <row r="61" spans="1:15" x14ac:dyDescent="0.25">
      <c r="A61" t="s">
        <v>1302</v>
      </c>
      <c r="K61" t="s">
        <v>1299</v>
      </c>
      <c r="L61" s="270">
        <v>3</v>
      </c>
      <c r="M61" s="270">
        <v>4</v>
      </c>
      <c r="N61" s="270">
        <v>35</v>
      </c>
      <c r="O61" s="270">
        <v>105</v>
      </c>
    </row>
    <row r="62" spans="1:15" x14ac:dyDescent="0.25">
      <c r="A62" t="s">
        <v>1303</v>
      </c>
      <c r="K62" t="s">
        <v>1300</v>
      </c>
      <c r="L62" s="270">
        <v>1</v>
      </c>
      <c r="M62" s="270">
        <v>3</v>
      </c>
      <c r="N62" s="270">
        <v>25</v>
      </c>
      <c r="O62" s="270">
        <v>158</v>
      </c>
    </row>
    <row r="63" spans="1:15" x14ac:dyDescent="0.25">
      <c r="A63" t="s">
        <v>1304</v>
      </c>
      <c r="K63" t="s">
        <v>1301</v>
      </c>
      <c r="L63" s="270">
        <v>3</v>
      </c>
      <c r="M63" s="270">
        <v>3</v>
      </c>
      <c r="N63" s="270">
        <v>89</v>
      </c>
      <c r="O63" s="270">
        <v>407</v>
      </c>
    </row>
    <row r="64" spans="1:15" x14ac:dyDescent="0.25">
      <c r="A64" t="s">
        <v>1305</v>
      </c>
      <c r="K64" t="s">
        <v>1302</v>
      </c>
      <c r="L64" s="270">
        <v>3</v>
      </c>
      <c r="M64" s="270">
        <v>3</v>
      </c>
      <c r="N64" s="270">
        <v>19</v>
      </c>
      <c r="O64" s="270">
        <v>50</v>
      </c>
    </row>
    <row r="65" spans="1:15" x14ac:dyDescent="0.25">
      <c r="A65" t="s">
        <v>1306</v>
      </c>
      <c r="K65" t="s">
        <v>1303</v>
      </c>
      <c r="L65" s="270">
        <v>2</v>
      </c>
      <c r="M65" s="270">
        <v>2</v>
      </c>
      <c r="N65" s="270">
        <v>32</v>
      </c>
      <c r="O65" s="270">
        <v>448</v>
      </c>
    </row>
    <row r="66" spans="1:15" x14ac:dyDescent="0.25">
      <c r="A66" t="s">
        <v>1307</v>
      </c>
      <c r="K66" t="s">
        <v>1304</v>
      </c>
      <c r="L66" s="270">
        <v>2</v>
      </c>
      <c r="M66" s="270">
        <v>2</v>
      </c>
      <c r="N66" s="270">
        <v>37</v>
      </c>
      <c r="O66" s="270">
        <v>551</v>
      </c>
    </row>
    <row r="67" spans="1:15" x14ac:dyDescent="0.25">
      <c r="A67" t="s">
        <v>1308</v>
      </c>
      <c r="K67" t="s">
        <v>1305</v>
      </c>
      <c r="L67" s="270">
        <v>2</v>
      </c>
      <c r="M67" s="270">
        <v>2</v>
      </c>
      <c r="N67" s="270">
        <v>27</v>
      </c>
      <c r="O67" s="270">
        <v>63</v>
      </c>
    </row>
    <row r="68" spans="1:15" x14ac:dyDescent="0.25">
      <c r="A68" t="s">
        <v>1309</v>
      </c>
      <c r="K68" t="s">
        <v>1306</v>
      </c>
      <c r="L68" s="270">
        <v>2</v>
      </c>
      <c r="M68" s="270">
        <v>2</v>
      </c>
      <c r="N68" s="270">
        <v>64</v>
      </c>
      <c r="O68" s="270">
        <v>198</v>
      </c>
    </row>
    <row r="69" spans="1:15" x14ac:dyDescent="0.25">
      <c r="A69" t="s">
        <v>1310</v>
      </c>
      <c r="K69" t="s">
        <v>1307</v>
      </c>
      <c r="L69" s="270">
        <v>2</v>
      </c>
      <c r="M69" s="270">
        <v>2</v>
      </c>
      <c r="N69" s="270">
        <v>39</v>
      </c>
      <c r="O69" s="270">
        <v>52</v>
      </c>
    </row>
    <row r="70" spans="1:15" x14ac:dyDescent="0.25">
      <c r="A70" t="s">
        <v>1311</v>
      </c>
      <c r="K70" t="s">
        <v>1308</v>
      </c>
      <c r="L70" s="270">
        <v>1</v>
      </c>
      <c r="M70" s="270">
        <v>1</v>
      </c>
      <c r="N70" s="270">
        <v>26</v>
      </c>
      <c r="O70" s="270">
        <v>547</v>
      </c>
    </row>
    <row r="71" spans="1:15" x14ac:dyDescent="0.25">
      <c r="A71" t="s">
        <v>1312</v>
      </c>
      <c r="K71" t="s">
        <v>1309</v>
      </c>
      <c r="L71" s="270">
        <v>1</v>
      </c>
      <c r="M71" s="270">
        <v>1</v>
      </c>
      <c r="N71" s="270">
        <v>64</v>
      </c>
      <c r="O71" s="270">
        <v>142</v>
      </c>
    </row>
    <row r="72" spans="1:15" x14ac:dyDescent="0.25">
      <c r="A72" t="s">
        <v>1313</v>
      </c>
      <c r="K72" t="s">
        <v>1310</v>
      </c>
      <c r="L72" s="270">
        <v>1</v>
      </c>
      <c r="M72" s="270">
        <v>1</v>
      </c>
      <c r="N72" s="270">
        <v>32</v>
      </c>
      <c r="O72" s="270">
        <v>348</v>
      </c>
    </row>
    <row r="73" spans="1:15" x14ac:dyDescent="0.25">
      <c r="A73" t="s">
        <v>1314</v>
      </c>
      <c r="K73" t="s">
        <v>1311</v>
      </c>
      <c r="L73" s="270">
        <v>1</v>
      </c>
      <c r="M73" s="270">
        <v>1</v>
      </c>
      <c r="N73" s="270">
        <v>12</v>
      </c>
      <c r="O73" s="270">
        <v>19</v>
      </c>
    </row>
    <row r="74" spans="1:15" x14ac:dyDescent="0.25">
      <c r="A74" t="s">
        <v>1315</v>
      </c>
      <c r="K74" t="s">
        <v>1312</v>
      </c>
      <c r="L74" s="270">
        <v>1</v>
      </c>
      <c r="M74" s="270">
        <v>1</v>
      </c>
      <c r="N74" s="270">
        <v>8</v>
      </c>
      <c r="O74" s="270">
        <v>11</v>
      </c>
    </row>
    <row r="75" spans="1:15" x14ac:dyDescent="0.25">
      <c r="A75" t="s">
        <v>1316</v>
      </c>
      <c r="K75" t="s">
        <v>1313</v>
      </c>
      <c r="L75" s="270">
        <v>1</v>
      </c>
      <c r="M75" s="270">
        <v>1</v>
      </c>
      <c r="N75" s="270">
        <v>47</v>
      </c>
      <c r="O75" s="270">
        <v>93</v>
      </c>
    </row>
    <row r="76" spans="1:15" x14ac:dyDescent="0.25">
      <c r="A76" t="s">
        <v>1317</v>
      </c>
      <c r="K76" t="s">
        <v>1314</v>
      </c>
      <c r="L76" s="270">
        <v>1</v>
      </c>
      <c r="M76" s="270">
        <v>1</v>
      </c>
      <c r="N76" s="270">
        <v>9</v>
      </c>
      <c r="O76" s="270">
        <v>9</v>
      </c>
    </row>
    <row r="77" spans="1:15" x14ac:dyDescent="0.25">
      <c r="A77" t="s">
        <v>1318</v>
      </c>
      <c r="K77" t="s">
        <v>1315</v>
      </c>
      <c r="L77" s="270">
        <v>0</v>
      </c>
      <c r="M77" s="270">
        <v>0</v>
      </c>
      <c r="N77" s="270">
        <v>11</v>
      </c>
      <c r="O77" s="270">
        <v>498</v>
      </c>
    </row>
    <row r="78" spans="1:15" x14ac:dyDescent="0.25">
      <c r="A78" t="s">
        <v>1319</v>
      </c>
      <c r="K78" t="s">
        <v>1316</v>
      </c>
      <c r="L78" s="270">
        <v>0</v>
      </c>
      <c r="M78" s="270">
        <v>0</v>
      </c>
      <c r="N78" s="270">
        <v>72</v>
      </c>
      <c r="O78" s="270">
        <v>190</v>
      </c>
    </row>
    <row r="79" spans="1:15" x14ac:dyDescent="0.25">
      <c r="A79" t="s">
        <v>1320</v>
      </c>
      <c r="K79" t="s">
        <v>1317</v>
      </c>
      <c r="L79" s="270">
        <v>0</v>
      </c>
      <c r="M79" s="270">
        <v>0</v>
      </c>
      <c r="N79" s="270">
        <v>6</v>
      </c>
      <c r="O79" s="270">
        <v>145</v>
      </c>
    </row>
    <row r="80" spans="1:15" x14ac:dyDescent="0.25">
      <c r="A80" t="s">
        <v>1321</v>
      </c>
      <c r="K80" t="s">
        <v>1318</v>
      </c>
      <c r="L80" s="270">
        <v>0</v>
      </c>
      <c r="M80" s="270">
        <v>0</v>
      </c>
      <c r="N80" s="270">
        <v>3</v>
      </c>
      <c r="O80" s="270">
        <v>162</v>
      </c>
    </row>
    <row r="81" spans="1:15" x14ac:dyDescent="0.25">
      <c r="A81" t="s">
        <v>1322</v>
      </c>
      <c r="K81" t="s">
        <v>1319</v>
      </c>
      <c r="L81" s="270">
        <v>0</v>
      </c>
      <c r="M81" s="270">
        <v>0</v>
      </c>
      <c r="N81" s="270">
        <v>1</v>
      </c>
      <c r="O81" s="270">
        <v>7367</v>
      </c>
    </row>
    <row r="82" spans="1:15" x14ac:dyDescent="0.25">
      <c r="A82" t="s">
        <v>1323</v>
      </c>
      <c r="K82" t="s">
        <v>1320</v>
      </c>
      <c r="L82" s="270">
        <v>0</v>
      </c>
      <c r="M82" s="270">
        <v>0</v>
      </c>
      <c r="N82" s="270">
        <v>23</v>
      </c>
      <c r="O82" s="270">
        <v>634</v>
      </c>
    </row>
    <row r="83" spans="1:15" x14ac:dyDescent="0.25">
      <c r="A83" t="s">
        <v>1324</v>
      </c>
      <c r="K83" t="s">
        <v>1321</v>
      </c>
      <c r="L83" s="270">
        <v>0</v>
      </c>
      <c r="M83" s="270">
        <v>0</v>
      </c>
      <c r="N83" s="270">
        <v>17</v>
      </c>
      <c r="O83" s="270">
        <v>375</v>
      </c>
    </row>
    <row r="84" spans="1:15" x14ac:dyDescent="0.25">
      <c r="A84" t="s">
        <v>1325</v>
      </c>
      <c r="K84" t="s">
        <v>1322</v>
      </c>
      <c r="L84" s="270">
        <v>0</v>
      </c>
      <c r="M84" s="270">
        <v>0</v>
      </c>
      <c r="N84" s="270">
        <v>1</v>
      </c>
      <c r="O84" s="270">
        <v>309</v>
      </c>
    </row>
    <row r="85" spans="1:15" x14ac:dyDescent="0.25">
      <c r="A85" t="s">
        <v>1326</v>
      </c>
      <c r="K85" t="s">
        <v>1323</v>
      </c>
      <c r="L85" s="270">
        <v>0</v>
      </c>
      <c r="M85" s="270">
        <v>0</v>
      </c>
      <c r="N85" s="270">
        <v>3</v>
      </c>
      <c r="O85" s="270">
        <v>24</v>
      </c>
    </row>
    <row r="86" spans="1:15" x14ac:dyDescent="0.25">
      <c r="A86" t="s">
        <v>1327</v>
      </c>
      <c r="K86" t="s">
        <v>1324</v>
      </c>
      <c r="L86" s="270">
        <v>0</v>
      </c>
      <c r="M86" s="270">
        <v>0</v>
      </c>
      <c r="N86" s="270">
        <v>1</v>
      </c>
      <c r="O86" s="270">
        <v>161</v>
      </c>
    </row>
    <row r="87" spans="1:15" x14ac:dyDescent="0.25">
      <c r="A87" t="s">
        <v>1328</v>
      </c>
      <c r="K87" t="s">
        <v>1325</v>
      </c>
      <c r="L87" s="270">
        <v>0</v>
      </c>
      <c r="M87" s="270">
        <v>0</v>
      </c>
      <c r="N87" s="270">
        <v>1</v>
      </c>
      <c r="O87" s="270">
        <v>1</v>
      </c>
    </row>
    <row r="88" spans="1:15" x14ac:dyDescent="0.25">
      <c r="A88" t="s">
        <v>1329</v>
      </c>
      <c r="K88" t="s">
        <v>1326</v>
      </c>
      <c r="L88" s="270">
        <v>0</v>
      </c>
      <c r="M88" s="270">
        <v>0</v>
      </c>
      <c r="N88" s="270">
        <v>36</v>
      </c>
      <c r="O88" s="270">
        <v>58</v>
      </c>
    </row>
    <row r="89" spans="1:15" x14ac:dyDescent="0.25">
      <c r="A89" t="s">
        <v>1330</v>
      </c>
      <c r="K89" t="s">
        <v>1327</v>
      </c>
      <c r="L89" s="270">
        <v>0</v>
      </c>
      <c r="M89" s="270">
        <v>0</v>
      </c>
      <c r="N89" s="270">
        <v>1</v>
      </c>
      <c r="O89" s="270">
        <v>88</v>
      </c>
    </row>
    <row r="90" spans="1:15" x14ac:dyDescent="0.25">
      <c r="A90" t="s">
        <v>1331</v>
      </c>
      <c r="K90" t="s">
        <v>1328</v>
      </c>
      <c r="L90" s="270">
        <v>0</v>
      </c>
      <c r="M90" s="270">
        <v>0</v>
      </c>
      <c r="N90" s="270">
        <v>1</v>
      </c>
      <c r="O90" s="270">
        <v>4</v>
      </c>
    </row>
    <row r="91" spans="1:15" x14ac:dyDescent="0.25">
      <c r="A91" t="s">
        <v>1332</v>
      </c>
      <c r="K91" t="s">
        <v>1329</v>
      </c>
      <c r="L91" s="270">
        <v>0</v>
      </c>
      <c r="M91" s="270">
        <v>0</v>
      </c>
      <c r="N91" s="270">
        <v>5</v>
      </c>
      <c r="O91" s="270">
        <v>10</v>
      </c>
    </row>
    <row r="92" spans="1:15" x14ac:dyDescent="0.25">
      <c r="A92" t="s">
        <v>1333</v>
      </c>
      <c r="K92" t="s">
        <v>1330</v>
      </c>
      <c r="L92" s="270">
        <v>0</v>
      </c>
      <c r="M92" s="270">
        <v>0</v>
      </c>
      <c r="N92" s="270">
        <v>13</v>
      </c>
      <c r="O92" s="270">
        <v>618</v>
      </c>
    </row>
    <row r="93" spans="1:15" x14ac:dyDescent="0.25">
      <c r="A93" t="s">
        <v>1334</v>
      </c>
      <c r="K93" t="s">
        <v>1331</v>
      </c>
      <c r="L93" s="270">
        <v>0</v>
      </c>
      <c r="M93" s="270">
        <v>0</v>
      </c>
      <c r="N93" s="270">
        <v>2</v>
      </c>
      <c r="O93" s="270">
        <v>197</v>
      </c>
    </row>
    <row r="94" spans="1:15" x14ac:dyDescent="0.25">
      <c r="A94" t="s">
        <v>1335</v>
      </c>
      <c r="K94" t="s">
        <v>1332</v>
      </c>
      <c r="L94" s="270">
        <v>0</v>
      </c>
      <c r="M94" s="270">
        <v>0</v>
      </c>
      <c r="N94" s="270">
        <v>15</v>
      </c>
      <c r="O94" s="270">
        <v>151</v>
      </c>
    </row>
    <row r="95" spans="1:15" x14ac:dyDescent="0.25">
      <c r="A95" t="s">
        <v>1336</v>
      </c>
      <c r="K95" t="s">
        <v>1333</v>
      </c>
      <c r="L95" s="270">
        <v>0</v>
      </c>
      <c r="M95" s="270">
        <v>0</v>
      </c>
      <c r="N95" s="270">
        <v>7</v>
      </c>
      <c r="O95" s="270">
        <v>150</v>
      </c>
    </row>
    <row r="96" spans="1:15" x14ac:dyDescent="0.25">
      <c r="A96" t="s">
        <v>1337</v>
      </c>
      <c r="K96" t="s">
        <v>1334</v>
      </c>
      <c r="L96" s="270">
        <v>0</v>
      </c>
      <c r="M96" s="270">
        <v>0</v>
      </c>
      <c r="N96" s="270">
        <v>1</v>
      </c>
      <c r="O96" s="270">
        <v>19</v>
      </c>
    </row>
    <row r="97" spans="1:15" x14ac:dyDescent="0.25">
      <c r="A97" t="s">
        <v>1338</v>
      </c>
      <c r="K97" t="s">
        <v>1335</v>
      </c>
      <c r="L97" s="270">
        <v>0</v>
      </c>
      <c r="M97" s="270">
        <v>0</v>
      </c>
      <c r="N97" s="270">
        <v>12</v>
      </c>
      <c r="O97" s="270">
        <v>240</v>
      </c>
    </row>
    <row r="98" spans="1:15" x14ac:dyDescent="0.25">
      <c r="A98" t="s">
        <v>1339</v>
      </c>
      <c r="K98" t="s">
        <v>1336</v>
      </c>
      <c r="L98" s="270">
        <v>0</v>
      </c>
      <c r="M98" s="270">
        <v>0</v>
      </c>
      <c r="N98" s="270">
        <v>1</v>
      </c>
      <c r="O98" s="270">
        <v>136</v>
      </c>
    </row>
    <row r="99" spans="1:15" x14ac:dyDescent="0.25">
      <c r="A99" t="s">
        <v>1340</v>
      </c>
      <c r="K99" t="s">
        <v>1337</v>
      </c>
      <c r="L99" s="270">
        <v>0</v>
      </c>
      <c r="M99" s="270">
        <v>0</v>
      </c>
      <c r="N99" s="270">
        <v>2</v>
      </c>
      <c r="O99" s="270">
        <v>15</v>
      </c>
    </row>
    <row r="100" spans="1:15" x14ac:dyDescent="0.25">
      <c r="A100" t="s">
        <v>1341</v>
      </c>
      <c r="K100" t="s">
        <v>1338</v>
      </c>
      <c r="L100" s="270">
        <v>0</v>
      </c>
      <c r="M100" s="270">
        <v>0</v>
      </c>
      <c r="N100" s="270">
        <v>1</v>
      </c>
      <c r="O100" s="270">
        <v>1</v>
      </c>
    </row>
    <row r="101" spans="1:15" x14ac:dyDescent="0.25">
      <c r="A101" t="s">
        <v>1342</v>
      </c>
      <c r="K101" t="s">
        <v>1339</v>
      </c>
      <c r="L101" s="270">
        <v>0</v>
      </c>
      <c r="M101" s="270">
        <v>0</v>
      </c>
      <c r="N101" s="270">
        <v>35</v>
      </c>
      <c r="O101" s="270">
        <v>230</v>
      </c>
    </row>
    <row r="102" spans="1:15" x14ac:dyDescent="0.25">
      <c r="A102" t="s">
        <v>1343</v>
      </c>
      <c r="K102" t="s">
        <v>1340</v>
      </c>
      <c r="L102" s="270">
        <v>0</v>
      </c>
      <c r="M102" s="270">
        <v>0</v>
      </c>
      <c r="N102" s="270">
        <v>1</v>
      </c>
      <c r="O102" s="270">
        <v>29</v>
      </c>
    </row>
    <row r="103" spans="1:15" x14ac:dyDescent="0.25">
      <c r="A103" t="s">
        <v>1344</v>
      </c>
      <c r="K103" t="s">
        <v>1341</v>
      </c>
      <c r="L103" s="270">
        <v>0</v>
      </c>
      <c r="M103" s="270">
        <v>0</v>
      </c>
      <c r="N103" s="270">
        <v>1</v>
      </c>
      <c r="O103" s="270">
        <v>3</v>
      </c>
    </row>
    <row r="104" spans="1:15" x14ac:dyDescent="0.25">
      <c r="A104" t="s">
        <v>1238</v>
      </c>
      <c r="K104" t="s">
        <v>1342</v>
      </c>
      <c r="L104" s="270">
        <v>0</v>
      </c>
      <c r="M104" s="270">
        <v>0</v>
      </c>
      <c r="N104" s="270">
        <v>1</v>
      </c>
      <c r="O104" s="270">
        <v>157</v>
      </c>
    </row>
    <row r="105" spans="1:15" x14ac:dyDescent="0.25">
      <c r="A105" t="s">
        <v>1345</v>
      </c>
      <c r="K105" t="s">
        <v>1343</v>
      </c>
      <c r="L105" s="270">
        <v>0</v>
      </c>
      <c r="M105" s="270">
        <v>0</v>
      </c>
      <c r="N105" s="270">
        <v>2</v>
      </c>
      <c r="O105" s="270">
        <v>4</v>
      </c>
    </row>
    <row r="106" spans="1:15" x14ac:dyDescent="0.25">
      <c r="A106" t="s">
        <v>1346</v>
      </c>
      <c r="K106" t="s">
        <v>1344</v>
      </c>
      <c r="L106" s="270">
        <v>0</v>
      </c>
      <c r="M106" s="270">
        <v>0</v>
      </c>
      <c r="N106" s="270">
        <v>2</v>
      </c>
      <c r="O106" s="270">
        <v>94</v>
      </c>
    </row>
    <row r="107" spans="1:15" x14ac:dyDescent="0.25">
      <c r="A107" t="s">
        <v>1347</v>
      </c>
      <c r="K107" t="s">
        <v>1238</v>
      </c>
      <c r="L107" s="270">
        <v>0</v>
      </c>
      <c r="M107" s="270">
        <v>0</v>
      </c>
      <c r="N107" s="270">
        <v>4</v>
      </c>
      <c r="O107" s="270">
        <v>16</v>
      </c>
    </row>
    <row r="108" spans="1:15" x14ac:dyDescent="0.25">
      <c r="A108" t="s">
        <v>1348</v>
      </c>
      <c r="K108" t="s">
        <v>1345</v>
      </c>
      <c r="L108" s="270">
        <v>0</v>
      </c>
      <c r="M108" s="270">
        <v>0</v>
      </c>
      <c r="N108" s="270">
        <v>1</v>
      </c>
      <c r="O108" s="270">
        <v>19</v>
      </c>
    </row>
    <row r="109" spans="1:15" x14ac:dyDescent="0.25">
      <c r="A109" t="s">
        <v>1349</v>
      </c>
      <c r="K109" t="s">
        <v>1346</v>
      </c>
      <c r="L109" s="270">
        <v>0</v>
      </c>
      <c r="M109" s="270">
        <v>0</v>
      </c>
      <c r="N109" s="270">
        <v>23</v>
      </c>
      <c r="O109" s="270">
        <v>147</v>
      </c>
    </row>
    <row r="110" spans="1:15" x14ac:dyDescent="0.25">
      <c r="A110" t="s">
        <v>1350</v>
      </c>
      <c r="K110" t="s">
        <v>1347</v>
      </c>
      <c r="L110" s="270">
        <v>0</v>
      </c>
      <c r="M110" s="270">
        <v>0</v>
      </c>
      <c r="N110" s="270">
        <v>1</v>
      </c>
      <c r="O110" s="270">
        <v>2</v>
      </c>
    </row>
    <row r="111" spans="1:15" x14ac:dyDescent="0.25">
      <c r="A111" t="s">
        <v>1351</v>
      </c>
      <c r="K111" t="s">
        <v>1348</v>
      </c>
      <c r="L111" s="270">
        <v>0</v>
      </c>
      <c r="M111" s="270">
        <v>0</v>
      </c>
      <c r="N111" s="270">
        <v>1</v>
      </c>
      <c r="O111" s="270">
        <v>7</v>
      </c>
    </row>
    <row r="112" spans="1:15" x14ac:dyDescent="0.25">
      <c r="A112" t="s">
        <v>1352</v>
      </c>
      <c r="K112" t="s">
        <v>1349</v>
      </c>
      <c r="L112" s="270">
        <v>0</v>
      </c>
      <c r="M112" s="270">
        <v>0</v>
      </c>
      <c r="N112" s="270">
        <v>24</v>
      </c>
      <c r="O112" s="270">
        <v>257</v>
      </c>
    </row>
    <row r="113" spans="1:15" x14ac:dyDescent="0.25">
      <c r="A113" t="s">
        <v>1353</v>
      </c>
      <c r="K113" t="s">
        <v>1350</v>
      </c>
      <c r="L113" s="270">
        <v>0</v>
      </c>
      <c r="M113" s="270">
        <v>0</v>
      </c>
      <c r="N113" s="270">
        <v>1</v>
      </c>
      <c r="O113" s="270">
        <v>7</v>
      </c>
    </row>
    <row r="114" spans="1:15" x14ac:dyDescent="0.25">
      <c r="A114" t="s">
        <v>1354</v>
      </c>
      <c r="K114" t="s">
        <v>1351</v>
      </c>
      <c r="L114" s="270">
        <v>0</v>
      </c>
      <c r="M114" s="270">
        <v>0</v>
      </c>
      <c r="N114" s="270">
        <v>1</v>
      </c>
      <c r="O114" s="270">
        <v>101</v>
      </c>
    </row>
    <row r="115" spans="1:15" x14ac:dyDescent="0.25">
      <c r="A115" t="s">
        <v>1355</v>
      </c>
      <c r="K115" t="s">
        <v>1352</v>
      </c>
      <c r="L115" s="270">
        <v>0</v>
      </c>
      <c r="M115" s="270">
        <v>0</v>
      </c>
      <c r="N115" s="270">
        <v>1</v>
      </c>
      <c r="O115" s="270">
        <v>4</v>
      </c>
    </row>
    <row r="116" spans="1:15" x14ac:dyDescent="0.25">
      <c r="A116" t="s">
        <v>1356</v>
      </c>
      <c r="K116" t="s">
        <v>1353</v>
      </c>
      <c r="L116" s="270">
        <v>0</v>
      </c>
      <c r="M116" s="270">
        <v>0</v>
      </c>
      <c r="N116" s="270">
        <v>1</v>
      </c>
      <c r="O116" s="270">
        <v>30</v>
      </c>
    </row>
    <row r="117" spans="1:15" x14ac:dyDescent="0.25">
      <c r="A117" t="s">
        <v>1357</v>
      </c>
      <c r="K117" t="s">
        <v>1354</v>
      </c>
      <c r="L117" s="270">
        <v>0</v>
      </c>
      <c r="M117" s="270">
        <v>0</v>
      </c>
      <c r="N117" s="270">
        <v>1</v>
      </c>
      <c r="O117" s="270">
        <v>1</v>
      </c>
    </row>
    <row r="118" spans="1:15" x14ac:dyDescent="0.25">
      <c r="A118" t="s">
        <v>1358</v>
      </c>
      <c r="K118" t="s">
        <v>1355</v>
      </c>
      <c r="L118" s="270">
        <v>0</v>
      </c>
      <c r="M118" s="270">
        <v>0</v>
      </c>
      <c r="N118" s="270">
        <v>6</v>
      </c>
      <c r="O118" s="270">
        <v>25</v>
      </c>
    </row>
    <row r="119" spans="1:15" x14ac:dyDescent="0.25">
      <c r="A119" t="s">
        <v>1359</v>
      </c>
      <c r="K119" t="s">
        <v>1356</v>
      </c>
      <c r="L119" s="270">
        <v>0</v>
      </c>
      <c r="M119" s="270">
        <v>0</v>
      </c>
      <c r="N119" s="270">
        <v>10</v>
      </c>
      <c r="O119" s="270">
        <v>82</v>
      </c>
    </row>
    <row r="120" spans="1:15" x14ac:dyDescent="0.25">
      <c r="A120" t="s">
        <v>1360</v>
      </c>
      <c r="K120" t="s">
        <v>1357</v>
      </c>
      <c r="L120" s="270">
        <v>0</v>
      </c>
      <c r="M120" s="270">
        <v>0</v>
      </c>
      <c r="N120" s="270">
        <v>9</v>
      </c>
      <c r="O120" s="270">
        <v>19</v>
      </c>
    </row>
    <row r="121" spans="1:15" x14ac:dyDescent="0.25">
      <c r="A121" t="s">
        <v>1361</v>
      </c>
      <c r="K121" t="s">
        <v>1358</v>
      </c>
      <c r="L121" s="270">
        <v>0</v>
      </c>
      <c r="M121" s="270">
        <v>0</v>
      </c>
      <c r="N121" s="270">
        <v>1</v>
      </c>
      <c r="O121" s="270">
        <v>29</v>
      </c>
    </row>
    <row r="122" spans="1:15" x14ac:dyDescent="0.25">
      <c r="A122" t="s">
        <v>1362</v>
      </c>
      <c r="K122" t="s">
        <v>1359</v>
      </c>
      <c r="L122" s="270">
        <v>0</v>
      </c>
      <c r="M122" s="270">
        <v>0</v>
      </c>
      <c r="N122" s="270">
        <v>1</v>
      </c>
      <c r="O122" s="270">
        <v>13</v>
      </c>
    </row>
    <row r="123" spans="1:15" x14ac:dyDescent="0.25">
      <c r="A123" t="s">
        <v>1363</v>
      </c>
      <c r="K123" t="s">
        <v>1360</v>
      </c>
      <c r="L123" s="270">
        <v>0</v>
      </c>
      <c r="M123" s="270">
        <v>0</v>
      </c>
      <c r="N123" s="270">
        <v>1</v>
      </c>
      <c r="O123" s="270">
        <v>1</v>
      </c>
    </row>
    <row r="124" spans="1:15" x14ac:dyDescent="0.25">
      <c r="A124" t="s">
        <v>1364</v>
      </c>
      <c r="K124" t="s">
        <v>1361</v>
      </c>
      <c r="L124" s="270">
        <v>0</v>
      </c>
      <c r="M124" s="270">
        <v>0</v>
      </c>
      <c r="N124" s="270">
        <v>1</v>
      </c>
      <c r="O124" s="270">
        <v>6</v>
      </c>
    </row>
    <row r="125" spans="1:15" x14ac:dyDescent="0.25">
      <c r="A125" t="s">
        <v>1365</v>
      </c>
      <c r="K125" t="s">
        <v>1362</v>
      </c>
      <c r="L125" s="270">
        <v>0</v>
      </c>
      <c r="M125" s="270">
        <v>0</v>
      </c>
      <c r="N125" s="270">
        <v>1</v>
      </c>
      <c r="O125" s="270">
        <v>1</v>
      </c>
    </row>
    <row r="126" spans="1:15" x14ac:dyDescent="0.25">
      <c r="A126" t="s">
        <v>1366</v>
      </c>
      <c r="K126" t="s">
        <v>1363</v>
      </c>
      <c r="L126" s="270">
        <v>0</v>
      </c>
      <c r="M126" s="270">
        <v>0</v>
      </c>
      <c r="N126" s="270">
        <v>7</v>
      </c>
      <c r="O126" s="270">
        <v>7</v>
      </c>
    </row>
    <row r="127" spans="1:15" x14ac:dyDescent="0.25">
      <c r="A127" t="s">
        <v>1367</v>
      </c>
      <c r="K127" t="s">
        <v>1364</v>
      </c>
      <c r="L127" s="270">
        <v>0</v>
      </c>
      <c r="M127" s="270">
        <v>0</v>
      </c>
      <c r="N127" s="270">
        <v>1</v>
      </c>
      <c r="O127" s="270">
        <v>3</v>
      </c>
    </row>
    <row r="128" spans="1:15" x14ac:dyDescent="0.25">
      <c r="A128" t="s">
        <v>1368</v>
      </c>
      <c r="K128" t="s">
        <v>1365</v>
      </c>
      <c r="L128" s="270">
        <v>0</v>
      </c>
      <c r="M128" s="270">
        <v>0</v>
      </c>
      <c r="N128" s="270">
        <v>2</v>
      </c>
      <c r="O128" s="270">
        <v>4</v>
      </c>
    </row>
    <row r="129" spans="1:15" x14ac:dyDescent="0.25">
      <c r="A129" t="s">
        <v>1369</v>
      </c>
      <c r="K129" t="s">
        <v>1366</v>
      </c>
      <c r="L129" s="270">
        <v>0</v>
      </c>
      <c r="M129" s="270">
        <v>0</v>
      </c>
      <c r="N129" s="270">
        <v>1</v>
      </c>
      <c r="O129" s="270">
        <v>1</v>
      </c>
    </row>
    <row r="130" spans="1:15" x14ac:dyDescent="0.25">
      <c r="A130" t="s">
        <v>1370</v>
      </c>
      <c r="K130" t="s">
        <v>1367</v>
      </c>
      <c r="L130" s="270">
        <v>0</v>
      </c>
      <c r="M130" s="270">
        <v>0</v>
      </c>
      <c r="N130" s="270">
        <v>1</v>
      </c>
      <c r="O130" s="270">
        <v>5</v>
      </c>
    </row>
    <row r="131" spans="1:15" x14ac:dyDescent="0.25">
      <c r="A131" t="s">
        <v>1371</v>
      </c>
      <c r="K131" t="s">
        <v>1368</v>
      </c>
      <c r="L131" s="270">
        <v>0</v>
      </c>
      <c r="M131" s="270">
        <v>0</v>
      </c>
      <c r="N131" s="270">
        <v>1</v>
      </c>
      <c r="O131" s="270">
        <v>1</v>
      </c>
    </row>
    <row r="132" spans="1:15" x14ac:dyDescent="0.25">
      <c r="A132" t="s">
        <v>1372</v>
      </c>
      <c r="K132" t="s">
        <v>1369</v>
      </c>
      <c r="L132" s="270">
        <v>0</v>
      </c>
      <c r="M132" s="270">
        <v>0</v>
      </c>
      <c r="N132" s="270">
        <v>1</v>
      </c>
      <c r="O132" s="270">
        <v>49</v>
      </c>
    </row>
    <row r="133" spans="1:15" x14ac:dyDescent="0.25">
      <c r="A133" t="s">
        <v>1373</v>
      </c>
      <c r="K133" t="s">
        <v>1370</v>
      </c>
      <c r="L133" s="270">
        <v>0</v>
      </c>
      <c r="M133" s="270">
        <v>0</v>
      </c>
      <c r="N133" s="270">
        <v>2</v>
      </c>
      <c r="O133" s="270">
        <v>2</v>
      </c>
    </row>
    <row r="134" spans="1:15" x14ac:dyDescent="0.25">
      <c r="A134" t="s">
        <v>1374</v>
      </c>
      <c r="K134" t="s">
        <v>1371</v>
      </c>
      <c r="L134" s="270">
        <v>0</v>
      </c>
      <c r="M134" s="270">
        <v>0</v>
      </c>
      <c r="N134" s="270">
        <v>1</v>
      </c>
      <c r="O134" s="270">
        <v>9</v>
      </c>
    </row>
    <row r="135" spans="1:15" x14ac:dyDescent="0.25">
      <c r="A135" t="s">
        <v>1375</v>
      </c>
      <c r="K135" t="s">
        <v>1372</v>
      </c>
      <c r="L135" s="270">
        <v>0</v>
      </c>
      <c r="M135" s="270">
        <v>0</v>
      </c>
      <c r="N135" s="270">
        <v>2</v>
      </c>
      <c r="O135" s="270">
        <v>229</v>
      </c>
    </row>
    <row r="136" spans="1:15" x14ac:dyDescent="0.25">
      <c r="A136" t="s">
        <v>1376</v>
      </c>
      <c r="K136" t="s">
        <v>1373</v>
      </c>
      <c r="L136" s="270">
        <v>0</v>
      </c>
      <c r="M136" s="270">
        <v>0</v>
      </c>
      <c r="N136" s="270">
        <v>1</v>
      </c>
      <c r="O136" s="270">
        <v>21</v>
      </c>
    </row>
    <row r="137" spans="1:15" x14ac:dyDescent="0.25">
      <c r="A137" t="s">
        <v>1377</v>
      </c>
      <c r="K137" t="s">
        <v>1374</v>
      </c>
      <c r="L137" s="270">
        <v>0</v>
      </c>
      <c r="M137" s="270">
        <v>0</v>
      </c>
      <c r="N137" s="270">
        <v>1</v>
      </c>
      <c r="O137" s="270">
        <v>18</v>
      </c>
    </row>
    <row r="138" spans="1:15" x14ac:dyDescent="0.25">
      <c r="A138" t="s">
        <v>1378</v>
      </c>
      <c r="K138" t="s">
        <v>1375</v>
      </c>
      <c r="L138" s="270">
        <v>0</v>
      </c>
      <c r="M138" s="270">
        <v>0</v>
      </c>
      <c r="N138" s="270">
        <v>1</v>
      </c>
      <c r="O138" s="270">
        <v>5</v>
      </c>
    </row>
    <row r="139" spans="1:15" x14ac:dyDescent="0.25">
      <c r="A139" t="s">
        <v>1379</v>
      </c>
      <c r="K139" t="s">
        <v>1376</v>
      </c>
      <c r="L139" s="270">
        <v>0</v>
      </c>
      <c r="M139" s="270">
        <v>0</v>
      </c>
      <c r="N139" s="270">
        <v>2</v>
      </c>
      <c r="O139" s="270">
        <v>12</v>
      </c>
    </row>
    <row r="140" spans="1:15" x14ac:dyDescent="0.25">
      <c r="A140" t="s">
        <v>1380</v>
      </c>
      <c r="K140" t="s">
        <v>1377</v>
      </c>
      <c r="L140" s="270">
        <v>0</v>
      </c>
      <c r="M140" s="270">
        <v>0</v>
      </c>
      <c r="N140" s="270">
        <v>1</v>
      </c>
      <c r="O140" s="270">
        <v>7</v>
      </c>
    </row>
    <row r="141" spans="1:15" x14ac:dyDescent="0.25">
      <c r="A141" t="s">
        <v>1381</v>
      </c>
      <c r="K141" t="s">
        <v>1378</v>
      </c>
      <c r="L141" s="270">
        <v>0</v>
      </c>
      <c r="M141" s="270">
        <v>0</v>
      </c>
      <c r="N141" s="270">
        <v>1</v>
      </c>
      <c r="O141" s="270">
        <v>4</v>
      </c>
    </row>
    <row r="142" spans="1:15" x14ac:dyDescent="0.25">
      <c r="A142" t="s">
        <v>1382</v>
      </c>
      <c r="K142" t="s">
        <v>1379</v>
      </c>
      <c r="L142" s="270">
        <v>0</v>
      </c>
      <c r="M142" s="270">
        <v>0</v>
      </c>
      <c r="N142" s="270">
        <v>1</v>
      </c>
      <c r="O142" s="270">
        <v>3</v>
      </c>
    </row>
    <row r="143" spans="1:15" x14ac:dyDescent="0.25">
      <c r="A143" t="s">
        <v>1383</v>
      </c>
      <c r="K143" t="s">
        <v>1380</v>
      </c>
      <c r="L143" s="270">
        <v>0</v>
      </c>
      <c r="M143" s="270">
        <v>0</v>
      </c>
      <c r="N143" s="270">
        <v>5</v>
      </c>
      <c r="O143" s="270">
        <v>14</v>
      </c>
    </row>
    <row r="144" spans="1:15" x14ac:dyDescent="0.25">
      <c r="A144" t="s">
        <v>1384</v>
      </c>
      <c r="K144" t="s">
        <v>1381</v>
      </c>
      <c r="L144" s="270">
        <v>0</v>
      </c>
      <c r="M144" s="270">
        <v>0</v>
      </c>
      <c r="N144" s="270">
        <v>1</v>
      </c>
      <c r="O144" s="270">
        <v>2</v>
      </c>
    </row>
    <row r="145" spans="1:15" x14ac:dyDescent="0.25">
      <c r="A145" t="s">
        <v>1385</v>
      </c>
      <c r="K145" t="s">
        <v>1382</v>
      </c>
      <c r="L145" s="270">
        <v>0</v>
      </c>
      <c r="M145" s="270">
        <v>0</v>
      </c>
      <c r="N145" s="270">
        <v>1</v>
      </c>
      <c r="O145" s="270">
        <v>9</v>
      </c>
    </row>
    <row r="146" spans="1:15" x14ac:dyDescent="0.25">
      <c r="A146" t="s">
        <v>1386</v>
      </c>
      <c r="K146" t="s">
        <v>1383</v>
      </c>
      <c r="L146" s="270">
        <v>0</v>
      </c>
      <c r="M146" s="270">
        <v>0</v>
      </c>
      <c r="N146" s="270">
        <v>1</v>
      </c>
      <c r="O146" s="270">
        <v>5</v>
      </c>
    </row>
    <row r="147" spans="1:15" x14ac:dyDescent="0.25">
      <c r="A147" t="s">
        <v>1387</v>
      </c>
      <c r="K147" t="s">
        <v>1384</v>
      </c>
      <c r="L147" s="270">
        <v>0</v>
      </c>
      <c r="M147" s="270">
        <v>0</v>
      </c>
      <c r="N147" s="270">
        <v>1</v>
      </c>
      <c r="O147" s="270">
        <v>2</v>
      </c>
    </row>
    <row r="148" spans="1:15" x14ac:dyDescent="0.25">
      <c r="A148" t="s">
        <v>1388</v>
      </c>
      <c r="K148" t="s">
        <v>1385</v>
      </c>
      <c r="L148" s="270">
        <v>0</v>
      </c>
      <c r="M148" s="270">
        <v>0</v>
      </c>
      <c r="N148" s="270">
        <v>1</v>
      </c>
      <c r="O148" s="270">
        <v>2</v>
      </c>
    </row>
    <row r="149" spans="1:15" x14ac:dyDescent="0.25">
      <c r="A149" t="s">
        <v>1389</v>
      </c>
      <c r="K149" t="s">
        <v>1386</v>
      </c>
      <c r="L149" s="270">
        <v>0</v>
      </c>
      <c r="M149" s="270">
        <v>0</v>
      </c>
      <c r="N149" s="270">
        <v>1</v>
      </c>
      <c r="O149" s="270">
        <v>5</v>
      </c>
    </row>
    <row r="150" spans="1:15" x14ac:dyDescent="0.25">
      <c r="A150" t="s">
        <v>1390</v>
      </c>
      <c r="K150" t="s">
        <v>1387</v>
      </c>
      <c r="L150" s="270">
        <v>0</v>
      </c>
      <c r="M150" s="270">
        <v>0</v>
      </c>
      <c r="N150" s="270">
        <v>2</v>
      </c>
      <c r="O150" s="270">
        <v>11</v>
      </c>
    </row>
    <row r="151" spans="1:15" x14ac:dyDescent="0.25">
      <c r="A151" t="s">
        <v>1391</v>
      </c>
      <c r="K151" t="s">
        <v>1388</v>
      </c>
      <c r="L151" s="270">
        <v>0</v>
      </c>
      <c r="M151" s="270">
        <v>0</v>
      </c>
      <c r="N151" s="270">
        <v>2</v>
      </c>
      <c r="O151" s="270">
        <v>2</v>
      </c>
    </row>
    <row r="152" spans="1:15" x14ac:dyDescent="0.25">
      <c r="A152" t="s">
        <v>1392</v>
      </c>
      <c r="K152" t="s">
        <v>1389</v>
      </c>
      <c r="L152" s="270">
        <v>0</v>
      </c>
      <c r="M152" s="270">
        <v>0</v>
      </c>
      <c r="N152" s="270">
        <v>1</v>
      </c>
      <c r="O152" s="270">
        <v>2</v>
      </c>
    </row>
    <row r="153" spans="1:15" x14ac:dyDescent="0.25">
      <c r="A153" t="s">
        <v>1393</v>
      </c>
      <c r="K153" t="s">
        <v>1390</v>
      </c>
      <c r="L153" s="270">
        <v>0</v>
      </c>
      <c r="M153" s="270">
        <v>0</v>
      </c>
      <c r="N153" s="270">
        <v>1</v>
      </c>
      <c r="O153" s="270">
        <v>3</v>
      </c>
    </row>
    <row r="154" spans="1:15" x14ac:dyDescent="0.25">
      <c r="A154" t="s">
        <v>1394</v>
      </c>
      <c r="K154" t="s">
        <v>1391</v>
      </c>
      <c r="L154" s="270">
        <v>0</v>
      </c>
      <c r="M154" s="270">
        <v>0</v>
      </c>
      <c r="N154" s="270">
        <v>2</v>
      </c>
      <c r="O154" s="270">
        <v>3</v>
      </c>
    </row>
    <row r="155" spans="1:15" x14ac:dyDescent="0.25">
      <c r="A155" t="s">
        <v>1395</v>
      </c>
      <c r="K155" t="s">
        <v>1392</v>
      </c>
      <c r="L155" s="270">
        <v>0</v>
      </c>
      <c r="M155" s="270">
        <v>0</v>
      </c>
      <c r="N155" s="270">
        <v>2</v>
      </c>
      <c r="O155" s="270">
        <v>4</v>
      </c>
    </row>
    <row r="156" spans="1:15" x14ac:dyDescent="0.25">
      <c r="A156" t="s">
        <v>1396</v>
      </c>
      <c r="K156" t="s">
        <v>1393</v>
      </c>
      <c r="L156" s="270">
        <v>0</v>
      </c>
      <c r="M156" s="270">
        <v>0</v>
      </c>
      <c r="N156" s="270">
        <v>1</v>
      </c>
      <c r="O156" s="270">
        <v>3</v>
      </c>
    </row>
    <row r="157" spans="1:15" x14ac:dyDescent="0.25">
      <c r="A157" t="s">
        <v>1397</v>
      </c>
      <c r="K157" t="s">
        <v>1394</v>
      </c>
      <c r="L157" s="270">
        <v>0</v>
      </c>
      <c r="M157" s="270">
        <v>0</v>
      </c>
      <c r="N157" s="270">
        <v>1</v>
      </c>
      <c r="O157" s="270">
        <v>30</v>
      </c>
    </row>
    <row r="158" spans="1:15" x14ac:dyDescent="0.25">
      <c r="A158" t="s">
        <v>1398</v>
      </c>
      <c r="K158" t="s">
        <v>1395</v>
      </c>
      <c r="L158" s="270">
        <v>0</v>
      </c>
      <c r="M158" s="270">
        <v>0</v>
      </c>
      <c r="N158" s="270">
        <v>1</v>
      </c>
      <c r="O158" s="270">
        <v>1</v>
      </c>
    </row>
    <row r="159" spans="1:15" x14ac:dyDescent="0.25">
      <c r="A159" t="s">
        <v>1399</v>
      </c>
      <c r="K159" t="s">
        <v>1396</v>
      </c>
      <c r="L159" s="270">
        <v>0</v>
      </c>
      <c r="M159" s="270">
        <v>0</v>
      </c>
      <c r="N159" s="270">
        <v>1</v>
      </c>
      <c r="O159" s="270">
        <v>3</v>
      </c>
    </row>
    <row r="160" spans="1:15" x14ac:dyDescent="0.25">
      <c r="A160" t="s">
        <v>1400</v>
      </c>
      <c r="K160" t="s">
        <v>1397</v>
      </c>
      <c r="L160" s="270">
        <v>0</v>
      </c>
      <c r="M160" s="270">
        <v>0</v>
      </c>
      <c r="N160" s="270">
        <v>1</v>
      </c>
      <c r="O160" s="270">
        <v>9</v>
      </c>
    </row>
    <row r="161" spans="1:15" x14ac:dyDescent="0.25">
      <c r="A161" t="s">
        <v>1401</v>
      </c>
      <c r="K161" t="s">
        <v>1398</v>
      </c>
      <c r="L161" s="270">
        <v>0</v>
      </c>
      <c r="M161" s="270">
        <v>0</v>
      </c>
      <c r="N161" s="270">
        <v>1</v>
      </c>
      <c r="O161" s="270">
        <v>1</v>
      </c>
    </row>
    <row r="162" spans="1:15" x14ac:dyDescent="0.25">
      <c r="A162" t="s">
        <v>1402</v>
      </c>
      <c r="K162" t="s">
        <v>1399</v>
      </c>
      <c r="L162" s="270">
        <v>0</v>
      </c>
      <c r="M162" s="270">
        <v>0</v>
      </c>
      <c r="N162" s="270">
        <v>1</v>
      </c>
      <c r="O162" s="270">
        <v>1</v>
      </c>
    </row>
    <row r="163" spans="1:15" x14ac:dyDescent="0.25">
      <c r="A163" t="s">
        <v>1403</v>
      </c>
      <c r="K163" t="s">
        <v>1400</v>
      </c>
      <c r="L163" s="270">
        <v>0</v>
      </c>
      <c r="M163" s="270">
        <v>0</v>
      </c>
      <c r="N163" s="270">
        <v>1</v>
      </c>
      <c r="O163" s="270">
        <v>6</v>
      </c>
    </row>
    <row r="164" spans="1:15" x14ac:dyDescent="0.25">
      <c r="A164" t="s">
        <v>1404</v>
      </c>
      <c r="K164" t="s">
        <v>1401</v>
      </c>
      <c r="L164" s="270">
        <v>0</v>
      </c>
      <c r="M164" s="270">
        <v>0</v>
      </c>
      <c r="N164" s="270">
        <v>1</v>
      </c>
      <c r="O164" s="270">
        <v>1</v>
      </c>
    </row>
    <row r="165" spans="1:15" x14ac:dyDescent="0.25">
      <c r="A165" t="s">
        <v>1405</v>
      </c>
      <c r="K165" t="s">
        <v>1402</v>
      </c>
      <c r="L165" s="270">
        <v>0</v>
      </c>
      <c r="M165" s="270">
        <v>0</v>
      </c>
      <c r="N165" s="270">
        <v>1</v>
      </c>
      <c r="O165" s="270">
        <v>1</v>
      </c>
    </row>
    <row r="166" spans="1:15" x14ac:dyDescent="0.25">
      <c r="A166" t="s">
        <v>1406</v>
      </c>
      <c r="K166" t="s">
        <v>1403</v>
      </c>
      <c r="L166" s="270">
        <v>0</v>
      </c>
      <c r="M166" s="270">
        <v>0</v>
      </c>
      <c r="N166" s="270">
        <v>1</v>
      </c>
      <c r="O166" s="270">
        <v>5</v>
      </c>
    </row>
    <row r="167" spans="1:15" x14ac:dyDescent="0.25">
      <c r="A167" t="s">
        <v>1407</v>
      </c>
      <c r="K167" t="s">
        <v>1404</v>
      </c>
      <c r="L167" s="270">
        <v>0</v>
      </c>
      <c r="M167" s="270">
        <v>0</v>
      </c>
      <c r="N167" s="270">
        <v>1</v>
      </c>
      <c r="O167" s="270">
        <v>4</v>
      </c>
    </row>
    <row r="168" spans="1:15" x14ac:dyDescent="0.25">
      <c r="A168" t="s">
        <v>1408</v>
      </c>
      <c r="K168" t="s">
        <v>1405</v>
      </c>
      <c r="L168" s="270">
        <v>0</v>
      </c>
      <c r="M168" s="270">
        <v>0</v>
      </c>
      <c r="N168" s="270">
        <v>1</v>
      </c>
      <c r="O168" s="270">
        <v>4</v>
      </c>
    </row>
    <row r="169" spans="1:15" x14ac:dyDescent="0.25">
      <c r="A169" t="s">
        <v>1409</v>
      </c>
      <c r="K169" t="s">
        <v>1406</v>
      </c>
      <c r="L169" s="270">
        <v>0</v>
      </c>
      <c r="M169" s="270">
        <v>0</v>
      </c>
      <c r="N169" s="270">
        <v>1</v>
      </c>
      <c r="O169" s="270">
        <v>3</v>
      </c>
    </row>
    <row r="170" spans="1:15" x14ac:dyDescent="0.25">
      <c r="A170" t="s">
        <v>1410</v>
      </c>
      <c r="K170" t="s">
        <v>1407</v>
      </c>
      <c r="L170" s="270">
        <v>0</v>
      </c>
      <c r="M170" s="270">
        <v>0</v>
      </c>
      <c r="N170" s="270">
        <v>1</v>
      </c>
      <c r="O170" s="270">
        <v>1</v>
      </c>
    </row>
    <row r="171" spans="1:15" x14ac:dyDescent="0.25">
      <c r="A171" t="s">
        <v>1411</v>
      </c>
      <c r="K171" t="s">
        <v>1408</v>
      </c>
      <c r="L171" s="270">
        <v>0</v>
      </c>
      <c r="M171" s="270">
        <v>0</v>
      </c>
      <c r="N171" s="270">
        <v>2</v>
      </c>
      <c r="O171" s="270">
        <v>3</v>
      </c>
    </row>
    <row r="172" spans="1:15" x14ac:dyDescent="0.25">
      <c r="A172" t="s">
        <v>1412</v>
      </c>
      <c r="K172" t="s">
        <v>1409</v>
      </c>
      <c r="L172" s="270">
        <v>0</v>
      </c>
      <c r="M172" s="270">
        <v>0</v>
      </c>
      <c r="N172" s="270">
        <v>1</v>
      </c>
      <c r="O172" s="270">
        <v>1</v>
      </c>
    </row>
    <row r="173" spans="1:15" x14ac:dyDescent="0.25">
      <c r="A173" t="s">
        <v>1413</v>
      </c>
      <c r="K173" t="s">
        <v>1410</v>
      </c>
      <c r="L173" s="270">
        <v>0</v>
      </c>
      <c r="M173" s="270">
        <v>0</v>
      </c>
      <c r="N173" s="270">
        <v>1</v>
      </c>
      <c r="O173" s="270">
        <v>3</v>
      </c>
    </row>
    <row r="174" spans="1:15" x14ac:dyDescent="0.25">
      <c r="A174" t="s">
        <v>1414</v>
      </c>
      <c r="K174" t="s">
        <v>1411</v>
      </c>
      <c r="L174" s="270">
        <v>0</v>
      </c>
      <c r="M174" s="270">
        <v>0</v>
      </c>
      <c r="N174" s="270">
        <v>1</v>
      </c>
      <c r="O174" s="270">
        <v>3</v>
      </c>
    </row>
    <row r="175" spans="1:15" x14ac:dyDescent="0.25">
      <c r="A175" t="s">
        <v>1415</v>
      </c>
      <c r="K175" t="s">
        <v>1412</v>
      </c>
      <c r="L175" s="270">
        <v>0</v>
      </c>
      <c r="M175" s="270">
        <v>0</v>
      </c>
      <c r="N175" s="270">
        <v>1</v>
      </c>
      <c r="O175" s="270">
        <v>1</v>
      </c>
    </row>
    <row r="176" spans="1:15" x14ac:dyDescent="0.25">
      <c r="A176" t="s">
        <v>1416</v>
      </c>
      <c r="K176" t="s">
        <v>1413</v>
      </c>
      <c r="L176" s="270">
        <v>0</v>
      </c>
      <c r="M176" s="270">
        <v>0</v>
      </c>
      <c r="N176" s="270">
        <v>1</v>
      </c>
      <c r="O176" s="270">
        <v>2</v>
      </c>
    </row>
    <row r="177" spans="1:15" x14ac:dyDescent="0.25">
      <c r="A177" t="s">
        <v>1417</v>
      </c>
      <c r="K177" t="s">
        <v>1414</v>
      </c>
      <c r="L177" s="270">
        <v>0</v>
      </c>
      <c r="M177" s="270">
        <v>0</v>
      </c>
      <c r="N177" s="270">
        <v>1</v>
      </c>
      <c r="O177" s="270">
        <v>2</v>
      </c>
    </row>
    <row r="178" spans="1:15" x14ac:dyDescent="0.25">
      <c r="A178" t="s">
        <v>1418</v>
      </c>
      <c r="K178" t="s">
        <v>1415</v>
      </c>
      <c r="L178" s="270">
        <v>0</v>
      </c>
      <c r="M178" s="270">
        <v>0</v>
      </c>
      <c r="N178" s="270">
        <v>1</v>
      </c>
      <c r="O178" s="270">
        <v>3</v>
      </c>
    </row>
    <row r="179" spans="1:15" x14ac:dyDescent="0.25">
      <c r="A179" t="s">
        <v>1419</v>
      </c>
      <c r="K179" t="s">
        <v>1416</v>
      </c>
      <c r="L179" s="270">
        <v>0</v>
      </c>
      <c r="M179" s="270">
        <v>0</v>
      </c>
      <c r="N179" s="270">
        <v>1</v>
      </c>
      <c r="O179" s="270">
        <v>1</v>
      </c>
    </row>
    <row r="180" spans="1:15" x14ac:dyDescent="0.25">
      <c r="A180" t="s">
        <v>1420</v>
      </c>
      <c r="K180" t="s">
        <v>1417</v>
      </c>
      <c r="L180" s="270">
        <v>0</v>
      </c>
      <c r="M180" s="270">
        <v>0</v>
      </c>
      <c r="N180" s="270">
        <v>1</v>
      </c>
      <c r="O180" s="270">
        <v>1</v>
      </c>
    </row>
    <row r="181" spans="1:15" x14ac:dyDescent="0.25">
      <c r="A181" t="s">
        <v>1421</v>
      </c>
      <c r="K181" t="s">
        <v>1418</v>
      </c>
      <c r="L181" s="270">
        <v>0</v>
      </c>
      <c r="M181" s="270">
        <v>0</v>
      </c>
      <c r="N181" s="270">
        <v>1</v>
      </c>
      <c r="O181" s="270">
        <v>1</v>
      </c>
    </row>
    <row r="182" spans="1:15" x14ac:dyDescent="0.25">
      <c r="A182" t="s">
        <v>1422</v>
      </c>
      <c r="K182" t="s">
        <v>1419</v>
      </c>
      <c r="L182" s="270">
        <v>0</v>
      </c>
      <c r="M182" s="270">
        <v>0</v>
      </c>
      <c r="N182" s="270">
        <v>4</v>
      </c>
      <c r="O182" s="270">
        <v>65</v>
      </c>
    </row>
    <row r="183" spans="1:15" x14ac:dyDescent="0.25">
      <c r="A183" t="s">
        <v>1423</v>
      </c>
      <c r="K183" t="s">
        <v>1420</v>
      </c>
      <c r="L183" s="270">
        <v>0</v>
      </c>
      <c r="M183" s="270">
        <v>0</v>
      </c>
      <c r="N183" s="270">
        <v>1</v>
      </c>
      <c r="O183" s="270">
        <v>1</v>
      </c>
    </row>
    <row r="184" spans="1:15" x14ac:dyDescent="0.25">
      <c r="A184" t="s">
        <v>1424</v>
      </c>
      <c r="K184" t="s">
        <v>1421</v>
      </c>
      <c r="L184" s="270">
        <v>0</v>
      </c>
      <c r="M184" s="270">
        <v>0</v>
      </c>
      <c r="N184" s="270">
        <v>1</v>
      </c>
      <c r="O184" s="270">
        <v>1</v>
      </c>
    </row>
    <row r="185" spans="1:15" x14ac:dyDescent="0.25">
      <c r="A185" t="s">
        <v>1425</v>
      </c>
      <c r="K185" t="s">
        <v>1422</v>
      </c>
      <c r="L185" s="270">
        <v>0</v>
      </c>
      <c r="M185" s="270">
        <v>0</v>
      </c>
      <c r="N185" s="270">
        <v>1</v>
      </c>
      <c r="O185" s="270">
        <v>2</v>
      </c>
    </row>
    <row r="186" spans="1:15" x14ac:dyDescent="0.25">
      <c r="A186" t="s">
        <v>1426</v>
      </c>
      <c r="K186" t="s">
        <v>1423</v>
      </c>
      <c r="L186" s="270">
        <v>0</v>
      </c>
      <c r="M186" s="270">
        <v>0</v>
      </c>
      <c r="N186" s="270">
        <v>1</v>
      </c>
      <c r="O186" s="270">
        <v>1</v>
      </c>
    </row>
    <row r="187" spans="1:15" x14ac:dyDescent="0.25">
      <c r="A187" t="s">
        <v>1427</v>
      </c>
      <c r="K187" t="s">
        <v>1424</v>
      </c>
      <c r="L187" s="270">
        <v>0</v>
      </c>
      <c r="M187" s="270">
        <v>0</v>
      </c>
      <c r="N187" s="270">
        <v>2</v>
      </c>
      <c r="O187" s="270">
        <v>4</v>
      </c>
    </row>
    <row r="188" spans="1:15" x14ac:dyDescent="0.25">
      <c r="A188" t="s">
        <v>1428</v>
      </c>
      <c r="K188" t="s">
        <v>1425</v>
      </c>
      <c r="L188" s="270">
        <v>0</v>
      </c>
      <c r="M188" s="270">
        <v>0</v>
      </c>
      <c r="N188" s="270">
        <v>1</v>
      </c>
      <c r="O188" s="270">
        <v>1</v>
      </c>
    </row>
    <row r="189" spans="1:15" x14ac:dyDescent="0.25">
      <c r="A189" t="s">
        <v>1429</v>
      </c>
      <c r="K189" t="s">
        <v>1426</v>
      </c>
      <c r="L189" s="270">
        <v>0</v>
      </c>
      <c r="M189" s="270">
        <v>0</v>
      </c>
      <c r="N189" s="270">
        <v>1</v>
      </c>
      <c r="O189" s="270">
        <v>2</v>
      </c>
    </row>
    <row r="190" spans="1:15" x14ac:dyDescent="0.25">
      <c r="A190" t="s">
        <v>1430</v>
      </c>
      <c r="K190" t="s">
        <v>1427</v>
      </c>
      <c r="L190" s="270">
        <v>0</v>
      </c>
      <c r="M190" s="270">
        <v>0</v>
      </c>
      <c r="N190" s="270">
        <v>1</v>
      </c>
      <c r="O190" s="270">
        <v>1</v>
      </c>
    </row>
    <row r="191" spans="1:15" x14ac:dyDescent="0.25">
      <c r="A191" t="s">
        <v>1431</v>
      </c>
      <c r="K191" t="s">
        <v>1428</v>
      </c>
      <c r="L191" s="270">
        <v>0</v>
      </c>
      <c r="M191" s="270">
        <v>0</v>
      </c>
      <c r="N191" s="270">
        <v>1</v>
      </c>
      <c r="O191" s="270">
        <v>2</v>
      </c>
    </row>
    <row r="192" spans="1:15" x14ac:dyDescent="0.25">
      <c r="A192" t="s">
        <v>1432</v>
      </c>
      <c r="K192" t="s">
        <v>1429</v>
      </c>
      <c r="L192" s="270">
        <v>0</v>
      </c>
      <c r="M192" s="270">
        <v>0</v>
      </c>
      <c r="N192" s="270">
        <v>2</v>
      </c>
      <c r="O192" s="270">
        <v>2</v>
      </c>
    </row>
    <row r="193" spans="1:15" x14ac:dyDescent="0.25">
      <c r="A193" t="s">
        <v>1433</v>
      </c>
      <c r="K193" t="s">
        <v>1430</v>
      </c>
      <c r="L193" s="270">
        <v>0</v>
      </c>
      <c r="M193" s="270">
        <v>0</v>
      </c>
      <c r="N193" s="270">
        <v>1</v>
      </c>
      <c r="O193" s="270">
        <v>1</v>
      </c>
    </row>
    <row r="194" spans="1:15" x14ac:dyDescent="0.25">
      <c r="A194" t="s">
        <v>1434</v>
      </c>
      <c r="K194" t="s">
        <v>1431</v>
      </c>
      <c r="L194" s="270">
        <v>0</v>
      </c>
      <c r="M194" s="270">
        <v>0</v>
      </c>
      <c r="N194" s="270">
        <v>1</v>
      </c>
      <c r="O194" s="270">
        <v>1</v>
      </c>
    </row>
    <row r="195" spans="1:15" x14ac:dyDescent="0.25">
      <c r="A195" t="s">
        <v>1435</v>
      </c>
      <c r="K195" t="s">
        <v>1432</v>
      </c>
      <c r="L195" s="270">
        <v>0</v>
      </c>
      <c r="M195" s="270">
        <v>0</v>
      </c>
      <c r="N195" s="270">
        <v>1</v>
      </c>
      <c r="O195" s="270">
        <v>1</v>
      </c>
    </row>
    <row r="196" spans="1:15" x14ac:dyDescent="0.25">
      <c r="A196" t="s">
        <v>1436</v>
      </c>
      <c r="K196" t="s">
        <v>1433</v>
      </c>
      <c r="L196" s="270">
        <v>0</v>
      </c>
      <c r="M196" s="270">
        <v>0</v>
      </c>
      <c r="N196" s="270">
        <v>1</v>
      </c>
      <c r="O196" s="270">
        <v>21</v>
      </c>
    </row>
    <row r="197" spans="1:15" x14ac:dyDescent="0.25">
      <c r="A197" t="s">
        <v>1437</v>
      </c>
      <c r="K197" t="s">
        <v>1434</v>
      </c>
      <c r="L197" s="270">
        <v>0</v>
      </c>
      <c r="M197" s="270">
        <v>0</v>
      </c>
      <c r="N197" s="270">
        <v>1</v>
      </c>
      <c r="O197" s="270">
        <v>4</v>
      </c>
    </row>
    <row r="198" spans="1:15" x14ac:dyDescent="0.25">
      <c r="A198" t="s">
        <v>1438</v>
      </c>
      <c r="K198" t="s">
        <v>1435</v>
      </c>
      <c r="L198" s="270">
        <v>0</v>
      </c>
      <c r="M198" s="270">
        <v>0</v>
      </c>
      <c r="N198" s="270">
        <v>1</v>
      </c>
      <c r="O198" s="270">
        <v>205</v>
      </c>
    </row>
    <row r="199" spans="1:15" x14ac:dyDescent="0.25">
      <c r="A199" t="s">
        <v>1439</v>
      </c>
      <c r="K199" t="s">
        <v>1436</v>
      </c>
      <c r="L199" s="270">
        <v>0</v>
      </c>
      <c r="M199" s="270">
        <v>0</v>
      </c>
      <c r="N199" s="270">
        <v>1</v>
      </c>
      <c r="O199" s="270">
        <v>6</v>
      </c>
    </row>
    <row r="200" spans="1:15" x14ac:dyDescent="0.25">
      <c r="A200" t="s">
        <v>1440</v>
      </c>
      <c r="K200" t="s">
        <v>1437</v>
      </c>
      <c r="L200" s="270">
        <v>0</v>
      </c>
      <c r="M200" s="270">
        <v>0</v>
      </c>
      <c r="N200" s="270">
        <v>1</v>
      </c>
      <c r="O200" s="270">
        <v>10</v>
      </c>
    </row>
    <row r="201" spans="1:15" x14ac:dyDescent="0.25">
      <c r="A201" t="s">
        <v>1441</v>
      </c>
      <c r="K201" t="s">
        <v>1438</v>
      </c>
      <c r="L201" s="270">
        <v>0</v>
      </c>
      <c r="M201" s="270">
        <v>0</v>
      </c>
      <c r="N201" s="270">
        <v>1</v>
      </c>
      <c r="O201" s="270">
        <v>1</v>
      </c>
    </row>
    <row r="202" spans="1:15" x14ac:dyDescent="0.25">
      <c r="A202" t="s">
        <v>1442</v>
      </c>
      <c r="K202" t="s">
        <v>1439</v>
      </c>
      <c r="L202" s="270">
        <v>0</v>
      </c>
      <c r="M202" s="270">
        <v>0</v>
      </c>
      <c r="N202" s="270">
        <v>1</v>
      </c>
      <c r="O202" s="270">
        <v>1</v>
      </c>
    </row>
    <row r="203" spans="1:15" x14ac:dyDescent="0.25">
      <c r="A203" t="s">
        <v>1443</v>
      </c>
      <c r="K203" t="s">
        <v>1440</v>
      </c>
      <c r="L203" s="270">
        <v>0</v>
      </c>
      <c r="M203" s="270">
        <v>0</v>
      </c>
      <c r="N203" s="270">
        <v>1</v>
      </c>
      <c r="O203" s="270">
        <v>1</v>
      </c>
    </row>
    <row r="204" spans="1:15" x14ac:dyDescent="0.25">
      <c r="A204" t="s">
        <v>1444</v>
      </c>
      <c r="K204" t="s">
        <v>1441</v>
      </c>
      <c r="L204" s="270">
        <v>0</v>
      </c>
      <c r="M204" s="270">
        <v>0</v>
      </c>
      <c r="N204" s="270">
        <v>1</v>
      </c>
      <c r="O204" s="270">
        <v>14</v>
      </c>
    </row>
    <row r="205" spans="1:15" x14ac:dyDescent="0.25">
      <c r="K205" t="s">
        <v>1442</v>
      </c>
      <c r="L205" s="270">
        <v>0</v>
      </c>
      <c r="M205" s="270">
        <v>0</v>
      </c>
      <c r="N205" s="270">
        <v>1</v>
      </c>
      <c r="O205" s="270">
        <v>2</v>
      </c>
    </row>
    <row r="206" spans="1:15" x14ac:dyDescent="0.25">
      <c r="K206" t="s">
        <v>1443</v>
      </c>
      <c r="L206" s="270">
        <v>0</v>
      </c>
      <c r="M206" s="270">
        <v>0</v>
      </c>
      <c r="N206" s="270">
        <v>1</v>
      </c>
      <c r="O206" s="270">
        <v>1</v>
      </c>
    </row>
    <row r="207" spans="1:15" x14ac:dyDescent="0.25">
      <c r="K207" t="s">
        <v>1444</v>
      </c>
      <c r="L207" s="270">
        <v>0</v>
      </c>
      <c r="M207" s="270">
        <v>0</v>
      </c>
      <c r="N207" s="270">
        <v>1</v>
      </c>
      <c r="O207" s="270">
        <v>1</v>
      </c>
    </row>
  </sheetData>
  <mergeCells count="5">
    <mergeCell ref="K2:O2"/>
    <mergeCell ref="R3:X3"/>
    <mergeCell ref="S4:T4"/>
    <mergeCell ref="U4:V4"/>
    <mergeCell ref="W4:X4"/>
  </mergeCells>
  <phoneticPr fontId="13" type="noConversion"/>
  <hyperlinks>
    <hyperlink ref="D45" location="目錄!A1" display="目錄" xr:uid="{24E4F941-9D6F-4178-95B4-FB93FDD1BDE2}"/>
  </hyperlink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43E9-AC6E-412B-B822-125F29741E0D}">
  <dimension ref="A1:X207"/>
  <sheetViews>
    <sheetView zoomScale="70" zoomScaleNormal="70" workbookViewId="0">
      <selection activeCell="I10" sqref="I10"/>
    </sheetView>
  </sheetViews>
  <sheetFormatPr defaultColWidth="8.6640625" defaultRowHeight="15.75" x14ac:dyDescent="0.25"/>
  <cols>
    <col min="11" max="11" width="24.6640625" bestFit="1" customWidth="1"/>
    <col min="12" max="12" width="18.6640625" bestFit="1" customWidth="1"/>
    <col min="13" max="13" width="21.33203125" bestFit="1" customWidth="1"/>
    <col min="14" max="14" width="20.6640625" bestFit="1" customWidth="1"/>
    <col min="15" max="15" width="23.33203125" bestFit="1" customWidth="1"/>
    <col min="18" max="18" width="10.6640625" bestFit="1" customWidth="1"/>
    <col min="19" max="19" width="7.109375" bestFit="1" customWidth="1"/>
    <col min="21" max="21" width="7.109375" bestFit="1" customWidth="1"/>
    <col min="23" max="23" width="7.109375" bestFit="1" customWidth="1"/>
  </cols>
  <sheetData>
    <row r="1" spans="1:24" ht="16.5" thickBot="1" x14ac:dyDescent="0.3">
      <c r="B1" s="121" t="s">
        <v>315</v>
      </c>
      <c r="C1" s="121" t="s">
        <v>316</v>
      </c>
      <c r="D1" s="121" t="s">
        <v>317</v>
      </c>
      <c r="E1" s="121" t="s">
        <v>318</v>
      </c>
    </row>
    <row r="2" spans="1:24" x14ac:dyDescent="0.25">
      <c r="A2" t="s">
        <v>1243</v>
      </c>
      <c r="B2" s="121"/>
      <c r="C2" s="121"/>
      <c r="D2" s="121"/>
      <c r="E2" s="121"/>
      <c r="K2" s="537" t="s">
        <v>871</v>
      </c>
      <c r="L2" s="526"/>
      <c r="M2" s="526"/>
      <c r="N2" s="526"/>
      <c r="O2" s="527"/>
    </row>
    <row r="3" spans="1:24" x14ac:dyDescent="0.25">
      <c r="A3" t="s">
        <v>1244</v>
      </c>
      <c r="B3" s="80">
        <f>U6</f>
        <v>0.1760164072867656</v>
      </c>
      <c r="C3" s="80">
        <f>V6</f>
        <v>9.2332995579834654E-2</v>
      </c>
      <c r="D3" s="169">
        <f>W6</f>
        <v>14.445544554455445</v>
      </c>
      <c r="E3" s="169">
        <f>X6</f>
        <v>15.509620128268377</v>
      </c>
      <c r="K3" s="239"/>
      <c r="L3" s="218" t="s">
        <v>304</v>
      </c>
      <c r="M3" s="219" t="s">
        <v>305</v>
      </c>
      <c r="N3" s="218" t="s">
        <v>306</v>
      </c>
      <c r="O3" s="220" t="s">
        <v>307</v>
      </c>
      <c r="R3" s="507" t="s">
        <v>320</v>
      </c>
      <c r="S3" s="508"/>
      <c r="T3" s="508"/>
      <c r="U3" s="508"/>
      <c r="V3" s="508"/>
      <c r="W3" s="508"/>
      <c r="X3" s="509"/>
    </row>
    <row r="4" spans="1:24" x14ac:dyDescent="0.25">
      <c r="A4" t="s">
        <v>1245</v>
      </c>
      <c r="B4" s="80">
        <f t="shared" ref="B4:E4" si="0">U7</f>
        <v>0.1021836168415973</v>
      </c>
      <c r="C4" s="80">
        <f t="shared" si="0"/>
        <v>0.17180786231405201</v>
      </c>
      <c r="D4" s="169">
        <f t="shared" si="0"/>
        <v>9.0106382978723403</v>
      </c>
      <c r="E4" s="169">
        <f t="shared" si="0"/>
        <v>32.993795826283133</v>
      </c>
      <c r="K4" s="394" t="s">
        <v>1141</v>
      </c>
      <c r="L4" s="237" t="s">
        <v>308</v>
      </c>
      <c r="M4" s="237" t="s">
        <v>309</v>
      </c>
      <c r="N4" s="237" t="s">
        <v>310</v>
      </c>
      <c r="O4" s="238" t="s">
        <v>311</v>
      </c>
      <c r="R4" s="176"/>
      <c r="S4" s="517" t="s">
        <v>140</v>
      </c>
      <c r="T4" s="518"/>
      <c r="U4" s="517" t="s">
        <v>314</v>
      </c>
      <c r="V4" s="518"/>
      <c r="W4" s="517" t="s">
        <v>287</v>
      </c>
      <c r="X4" s="519"/>
    </row>
    <row r="5" spans="1:24" x14ac:dyDescent="0.25">
      <c r="A5" t="s">
        <v>1246</v>
      </c>
      <c r="B5" s="80">
        <f t="shared" ref="B5:E5" si="1">U8</f>
        <v>9.7357944263481724E-2</v>
      </c>
      <c r="C5" s="80">
        <f t="shared" si="1"/>
        <v>0.19352688077301497</v>
      </c>
      <c r="D5" s="169">
        <f t="shared" si="1"/>
        <v>8.67741935483871</v>
      </c>
      <c r="E5" s="169">
        <f t="shared" si="1"/>
        <v>33.653217568947909</v>
      </c>
      <c r="K5" s="127" t="s">
        <v>1243</v>
      </c>
      <c r="L5" s="270">
        <v>157</v>
      </c>
      <c r="M5" s="270">
        <v>8289</v>
      </c>
      <c r="N5" s="270">
        <v>3070</v>
      </c>
      <c r="O5" s="270">
        <v>340485</v>
      </c>
      <c r="R5" s="177" t="s">
        <v>288</v>
      </c>
      <c r="S5" s="132" t="s">
        <v>173</v>
      </c>
      <c r="T5" s="133" t="s">
        <v>17</v>
      </c>
      <c r="U5" s="133" t="s">
        <v>173</v>
      </c>
      <c r="V5" s="133" t="s">
        <v>17</v>
      </c>
      <c r="W5" s="133" t="s">
        <v>173</v>
      </c>
      <c r="X5" s="134" t="s">
        <v>17</v>
      </c>
    </row>
    <row r="6" spans="1:24" x14ac:dyDescent="0.25">
      <c r="A6" t="s">
        <v>1247</v>
      </c>
      <c r="B6" s="80">
        <f t="shared" ref="B6:E6" si="2">U9</f>
        <v>6.333695258776692E-2</v>
      </c>
      <c r="C6" s="80">
        <f t="shared" si="2"/>
        <v>3.6204238072161769E-2</v>
      </c>
      <c r="D6" s="169">
        <f t="shared" si="2"/>
        <v>6.4814814814814818</v>
      </c>
      <c r="E6" s="169">
        <f t="shared" si="2"/>
        <v>7.851592356687898</v>
      </c>
      <c r="K6" s="11" t="s">
        <v>1244</v>
      </c>
      <c r="L6" s="270">
        <v>101</v>
      </c>
      <c r="M6" s="270">
        <v>1459</v>
      </c>
      <c r="N6" s="270">
        <v>2027</v>
      </c>
      <c r="O6" s="270">
        <v>31438</v>
      </c>
      <c r="R6" s="148" t="str">
        <f>K6</f>
        <v>國際焦點</v>
      </c>
      <c r="S6" s="167">
        <f>L6/$L$5</f>
        <v>0.64331210191082799</v>
      </c>
      <c r="T6" s="167">
        <f>N6/$N$5</f>
        <v>0.66026058631921825</v>
      </c>
      <c r="U6" s="167">
        <f>M6/$M$5</f>
        <v>0.1760164072867656</v>
      </c>
      <c r="V6" s="167">
        <f>O6/$O$5</f>
        <v>9.2332995579834654E-2</v>
      </c>
      <c r="W6" s="159">
        <f>M6/L6</f>
        <v>14.445544554455445</v>
      </c>
      <c r="X6" s="160">
        <f>O6/N6</f>
        <v>15.509620128268377</v>
      </c>
    </row>
    <row r="7" spans="1:24" x14ac:dyDescent="0.25">
      <c r="A7" t="s">
        <v>1248</v>
      </c>
      <c r="B7" s="80">
        <f t="shared" ref="B7:E7" si="3">U10</f>
        <v>6.0562190855350466E-2</v>
      </c>
      <c r="C7" s="80">
        <f t="shared" si="3"/>
        <v>2.2670602229173092E-2</v>
      </c>
      <c r="D7" s="169">
        <f t="shared" si="3"/>
        <v>8.6551724137931032</v>
      </c>
      <c r="E7" s="169">
        <f t="shared" si="3"/>
        <v>6.9918478260869561</v>
      </c>
      <c r="K7" s="11" t="s">
        <v>1245</v>
      </c>
      <c r="L7" s="270">
        <v>94</v>
      </c>
      <c r="M7" s="270">
        <v>847</v>
      </c>
      <c r="N7" s="270">
        <v>1773</v>
      </c>
      <c r="O7" s="270">
        <v>58498</v>
      </c>
      <c r="R7" s="148" t="str">
        <f t="shared" ref="R7:R18" si="4">K7</f>
        <v>市場焦點</v>
      </c>
      <c r="S7" s="167">
        <f t="shared" ref="S7:S18" si="5">L7/$L$5</f>
        <v>0.59872611464968151</v>
      </c>
      <c r="T7" s="167">
        <f t="shared" ref="T7:T18" si="6">N7/$N$5</f>
        <v>0.5775244299674267</v>
      </c>
      <c r="U7" s="167">
        <f t="shared" ref="U7:U18" si="7">M7/$M$5</f>
        <v>0.1021836168415973</v>
      </c>
      <c r="V7" s="167">
        <f t="shared" ref="V7:V17" si="8">O7/$O$5</f>
        <v>0.17180786231405201</v>
      </c>
      <c r="W7" s="159">
        <f t="shared" ref="W7:W18" si="9">M7/L7</f>
        <v>9.0106382978723403</v>
      </c>
      <c r="X7" s="160">
        <f t="shared" ref="X7:X18" si="10">O7/N7</f>
        <v>32.993795826283133</v>
      </c>
    </row>
    <row r="8" spans="1:24" x14ac:dyDescent="0.25">
      <c r="A8" t="s">
        <v>1249</v>
      </c>
      <c r="B8" s="80">
        <f t="shared" ref="B8:E8" si="11">U11</f>
        <v>4.9342502111231756E-2</v>
      </c>
      <c r="C8" s="80">
        <f t="shared" si="11"/>
        <v>8.1013847893446109E-2</v>
      </c>
      <c r="D8" s="169">
        <f t="shared" si="11"/>
        <v>5.5270270270270272</v>
      </c>
      <c r="E8" s="169">
        <f t="shared" si="11"/>
        <v>23.356477561388655</v>
      </c>
      <c r="K8" s="11" t="s">
        <v>1246</v>
      </c>
      <c r="L8" s="270">
        <v>93</v>
      </c>
      <c r="M8" s="270">
        <v>807</v>
      </c>
      <c r="N8" s="270">
        <v>1958</v>
      </c>
      <c r="O8" s="270">
        <v>65893</v>
      </c>
      <c r="R8" s="148" t="str">
        <f t="shared" si="4"/>
        <v>產業熱點</v>
      </c>
      <c r="S8" s="167">
        <f t="shared" si="5"/>
        <v>0.59235668789808915</v>
      </c>
      <c r="T8" s="167">
        <f t="shared" si="6"/>
        <v>0.63778501628664497</v>
      </c>
      <c r="U8" s="167">
        <f t="shared" si="7"/>
        <v>9.7357944263481724E-2</v>
      </c>
      <c r="V8" s="167">
        <f t="shared" si="8"/>
        <v>0.19352688077301497</v>
      </c>
      <c r="W8" s="159">
        <f t="shared" si="9"/>
        <v>8.67741935483871</v>
      </c>
      <c r="X8" s="160">
        <f t="shared" si="10"/>
        <v>33.653217568947909</v>
      </c>
    </row>
    <row r="9" spans="1:24" x14ac:dyDescent="0.25">
      <c r="A9" t="s">
        <v>1250</v>
      </c>
      <c r="B9" s="80">
        <f t="shared" ref="B9:E9" si="12">U12</f>
        <v>4.5843889492097958E-2</v>
      </c>
      <c r="C9" s="80">
        <f t="shared" si="12"/>
        <v>5.7870390766113042E-2</v>
      </c>
      <c r="D9" s="169">
        <f t="shared" si="12"/>
        <v>5</v>
      </c>
      <c r="E9" s="169">
        <f t="shared" si="12"/>
        <v>16.098039215686274</v>
      </c>
      <c r="K9" s="11" t="s">
        <v>1247</v>
      </c>
      <c r="L9" s="270">
        <v>81</v>
      </c>
      <c r="M9" s="270">
        <v>525</v>
      </c>
      <c r="N9" s="270">
        <v>1570</v>
      </c>
      <c r="O9" s="270">
        <v>12327</v>
      </c>
      <c r="R9" s="148" t="str">
        <f t="shared" si="4"/>
        <v>今晨必讀</v>
      </c>
      <c r="S9" s="167">
        <f t="shared" si="5"/>
        <v>0.51592356687898089</v>
      </c>
      <c r="T9" s="167">
        <f t="shared" si="6"/>
        <v>0.51140065146579805</v>
      </c>
      <c r="U9" s="167">
        <f t="shared" si="7"/>
        <v>6.333695258776692E-2</v>
      </c>
      <c r="V9" s="167">
        <f t="shared" si="8"/>
        <v>3.6204238072161769E-2</v>
      </c>
      <c r="W9" s="159">
        <f t="shared" si="9"/>
        <v>6.4814814814814818</v>
      </c>
      <c r="X9" s="160">
        <f t="shared" si="10"/>
        <v>7.851592356687898</v>
      </c>
    </row>
    <row r="10" spans="1:24" x14ac:dyDescent="0.25">
      <c r="A10" t="s">
        <v>1251</v>
      </c>
      <c r="B10" s="80">
        <f t="shared" ref="B10:E10" si="13">U13</f>
        <v>3.595126070696103E-2</v>
      </c>
      <c r="C10" s="80">
        <f t="shared" si="13"/>
        <v>2.5099490432765027E-2</v>
      </c>
      <c r="D10" s="169">
        <f t="shared" si="13"/>
        <v>5.2280701754385968</v>
      </c>
      <c r="E10" s="169">
        <f t="shared" si="13"/>
        <v>7.2362404741744282</v>
      </c>
      <c r="K10" s="11" t="s">
        <v>1248</v>
      </c>
      <c r="L10" s="270">
        <v>58</v>
      </c>
      <c r="M10" s="270">
        <v>502</v>
      </c>
      <c r="N10" s="270">
        <v>1104</v>
      </c>
      <c r="O10" s="270">
        <v>7719</v>
      </c>
      <c r="R10" s="148" t="str">
        <f t="shared" si="4"/>
        <v>大陸政經</v>
      </c>
      <c r="S10" s="167">
        <f t="shared" si="5"/>
        <v>0.36942675159235666</v>
      </c>
      <c r="T10" s="167">
        <f t="shared" si="6"/>
        <v>0.35960912052117266</v>
      </c>
      <c r="U10" s="167">
        <f t="shared" si="7"/>
        <v>6.0562190855350466E-2</v>
      </c>
      <c r="V10" s="167">
        <f t="shared" si="8"/>
        <v>2.2670602229173092E-2</v>
      </c>
      <c r="W10" s="159">
        <f t="shared" si="9"/>
        <v>8.6551724137931032</v>
      </c>
      <c r="X10" s="160">
        <f t="shared" si="10"/>
        <v>6.9918478260869561</v>
      </c>
    </row>
    <row r="11" spans="1:24" x14ac:dyDescent="0.25">
      <c r="A11" t="s">
        <v>1252</v>
      </c>
      <c r="B11" s="80">
        <f t="shared" ref="B11:E11" si="14">U14</f>
        <v>3.3900349861261912E-2</v>
      </c>
      <c r="C11" s="80">
        <f t="shared" si="14"/>
        <v>2.0012629043863899E-2</v>
      </c>
      <c r="D11" s="169">
        <f t="shared" si="14"/>
        <v>4.132352941176471</v>
      </c>
      <c r="E11" s="169">
        <f t="shared" si="14"/>
        <v>5.2944832944832942</v>
      </c>
      <c r="K11" s="11" t="s">
        <v>1249</v>
      </c>
      <c r="L11" s="270">
        <v>74</v>
      </c>
      <c r="M11" s="270">
        <v>409</v>
      </c>
      <c r="N11" s="270">
        <v>1181</v>
      </c>
      <c r="O11" s="270">
        <v>27584</v>
      </c>
      <c r="R11" s="148" t="str">
        <f t="shared" si="4"/>
        <v>集中市場</v>
      </c>
      <c r="S11" s="167">
        <f t="shared" si="5"/>
        <v>0.4713375796178344</v>
      </c>
      <c r="T11" s="167">
        <f t="shared" si="6"/>
        <v>0.38469055374592837</v>
      </c>
      <c r="U11" s="167">
        <f t="shared" si="7"/>
        <v>4.9342502111231756E-2</v>
      </c>
      <c r="V11" s="167">
        <f t="shared" si="8"/>
        <v>8.1013847893446109E-2</v>
      </c>
      <c r="W11" s="159">
        <f t="shared" si="9"/>
        <v>5.5270270270270272</v>
      </c>
      <c r="X11" s="160">
        <f t="shared" si="10"/>
        <v>23.356477561388655</v>
      </c>
    </row>
    <row r="12" spans="1:24" x14ac:dyDescent="0.25">
      <c r="A12" t="s">
        <v>1253</v>
      </c>
      <c r="B12" s="80">
        <f t="shared" ref="B12:E12" si="15">U15</f>
        <v>2.9677886355410785E-2</v>
      </c>
      <c r="C12" s="80">
        <f t="shared" si="15"/>
        <v>2.3363731148215047E-2</v>
      </c>
      <c r="D12" s="169">
        <f t="shared" si="15"/>
        <v>3.7272727272727271</v>
      </c>
      <c r="E12" s="169">
        <f t="shared" si="15"/>
        <v>7.1217547000895252</v>
      </c>
      <c r="K12" s="11" t="s">
        <v>1250</v>
      </c>
      <c r="L12" s="270">
        <v>76</v>
      </c>
      <c r="M12" s="270">
        <v>380</v>
      </c>
      <c r="N12" s="270">
        <v>1224</v>
      </c>
      <c r="O12" s="270">
        <v>19704</v>
      </c>
      <c r="R12" s="148" t="str">
        <f t="shared" si="4"/>
        <v>金融脈動</v>
      </c>
      <c r="S12" s="167">
        <f t="shared" si="5"/>
        <v>0.48407643312101911</v>
      </c>
      <c r="T12" s="167">
        <f t="shared" si="6"/>
        <v>0.39869706840390878</v>
      </c>
      <c r="U12" s="167">
        <f t="shared" si="7"/>
        <v>4.5843889492097958E-2</v>
      </c>
      <c r="V12" s="167">
        <f t="shared" si="8"/>
        <v>5.7870390766113042E-2</v>
      </c>
      <c r="W12" s="159">
        <f t="shared" si="9"/>
        <v>5</v>
      </c>
      <c r="X12" s="160">
        <f t="shared" si="10"/>
        <v>16.098039215686274</v>
      </c>
    </row>
    <row r="13" spans="1:24" x14ac:dyDescent="0.25">
      <c r="A13" t="s">
        <v>1254</v>
      </c>
      <c r="B13" s="80">
        <f t="shared" ref="B13:E13" si="16">U16</f>
        <v>2.7626975509711667E-2</v>
      </c>
      <c r="C13" s="80">
        <f t="shared" si="16"/>
        <v>2.0150667430283271E-2</v>
      </c>
      <c r="D13" s="169">
        <f t="shared" si="16"/>
        <v>3.8166666666666669</v>
      </c>
      <c r="E13" s="169">
        <f t="shared" si="16"/>
        <v>5.829226847918437</v>
      </c>
      <c r="K13" s="11" t="s">
        <v>1251</v>
      </c>
      <c r="L13" s="270">
        <v>57</v>
      </c>
      <c r="M13" s="270">
        <v>298</v>
      </c>
      <c r="N13" s="270">
        <v>1181</v>
      </c>
      <c r="O13" s="270">
        <v>8546</v>
      </c>
      <c r="R13" s="148" t="str">
        <f t="shared" si="4"/>
        <v>政經焦點</v>
      </c>
      <c r="S13" s="167">
        <f t="shared" si="5"/>
        <v>0.36305732484076431</v>
      </c>
      <c r="T13" s="167">
        <f t="shared" si="6"/>
        <v>0.38469055374592837</v>
      </c>
      <c r="U13" s="167">
        <f t="shared" si="7"/>
        <v>3.595126070696103E-2</v>
      </c>
      <c r="V13" s="167">
        <f t="shared" si="8"/>
        <v>2.5099490432765027E-2</v>
      </c>
      <c r="W13" s="159">
        <f t="shared" si="9"/>
        <v>5.2280701754385968</v>
      </c>
      <c r="X13" s="160">
        <f t="shared" si="10"/>
        <v>7.2362404741744282</v>
      </c>
    </row>
    <row r="14" spans="1:24" x14ac:dyDescent="0.25">
      <c r="A14" t="s">
        <v>1255</v>
      </c>
      <c r="B14" s="80">
        <f t="shared" ref="B14:E14" si="17">U17</f>
        <v>2.2439377488237423E-2</v>
      </c>
      <c r="C14" s="80">
        <f t="shared" si="17"/>
        <v>6.0678150285621985E-3</v>
      </c>
      <c r="D14" s="169">
        <f t="shared" si="17"/>
        <v>3.5094339622641511</v>
      </c>
      <c r="E14" s="169">
        <f t="shared" si="17"/>
        <v>2.7184210526315788</v>
      </c>
      <c r="K14" s="11" t="s">
        <v>1252</v>
      </c>
      <c r="L14" s="270">
        <v>68</v>
      </c>
      <c r="M14" s="270">
        <v>281</v>
      </c>
      <c r="N14" s="270">
        <v>1287</v>
      </c>
      <c r="O14" s="270">
        <v>6814</v>
      </c>
      <c r="R14" s="148" t="str">
        <f t="shared" si="4"/>
        <v>美股動態</v>
      </c>
      <c r="S14" s="167">
        <f t="shared" si="5"/>
        <v>0.43312101910828027</v>
      </c>
      <c r="T14" s="167">
        <f t="shared" si="6"/>
        <v>0.41921824104234529</v>
      </c>
      <c r="U14" s="167">
        <f t="shared" si="7"/>
        <v>3.3900349861261912E-2</v>
      </c>
      <c r="V14" s="167">
        <f t="shared" si="8"/>
        <v>2.0012629043863899E-2</v>
      </c>
      <c r="W14" s="159">
        <f t="shared" si="9"/>
        <v>4.132352941176471</v>
      </c>
      <c r="X14" s="160">
        <f t="shared" si="10"/>
        <v>5.2944832944832942</v>
      </c>
    </row>
    <row r="15" spans="1:24" x14ac:dyDescent="0.25">
      <c r="A15" t="s">
        <v>1256</v>
      </c>
      <c r="B15" s="80">
        <f t="shared" ref="B15:E15" si="18">U18</f>
        <v>2.147424297261431E-2</v>
      </c>
      <c r="C15" s="80">
        <f>V18</f>
        <v>1.0969646239922463E-2</v>
      </c>
      <c r="D15" s="169">
        <f t="shared" si="18"/>
        <v>3.2363636363636363</v>
      </c>
      <c r="E15" s="169">
        <f t="shared" si="18"/>
        <v>3.9523809523809526</v>
      </c>
      <c r="K15" s="11" t="s">
        <v>1253</v>
      </c>
      <c r="L15" s="270">
        <v>66</v>
      </c>
      <c r="M15" s="270">
        <v>246</v>
      </c>
      <c r="N15" s="270">
        <v>1117</v>
      </c>
      <c r="O15" s="270">
        <v>7955</v>
      </c>
      <c r="R15" s="148" t="str">
        <f t="shared" si="4"/>
        <v>科技產業</v>
      </c>
      <c r="S15" s="167">
        <f t="shared" si="5"/>
        <v>0.42038216560509556</v>
      </c>
      <c r="T15" s="167">
        <f t="shared" si="6"/>
        <v>0.36384364820846904</v>
      </c>
      <c r="U15" s="167">
        <f t="shared" si="7"/>
        <v>2.9677886355410785E-2</v>
      </c>
      <c r="V15" s="167">
        <f t="shared" si="8"/>
        <v>2.3363731148215047E-2</v>
      </c>
      <c r="W15" s="159">
        <f t="shared" si="9"/>
        <v>3.7272727272727271</v>
      </c>
      <c r="X15" s="160">
        <f t="shared" si="10"/>
        <v>7.1217547000895252</v>
      </c>
    </row>
    <row r="16" spans="1:24" x14ac:dyDescent="0.25">
      <c r="A16" t="s">
        <v>1257</v>
      </c>
      <c r="K16" s="11" t="s">
        <v>1254</v>
      </c>
      <c r="L16" s="270">
        <v>60</v>
      </c>
      <c r="M16" s="270">
        <v>229</v>
      </c>
      <c r="N16" s="270">
        <v>1177</v>
      </c>
      <c r="O16" s="270">
        <v>6861</v>
      </c>
      <c r="R16" s="148" t="str">
        <f t="shared" si="4"/>
        <v>房市話題</v>
      </c>
      <c r="S16" s="167">
        <f t="shared" si="5"/>
        <v>0.38216560509554143</v>
      </c>
      <c r="T16" s="167">
        <f t="shared" si="6"/>
        <v>0.38338762214983713</v>
      </c>
      <c r="U16" s="167">
        <f t="shared" si="7"/>
        <v>2.7626975509711667E-2</v>
      </c>
      <c r="V16" s="167">
        <f t="shared" si="8"/>
        <v>2.0150667430283271E-2</v>
      </c>
      <c r="W16" s="159">
        <f t="shared" si="9"/>
        <v>3.8166666666666669</v>
      </c>
      <c r="X16" s="160">
        <f t="shared" si="10"/>
        <v>5.829226847918437</v>
      </c>
    </row>
    <row r="17" spans="1:24" x14ac:dyDescent="0.25">
      <c r="A17" t="s">
        <v>1258</v>
      </c>
      <c r="K17" s="11" t="s">
        <v>1255</v>
      </c>
      <c r="L17" s="270">
        <v>53</v>
      </c>
      <c r="M17" s="270">
        <v>186</v>
      </c>
      <c r="N17" s="270">
        <v>760</v>
      </c>
      <c r="O17" s="270">
        <v>2066</v>
      </c>
      <c r="R17" s="148" t="str">
        <f t="shared" si="4"/>
        <v>深度報導</v>
      </c>
      <c r="S17" s="167">
        <f t="shared" si="5"/>
        <v>0.33757961783439489</v>
      </c>
      <c r="T17" s="167">
        <f t="shared" si="6"/>
        <v>0.24755700325732899</v>
      </c>
      <c r="U17" s="167">
        <f t="shared" si="7"/>
        <v>2.2439377488237423E-2</v>
      </c>
      <c r="V17" s="167">
        <f t="shared" si="8"/>
        <v>6.0678150285621985E-3</v>
      </c>
      <c r="W17" s="159">
        <f t="shared" si="9"/>
        <v>3.5094339622641511</v>
      </c>
      <c r="X17" s="160">
        <f t="shared" si="10"/>
        <v>2.7184210526315788</v>
      </c>
    </row>
    <row r="18" spans="1:24" ht="16.5" thickBot="1" x14ac:dyDescent="0.3">
      <c r="A18" t="s">
        <v>1259</v>
      </c>
      <c r="K18" s="12" t="s">
        <v>1256</v>
      </c>
      <c r="L18" s="270">
        <v>55</v>
      </c>
      <c r="M18" s="270">
        <v>178</v>
      </c>
      <c r="N18" s="270">
        <v>945</v>
      </c>
      <c r="O18" s="270">
        <v>3735</v>
      </c>
      <c r="R18" s="149" t="str">
        <f t="shared" si="4"/>
        <v>外媒解析</v>
      </c>
      <c r="S18" s="168">
        <f t="shared" si="5"/>
        <v>0.3503184713375796</v>
      </c>
      <c r="T18" s="168">
        <f t="shared" si="6"/>
        <v>0.30781758957654726</v>
      </c>
      <c r="U18" s="168">
        <f t="shared" si="7"/>
        <v>2.147424297261431E-2</v>
      </c>
      <c r="V18" s="168">
        <f>O18/$O$5</f>
        <v>1.0969646239922463E-2</v>
      </c>
      <c r="W18" s="163">
        <f t="shared" si="9"/>
        <v>3.2363636363636363</v>
      </c>
      <c r="X18" s="164">
        <f t="shared" si="10"/>
        <v>3.9523809523809526</v>
      </c>
    </row>
    <row r="19" spans="1:24" x14ac:dyDescent="0.25">
      <c r="A19" t="s">
        <v>1260</v>
      </c>
      <c r="K19" t="s">
        <v>1257</v>
      </c>
      <c r="L19" s="270">
        <v>42</v>
      </c>
      <c r="M19" s="270">
        <v>178</v>
      </c>
      <c r="N19" s="270">
        <v>868</v>
      </c>
      <c r="O19" s="270">
        <v>3904</v>
      </c>
    </row>
    <row r="20" spans="1:24" x14ac:dyDescent="0.25">
      <c r="A20" t="s">
        <v>1261</v>
      </c>
      <c r="K20" t="s">
        <v>1258</v>
      </c>
      <c r="L20" s="270">
        <v>47</v>
      </c>
      <c r="M20" s="270">
        <v>175</v>
      </c>
      <c r="N20" s="270">
        <v>625</v>
      </c>
      <c r="O20" s="270">
        <v>4165</v>
      </c>
    </row>
    <row r="21" spans="1:24" x14ac:dyDescent="0.25">
      <c r="A21" t="s">
        <v>1262</v>
      </c>
      <c r="K21" t="s">
        <v>1259</v>
      </c>
      <c r="L21" s="270">
        <v>36</v>
      </c>
      <c r="M21" s="270">
        <v>150</v>
      </c>
      <c r="N21" s="270">
        <v>669</v>
      </c>
      <c r="O21" s="270">
        <v>3520</v>
      </c>
    </row>
    <row r="22" spans="1:24" x14ac:dyDescent="0.25">
      <c r="A22" t="s">
        <v>1263</v>
      </c>
      <c r="K22" t="s">
        <v>1260</v>
      </c>
      <c r="L22" s="270">
        <v>48</v>
      </c>
      <c r="M22" s="270">
        <v>126</v>
      </c>
      <c r="N22" s="270">
        <v>806</v>
      </c>
      <c r="O22" s="270">
        <v>3660</v>
      </c>
    </row>
    <row r="23" spans="1:24" x14ac:dyDescent="0.25">
      <c r="A23" t="s">
        <v>1264</v>
      </c>
      <c r="K23" t="s">
        <v>1261</v>
      </c>
      <c r="L23" s="270">
        <v>50</v>
      </c>
      <c r="M23" s="270">
        <v>122</v>
      </c>
      <c r="N23" s="270">
        <v>911</v>
      </c>
      <c r="O23" s="270">
        <v>4382</v>
      </c>
    </row>
    <row r="24" spans="1:24" x14ac:dyDescent="0.25">
      <c r="A24" t="s">
        <v>1265</v>
      </c>
      <c r="K24" t="s">
        <v>1262</v>
      </c>
      <c r="L24" s="270">
        <v>48</v>
      </c>
      <c r="M24" s="270">
        <v>118</v>
      </c>
      <c r="N24" s="270">
        <v>786</v>
      </c>
      <c r="O24" s="270">
        <v>5241</v>
      </c>
    </row>
    <row r="25" spans="1:24" x14ac:dyDescent="0.25">
      <c r="A25" t="s">
        <v>1266</v>
      </c>
      <c r="K25" t="s">
        <v>1263</v>
      </c>
      <c r="L25" s="270">
        <v>35</v>
      </c>
      <c r="M25" s="270">
        <v>103</v>
      </c>
      <c r="N25" s="270">
        <v>745</v>
      </c>
      <c r="O25" s="270">
        <v>2643</v>
      </c>
    </row>
    <row r="26" spans="1:24" x14ac:dyDescent="0.25">
      <c r="A26" t="s">
        <v>1267</v>
      </c>
      <c r="K26" t="s">
        <v>1264</v>
      </c>
      <c r="L26" s="270">
        <v>37</v>
      </c>
      <c r="M26" s="270">
        <v>77</v>
      </c>
      <c r="N26" s="270">
        <v>460</v>
      </c>
      <c r="O26" s="270">
        <v>1518</v>
      </c>
    </row>
    <row r="27" spans="1:24" x14ac:dyDescent="0.25">
      <c r="A27" t="s">
        <v>1268</v>
      </c>
      <c r="K27" t="s">
        <v>1265</v>
      </c>
      <c r="L27" s="270">
        <v>23</v>
      </c>
      <c r="M27" s="270">
        <v>75</v>
      </c>
      <c r="N27" s="270">
        <v>244</v>
      </c>
      <c r="O27" s="270">
        <v>507</v>
      </c>
    </row>
    <row r="28" spans="1:24" x14ac:dyDescent="0.25">
      <c r="A28" t="s">
        <v>1269</v>
      </c>
      <c r="K28" t="s">
        <v>1266</v>
      </c>
      <c r="L28" s="270">
        <v>15</v>
      </c>
      <c r="M28" s="270">
        <v>67</v>
      </c>
      <c r="N28" s="270">
        <v>184</v>
      </c>
      <c r="O28" s="270">
        <v>1434</v>
      </c>
    </row>
    <row r="29" spans="1:24" x14ac:dyDescent="0.25">
      <c r="A29" t="s">
        <v>1270</v>
      </c>
      <c r="K29" t="s">
        <v>1267</v>
      </c>
      <c r="L29" s="270">
        <v>32</v>
      </c>
      <c r="M29" s="270">
        <v>67</v>
      </c>
      <c r="N29" s="270">
        <v>440</v>
      </c>
      <c r="O29" s="270">
        <v>1163</v>
      </c>
    </row>
    <row r="30" spans="1:24" x14ac:dyDescent="0.25">
      <c r="A30" t="s">
        <v>1271</v>
      </c>
      <c r="K30" t="s">
        <v>1268</v>
      </c>
      <c r="L30" s="270">
        <v>30</v>
      </c>
      <c r="M30" s="270">
        <v>60</v>
      </c>
      <c r="N30" s="270">
        <v>387</v>
      </c>
      <c r="O30" s="270">
        <v>1230</v>
      </c>
    </row>
    <row r="31" spans="1:24" x14ac:dyDescent="0.25">
      <c r="A31" t="s">
        <v>1272</v>
      </c>
      <c r="K31" t="s">
        <v>1269</v>
      </c>
      <c r="L31" s="270">
        <v>25</v>
      </c>
      <c r="M31" s="270">
        <v>59</v>
      </c>
      <c r="N31" s="270">
        <v>487</v>
      </c>
      <c r="O31" s="270">
        <v>1589</v>
      </c>
    </row>
    <row r="32" spans="1:24" x14ac:dyDescent="0.25">
      <c r="A32" t="s">
        <v>1273</v>
      </c>
      <c r="K32" t="s">
        <v>1270</v>
      </c>
      <c r="L32" s="270">
        <v>26</v>
      </c>
      <c r="M32" s="270">
        <v>56</v>
      </c>
      <c r="N32" s="270">
        <v>348</v>
      </c>
      <c r="O32" s="270">
        <v>858</v>
      </c>
    </row>
    <row r="33" spans="1:15" x14ac:dyDescent="0.25">
      <c r="A33" t="s">
        <v>1274</v>
      </c>
      <c r="K33" t="s">
        <v>1271</v>
      </c>
      <c r="L33" s="270">
        <v>23</v>
      </c>
      <c r="M33" s="270">
        <v>53</v>
      </c>
      <c r="N33" s="270">
        <v>405</v>
      </c>
      <c r="O33" s="270">
        <v>1525</v>
      </c>
    </row>
    <row r="34" spans="1:15" x14ac:dyDescent="0.25">
      <c r="A34" t="s">
        <v>1275</v>
      </c>
      <c r="K34" t="s">
        <v>1272</v>
      </c>
      <c r="L34" s="270">
        <v>30</v>
      </c>
      <c r="M34" s="270">
        <v>53</v>
      </c>
      <c r="N34" s="270">
        <v>442</v>
      </c>
      <c r="O34" s="270">
        <v>1229</v>
      </c>
    </row>
    <row r="35" spans="1:15" x14ac:dyDescent="0.25">
      <c r="A35" t="s">
        <v>1276</v>
      </c>
      <c r="K35" t="s">
        <v>1273</v>
      </c>
      <c r="L35" s="270">
        <v>19</v>
      </c>
      <c r="M35" s="270">
        <v>47</v>
      </c>
      <c r="N35" s="270">
        <v>310</v>
      </c>
      <c r="O35" s="270">
        <v>1017</v>
      </c>
    </row>
    <row r="36" spans="1:15" x14ac:dyDescent="0.25">
      <c r="A36" t="s">
        <v>1277</v>
      </c>
      <c r="K36" t="s">
        <v>1274</v>
      </c>
      <c r="L36" s="270">
        <v>25</v>
      </c>
      <c r="M36" s="270">
        <v>44</v>
      </c>
      <c r="N36" s="270">
        <v>509</v>
      </c>
      <c r="O36" s="270">
        <v>1253</v>
      </c>
    </row>
    <row r="37" spans="1:15" x14ac:dyDescent="0.25">
      <c r="A37" t="s">
        <v>1278</v>
      </c>
      <c r="K37" t="s">
        <v>1275</v>
      </c>
      <c r="L37" s="270">
        <v>15</v>
      </c>
      <c r="M37" s="270">
        <v>26</v>
      </c>
      <c r="N37" s="270">
        <v>200</v>
      </c>
      <c r="O37" s="270">
        <v>708</v>
      </c>
    </row>
    <row r="38" spans="1:15" x14ac:dyDescent="0.25">
      <c r="A38" t="s">
        <v>1279</v>
      </c>
      <c r="K38" t="s">
        <v>1276</v>
      </c>
      <c r="L38" s="270">
        <v>14</v>
      </c>
      <c r="M38" s="270">
        <v>23</v>
      </c>
      <c r="N38" s="270">
        <v>147</v>
      </c>
      <c r="O38" s="270">
        <v>473</v>
      </c>
    </row>
    <row r="39" spans="1:15" x14ac:dyDescent="0.25">
      <c r="A39" t="s">
        <v>1280</v>
      </c>
      <c r="K39" t="s">
        <v>1277</v>
      </c>
      <c r="L39" s="270">
        <v>11</v>
      </c>
      <c r="M39" s="270">
        <v>23</v>
      </c>
      <c r="N39" s="270">
        <v>188</v>
      </c>
      <c r="O39" s="270">
        <v>421</v>
      </c>
    </row>
    <row r="40" spans="1:15" x14ac:dyDescent="0.25">
      <c r="A40" t="s">
        <v>1281</v>
      </c>
      <c r="K40" t="s">
        <v>1278</v>
      </c>
      <c r="L40" s="270">
        <v>15</v>
      </c>
      <c r="M40" s="270">
        <v>23</v>
      </c>
      <c r="N40" s="270">
        <v>225</v>
      </c>
      <c r="O40" s="270">
        <v>8826</v>
      </c>
    </row>
    <row r="41" spans="1:15" x14ac:dyDescent="0.25">
      <c r="A41" t="s">
        <v>1282</v>
      </c>
      <c r="K41" t="s">
        <v>1279</v>
      </c>
      <c r="L41" s="270">
        <v>12</v>
      </c>
      <c r="M41" s="270">
        <v>16</v>
      </c>
      <c r="N41" s="270">
        <v>252</v>
      </c>
      <c r="O41" s="270">
        <v>874</v>
      </c>
    </row>
    <row r="42" spans="1:15" x14ac:dyDescent="0.25">
      <c r="A42" t="s">
        <v>1283</v>
      </c>
      <c r="K42" t="s">
        <v>1280</v>
      </c>
      <c r="L42" s="270">
        <v>8</v>
      </c>
      <c r="M42" s="270">
        <v>16</v>
      </c>
      <c r="N42" s="270">
        <v>189</v>
      </c>
      <c r="O42" s="270">
        <v>406</v>
      </c>
    </row>
    <row r="43" spans="1:15" x14ac:dyDescent="0.25">
      <c r="A43" t="s">
        <v>1284</v>
      </c>
      <c r="K43" t="s">
        <v>1281</v>
      </c>
      <c r="L43" s="270">
        <v>10</v>
      </c>
      <c r="M43" s="270">
        <v>16</v>
      </c>
      <c r="N43" s="270">
        <v>82</v>
      </c>
      <c r="O43" s="270">
        <v>1114</v>
      </c>
    </row>
    <row r="44" spans="1:15" x14ac:dyDescent="0.25">
      <c r="A44" t="s">
        <v>1285</v>
      </c>
      <c r="K44" t="s">
        <v>1282</v>
      </c>
      <c r="L44" s="270">
        <v>7</v>
      </c>
      <c r="M44" s="270">
        <v>16</v>
      </c>
      <c r="N44" s="270">
        <v>136</v>
      </c>
      <c r="O44" s="270">
        <v>460</v>
      </c>
    </row>
    <row r="45" spans="1:15" x14ac:dyDescent="0.25">
      <c r="A45" t="s">
        <v>1286</v>
      </c>
      <c r="D45" s="300" t="s">
        <v>858</v>
      </c>
      <c r="K45" t="s">
        <v>1283</v>
      </c>
      <c r="L45" s="270">
        <v>9</v>
      </c>
      <c r="M45" s="270">
        <v>14</v>
      </c>
      <c r="N45" s="270">
        <v>70</v>
      </c>
      <c r="O45" s="270">
        <v>113</v>
      </c>
    </row>
    <row r="46" spans="1:15" x14ac:dyDescent="0.25">
      <c r="A46" t="s">
        <v>1287</v>
      </c>
      <c r="K46" t="s">
        <v>1284</v>
      </c>
      <c r="L46" s="270">
        <v>8</v>
      </c>
      <c r="M46" s="270">
        <v>11</v>
      </c>
      <c r="N46" s="270">
        <v>118</v>
      </c>
      <c r="O46" s="270">
        <v>220</v>
      </c>
    </row>
    <row r="47" spans="1:15" x14ac:dyDescent="0.25">
      <c r="A47" t="s">
        <v>1288</v>
      </c>
      <c r="K47" t="s">
        <v>1285</v>
      </c>
      <c r="L47" s="270">
        <v>9</v>
      </c>
      <c r="M47" s="270">
        <v>11</v>
      </c>
      <c r="N47" s="270">
        <v>169</v>
      </c>
      <c r="O47" s="270">
        <v>385</v>
      </c>
    </row>
    <row r="48" spans="1:15" x14ac:dyDescent="0.25">
      <c r="A48" t="s">
        <v>1289</v>
      </c>
      <c r="K48" t="s">
        <v>1286</v>
      </c>
      <c r="L48" s="270">
        <v>1</v>
      </c>
      <c r="M48" s="270">
        <v>10</v>
      </c>
      <c r="N48" s="270">
        <v>144</v>
      </c>
      <c r="O48" s="270">
        <v>471</v>
      </c>
    </row>
    <row r="49" spans="1:15" x14ac:dyDescent="0.25">
      <c r="A49" t="s">
        <v>1290</v>
      </c>
      <c r="K49" t="s">
        <v>1287</v>
      </c>
      <c r="L49" s="270">
        <v>9</v>
      </c>
      <c r="M49" s="270">
        <v>9</v>
      </c>
      <c r="N49" s="270">
        <v>221</v>
      </c>
      <c r="O49" s="270">
        <v>2897</v>
      </c>
    </row>
    <row r="50" spans="1:15" x14ac:dyDescent="0.25">
      <c r="A50" t="s">
        <v>1291</v>
      </c>
      <c r="K50" t="s">
        <v>1288</v>
      </c>
      <c r="L50" s="270">
        <v>2</v>
      </c>
      <c r="M50" s="270">
        <v>9</v>
      </c>
      <c r="N50" s="270">
        <v>63</v>
      </c>
      <c r="O50" s="270">
        <v>163</v>
      </c>
    </row>
    <row r="51" spans="1:15" x14ac:dyDescent="0.25">
      <c r="A51" t="s">
        <v>1292</v>
      </c>
      <c r="K51" t="s">
        <v>1289</v>
      </c>
      <c r="L51" s="270">
        <v>7</v>
      </c>
      <c r="M51" s="270">
        <v>8</v>
      </c>
      <c r="N51" s="270">
        <v>99</v>
      </c>
      <c r="O51" s="270">
        <v>996</v>
      </c>
    </row>
    <row r="52" spans="1:15" x14ac:dyDescent="0.25">
      <c r="A52" t="s">
        <v>1293</v>
      </c>
      <c r="K52" t="s">
        <v>1290</v>
      </c>
      <c r="L52" s="270">
        <v>4</v>
      </c>
      <c r="M52" s="270">
        <v>8</v>
      </c>
      <c r="N52" s="270">
        <v>118</v>
      </c>
      <c r="O52" s="270">
        <v>251</v>
      </c>
    </row>
    <row r="53" spans="1:15" x14ac:dyDescent="0.25">
      <c r="A53" t="s">
        <v>1294</v>
      </c>
      <c r="K53" t="s">
        <v>1291</v>
      </c>
      <c r="L53" s="270">
        <v>4</v>
      </c>
      <c r="M53" s="270">
        <v>7</v>
      </c>
      <c r="N53" s="270">
        <v>45</v>
      </c>
      <c r="O53" s="270">
        <v>91</v>
      </c>
    </row>
    <row r="54" spans="1:15" x14ac:dyDescent="0.25">
      <c r="A54" t="s">
        <v>1295</v>
      </c>
      <c r="K54" t="s">
        <v>1292</v>
      </c>
      <c r="L54" s="270">
        <v>5</v>
      </c>
      <c r="M54" s="270">
        <v>6</v>
      </c>
      <c r="N54" s="270">
        <v>115</v>
      </c>
      <c r="O54" s="270">
        <v>219</v>
      </c>
    </row>
    <row r="55" spans="1:15" x14ac:dyDescent="0.25">
      <c r="A55" t="s">
        <v>1296</v>
      </c>
      <c r="K55" t="s">
        <v>1293</v>
      </c>
      <c r="L55" s="270">
        <v>5</v>
      </c>
      <c r="M55" s="270">
        <v>6</v>
      </c>
      <c r="N55" s="270">
        <v>105</v>
      </c>
      <c r="O55" s="270">
        <v>395</v>
      </c>
    </row>
    <row r="56" spans="1:15" x14ac:dyDescent="0.25">
      <c r="A56" t="s">
        <v>1297</v>
      </c>
      <c r="K56" t="s">
        <v>1294</v>
      </c>
      <c r="L56" s="270">
        <v>4</v>
      </c>
      <c r="M56" s="270">
        <v>6</v>
      </c>
      <c r="N56" s="270">
        <v>114</v>
      </c>
      <c r="O56" s="270">
        <v>183</v>
      </c>
    </row>
    <row r="57" spans="1:15" x14ac:dyDescent="0.25">
      <c r="A57" t="s">
        <v>1298</v>
      </c>
      <c r="K57" t="s">
        <v>1295</v>
      </c>
      <c r="L57" s="270">
        <v>4</v>
      </c>
      <c r="M57" s="270">
        <v>5</v>
      </c>
      <c r="N57" s="270">
        <v>126</v>
      </c>
      <c r="O57" s="270">
        <v>1900</v>
      </c>
    </row>
    <row r="58" spans="1:15" x14ac:dyDescent="0.25">
      <c r="A58" t="s">
        <v>1299</v>
      </c>
      <c r="K58" t="s">
        <v>1296</v>
      </c>
      <c r="L58" s="270">
        <v>5</v>
      </c>
      <c r="M58" s="270">
        <v>5</v>
      </c>
      <c r="N58" s="270">
        <v>42</v>
      </c>
      <c r="O58" s="270">
        <v>107</v>
      </c>
    </row>
    <row r="59" spans="1:15" x14ac:dyDescent="0.25">
      <c r="A59" t="s">
        <v>1300</v>
      </c>
      <c r="K59" t="s">
        <v>1297</v>
      </c>
      <c r="L59" s="270">
        <v>4</v>
      </c>
      <c r="M59" s="270">
        <v>4</v>
      </c>
      <c r="N59" s="270">
        <v>39</v>
      </c>
      <c r="O59" s="270">
        <v>799</v>
      </c>
    </row>
    <row r="60" spans="1:15" x14ac:dyDescent="0.25">
      <c r="A60" t="s">
        <v>1301</v>
      </c>
      <c r="K60" t="s">
        <v>1298</v>
      </c>
      <c r="L60" s="270">
        <v>4</v>
      </c>
      <c r="M60" s="270">
        <v>4</v>
      </c>
      <c r="N60" s="270">
        <v>42</v>
      </c>
      <c r="O60" s="270">
        <v>1107</v>
      </c>
    </row>
    <row r="61" spans="1:15" x14ac:dyDescent="0.25">
      <c r="A61" t="s">
        <v>1302</v>
      </c>
      <c r="K61" t="s">
        <v>1299</v>
      </c>
      <c r="L61" s="270">
        <v>3</v>
      </c>
      <c r="M61" s="270">
        <v>4</v>
      </c>
      <c r="N61" s="270">
        <v>35</v>
      </c>
      <c r="O61" s="270">
        <v>105</v>
      </c>
    </row>
    <row r="62" spans="1:15" x14ac:dyDescent="0.25">
      <c r="A62" t="s">
        <v>1303</v>
      </c>
      <c r="K62" t="s">
        <v>1300</v>
      </c>
      <c r="L62" s="270">
        <v>1</v>
      </c>
      <c r="M62" s="270">
        <v>3</v>
      </c>
      <c r="N62" s="270">
        <v>25</v>
      </c>
      <c r="O62" s="270">
        <v>158</v>
      </c>
    </row>
    <row r="63" spans="1:15" x14ac:dyDescent="0.25">
      <c r="A63" t="s">
        <v>1304</v>
      </c>
      <c r="K63" t="s">
        <v>1301</v>
      </c>
      <c r="L63" s="270">
        <v>3</v>
      </c>
      <c r="M63" s="270">
        <v>3</v>
      </c>
      <c r="N63" s="270">
        <v>89</v>
      </c>
      <c r="O63" s="270">
        <v>407</v>
      </c>
    </row>
    <row r="64" spans="1:15" x14ac:dyDescent="0.25">
      <c r="A64" t="s">
        <v>1305</v>
      </c>
      <c r="K64" t="s">
        <v>1302</v>
      </c>
      <c r="L64" s="270">
        <v>3</v>
      </c>
      <c r="M64" s="270">
        <v>3</v>
      </c>
      <c r="N64" s="270">
        <v>19</v>
      </c>
      <c r="O64" s="270">
        <v>50</v>
      </c>
    </row>
    <row r="65" spans="1:15" x14ac:dyDescent="0.25">
      <c r="A65" t="s">
        <v>1306</v>
      </c>
      <c r="K65" t="s">
        <v>1303</v>
      </c>
      <c r="L65" s="270">
        <v>2</v>
      </c>
      <c r="M65" s="270">
        <v>2</v>
      </c>
      <c r="N65" s="270">
        <v>32</v>
      </c>
      <c r="O65" s="270">
        <v>448</v>
      </c>
    </row>
    <row r="66" spans="1:15" x14ac:dyDescent="0.25">
      <c r="A66" t="s">
        <v>1307</v>
      </c>
      <c r="K66" t="s">
        <v>1304</v>
      </c>
      <c r="L66" s="270">
        <v>2</v>
      </c>
      <c r="M66" s="270">
        <v>2</v>
      </c>
      <c r="N66" s="270">
        <v>37</v>
      </c>
      <c r="O66" s="270">
        <v>551</v>
      </c>
    </row>
    <row r="67" spans="1:15" x14ac:dyDescent="0.25">
      <c r="A67" t="s">
        <v>1308</v>
      </c>
      <c r="K67" t="s">
        <v>1305</v>
      </c>
      <c r="L67" s="270">
        <v>2</v>
      </c>
      <c r="M67" s="270">
        <v>2</v>
      </c>
      <c r="N67" s="270">
        <v>27</v>
      </c>
      <c r="O67" s="270">
        <v>63</v>
      </c>
    </row>
    <row r="68" spans="1:15" x14ac:dyDescent="0.25">
      <c r="A68" t="s">
        <v>1309</v>
      </c>
      <c r="K68" t="s">
        <v>1306</v>
      </c>
      <c r="L68" s="270">
        <v>2</v>
      </c>
      <c r="M68" s="270">
        <v>2</v>
      </c>
      <c r="N68" s="270">
        <v>64</v>
      </c>
      <c r="O68" s="270">
        <v>198</v>
      </c>
    </row>
    <row r="69" spans="1:15" x14ac:dyDescent="0.25">
      <c r="A69" t="s">
        <v>1310</v>
      </c>
      <c r="K69" t="s">
        <v>1307</v>
      </c>
      <c r="L69" s="270">
        <v>2</v>
      </c>
      <c r="M69" s="270">
        <v>2</v>
      </c>
      <c r="N69" s="270">
        <v>39</v>
      </c>
      <c r="O69" s="270">
        <v>52</v>
      </c>
    </row>
    <row r="70" spans="1:15" x14ac:dyDescent="0.25">
      <c r="A70" t="s">
        <v>1311</v>
      </c>
      <c r="K70" t="s">
        <v>1308</v>
      </c>
      <c r="L70" s="270">
        <v>1</v>
      </c>
      <c r="M70" s="270">
        <v>1</v>
      </c>
      <c r="N70" s="270">
        <v>26</v>
      </c>
      <c r="O70" s="270">
        <v>547</v>
      </c>
    </row>
    <row r="71" spans="1:15" x14ac:dyDescent="0.25">
      <c r="A71" t="s">
        <v>1312</v>
      </c>
      <c r="K71" t="s">
        <v>1309</v>
      </c>
      <c r="L71" s="270">
        <v>1</v>
      </c>
      <c r="M71" s="270">
        <v>1</v>
      </c>
      <c r="N71" s="270">
        <v>64</v>
      </c>
      <c r="O71" s="270">
        <v>142</v>
      </c>
    </row>
    <row r="72" spans="1:15" x14ac:dyDescent="0.25">
      <c r="A72" t="s">
        <v>1313</v>
      </c>
      <c r="K72" t="s">
        <v>1310</v>
      </c>
      <c r="L72" s="270">
        <v>1</v>
      </c>
      <c r="M72" s="270">
        <v>1</v>
      </c>
      <c r="N72" s="270">
        <v>32</v>
      </c>
      <c r="O72" s="270">
        <v>348</v>
      </c>
    </row>
    <row r="73" spans="1:15" x14ac:dyDescent="0.25">
      <c r="A73" t="s">
        <v>1314</v>
      </c>
      <c r="K73" t="s">
        <v>1311</v>
      </c>
      <c r="L73" s="270">
        <v>1</v>
      </c>
      <c r="M73" s="270">
        <v>1</v>
      </c>
      <c r="N73" s="270">
        <v>12</v>
      </c>
      <c r="O73" s="270">
        <v>19</v>
      </c>
    </row>
    <row r="74" spans="1:15" x14ac:dyDescent="0.25">
      <c r="A74" t="s">
        <v>1315</v>
      </c>
      <c r="K74" t="s">
        <v>1312</v>
      </c>
      <c r="L74" s="270">
        <v>1</v>
      </c>
      <c r="M74" s="270">
        <v>1</v>
      </c>
      <c r="N74" s="270">
        <v>8</v>
      </c>
      <c r="O74" s="270">
        <v>11</v>
      </c>
    </row>
    <row r="75" spans="1:15" x14ac:dyDescent="0.25">
      <c r="A75" t="s">
        <v>1316</v>
      </c>
      <c r="K75" t="s">
        <v>1313</v>
      </c>
      <c r="L75" s="270">
        <v>1</v>
      </c>
      <c r="M75" s="270">
        <v>1</v>
      </c>
      <c r="N75" s="270">
        <v>47</v>
      </c>
      <c r="O75" s="270">
        <v>93</v>
      </c>
    </row>
    <row r="76" spans="1:15" x14ac:dyDescent="0.25">
      <c r="A76" t="s">
        <v>1317</v>
      </c>
      <c r="K76" t="s">
        <v>1314</v>
      </c>
      <c r="L76" s="270">
        <v>1</v>
      </c>
      <c r="M76" s="270">
        <v>1</v>
      </c>
      <c r="N76" s="270">
        <v>9</v>
      </c>
      <c r="O76" s="270">
        <v>9</v>
      </c>
    </row>
    <row r="77" spans="1:15" x14ac:dyDescent="0.25">
      <c r="A77" t="s">
        <v>1318</v>
      </c>
      <c r="K77" t="s">
        <v>1315</v>
      </c>
      <c r="L77" s="270">
        <v>0</v>
      </c>
      <c r="M77" s="270">
        <v>0</v>
      </c>
      <c r="N77" s="270">
        <v>11</v>
      </c>
      <c r="O77" s="270">
        <v>498</v>
      </c>
    </row>
    <row r="78" spans="1:15" x14ac:dyDescent="0.25">
      <c r="A78" t="s">
        <v>1319</v>
      </c>
      <c r="K78" t="s">
        <v>1316</v>
      </c>
      <c r="L78" s="270">
        <v>0</v>
      </c>
      <c r="M78" s="270">
        <v>0</v>
      </c>
      <c r="N78" s="270">
        <v>72</v>
      </c>
      <c r="O78" s="270">
        <v>190</v>
      </c>
    </row>
    <row r="79" spans="1:15" x14ac:dyDescent="0.25">
      <c r="A79" t="s">
        <v>1320</v>
      </c>
      <c r="K79" t="s">
        <v>1317</v>
      </c>
      <c r="L79" s="270">
        <v>0</v>
      </c>
      <c r="M79" s="270">
        <v>0</v>
      </c>
      <c r="N79" s="270">
        <v>6</v>
      </c>
      <c r="O79" s="270">
        <v>145</v>
      </c>
    </row>
    <row r="80" spans="1:15" x14ac:dyDescent="0.25">
      <c r="A80" t="s">
        <v>1321</v>
      </c>
      <c r="K80" t="s">
        <v>1318</v>
      </c>
      <c r="L80" s="270">
        <v>0</v>
      </c>
      <c r="M80" s="270">
        <v>0</v>
      </c>
      <c r="N80" s="270">
        <v>3</v>
      </c>
      <c r="O80" s="270">
        <v>162</v>
      </c>
    </row>
    <row r="81" spans="1:15" x14ac:dyDescent="0.25">
      <c r="A81" t="s">
        <v>1322</v>
      </c>
      <c r="K81" t="s">
        <v>1319</v>
      </c>
      <c r="L81" s="270">
        <v>0</v>
      </c>
      <c r="M81" s="270">
        <v>0</v>
      </c>
      <c r="N81" s="270">
        <v>1</v>
      </c>
      <c r="O81" s="270">
        <v>7367</v>
      </c>
    </row>
    <row r="82" spans="1:15" x14ac:dyDescent="0.25">
      <c r="A82" t="s">
        <v>1323</v>
      </c>
      <c r="K82" t="s">
        <v>1320</v>
      </c>
      <c r="L82" s="270">
        <v>0</v>
      </c>
      <c r="M82" s="270">
        <v>0</v>
      </c>
      <c r="N82" s="270">
        <v>23</v>
      </c>
      <c r="O82" s="270">
        <v>634</v>
      </c>
    </row>
    <row r="83" spans="1:15" x14ac:dyDescent="0.25">
      <c r="A83" t="s">
        <v>1324</v>
      </c>
      <c r="K83" t="s">
        <v>1321</v>
      </c>
      <c r="L83" s="270">
        <v>0</v>
      </c>
      <c r="M83" s="270">
        <v>0</v>
      </c>
      <c r="N83" s="270">
        <v>17</v>
      </c>
      <c r="O83" s="270">
        <v>375</v>
      </c>
    </row>
    <row r="84" spans="1:15" x14ac:dyDescent="0.25">
      <c r="A84" t="s">
        <v>1325</v>
      </c>
      <c r="K84" t="s">
        <v>1322</v>
      </c>
      <c r="L84" s="270">
        <v>0</v>
      </c>
      <c r="M84" s="270">
        <v>0</v>
      </c>
      <c r="N84" s="270">
        <v>1</v>
      </c>
      <c r="O84" s="270">
        <v>309</v>
      </c>
    </row>
    <row r="85" spans="1:15" x14ac:dyDescent="0.25">
      <c r="A85" t="s">
        <v>1326</v>
      </c>
      <c r="K85" t="s">
        <v>1323</v>
      </c>
      <c r="L85" s="270">
        <v>0</v>
      </c>
      <c r="M85" s="270">
        <v>0</v>
      </c>
      <c r="N85" s="270">
        <v>3</v>
      </c>
      <c r="O85" s="270">
        <v>24</v>
      </c>
    </row>
    <row r="86" spans="1:15" x14ac:dyDescent="0.25">
      <c r="A86" t="s">
        <v>1327</v>
      </c>
      <c r="K86" t="s">
        <v>1324</v>
      </c>
      <c r="L86" s="270">
        <v>0</v>
      </c>
      <c r="M86" s="270">
        <v>0</v>
      </c>
      <c r="N86" s="270">
        <v>1</v>
      </c>
      <c r="O86" s="270">
        <v>161</v>
      </c>
    </row>
    <row r="87" spans="1:15" x14ac:dyDescent="0.25">
      <c r="A87" t="s">
        <v>1328</v>
      </c>
      <c r="K87" t="s">
        <v>1325</v>
      </c>
      <c r="L87" s="270">
        <v>0</v>
      </c>
      <c r="M87" s="270">
        <v>0</v>
      </c>
      <c r="N87" s="270">
        <v>1</v>
      </c>
      <c r="O87" s="270">
        <v>1</v>
      </c>
    </row>
    <row r="88" spans="1:15" x14ac:dyDescent="0.25">
      <c r="A88" t="s">
        <v>1329</v>
      </c>
      <c r="K88" t="s">
        <v>1326</v>
      </c>
      <c r="L88" s="270">
        <v>0</v>
      </c>
      <c r="M88" s="270">
        <v>0</v>
      </c>
      <c r="N88" s="270">
        <v>36</v>
      </c>
      <c r="O88" s="270">
        <v>58</v>
      </c>
    </row>
    <row r="89" spans="1:15" x14ac:dyDescent="0.25">
      <c r="A89" t="s">
        <v>1330</v>
      </c>
      <c r="K89" t="s">
        <v>1327</v>
      </c>
      <c r="L89" s="270">
        <v>0</v>
      </c>
      <c r="M89" s="270">
        <v>0</v>
      </c>
      <c r="N89" s="270">
        <v>1</v>
      </c>
      <c r="O89" s="270">
        <v>88</v>
      </c>
    </row>
    <row r="90" spans="1:15" x14ac:dyDescent="0.25">
      <c r="A90" t="s">
        <v>1331</v>
      </c>
      <c r="K90" t="s">
        <v>1328</v>
      </c>
      <c r="L90" s="270">
        <v>0</v>
      </c>
      <c r="M90" s="270">
        <v>0</v>
      </c>
      <c r="N90" s="270">
        <v>1</v>
      </c>
      <c r="O90" s="270">
        <v>4</v>
      </c>
    </row>
    <row r="91" spans="1:15" x14ac:dyDescent="0.25">
      <c r="A91" t="s">
        <v>1332</v>
      </c>
      <c r="K91" t="s">
        <v>1329</v>
      </c>
      <c r="L91" s="270">
        <v>0</v>
      </c>
      <c r="M91" s="270">
        <v>0</v>
      </c>
      <c r="N91" s="270">
        <v>5</v>
      </c>
      <c r="O91" s="270">
        <v>10</v>
      </c>
    </row>
    <row r="92" spans="1:15" x14ac:dyDescent="0.25">
      <c r="A92" t="s">
        <v>1333</v>
      </c>
      <c r="K92" t="s">
        <v>1330</v>
      </c>
      <c r="L92" s="270">
        <v>0</v>
      </c>
      <c r="M92" s="270">
        <v>0</v>
      </c>
      <c r="N92" s="270">
        <v>13</v>
      </c>
      <c r="O92" s="270">
        <v>618</v>
      </c>
    </row>
    <row r="93" spans="1:15" x14ac:dyDescent="0.25">
      <c r="A93" t="s">
        <v>1334</v>
      </c>
      <c r="K93" t="s">
        <v>1331</v>
      </c>
      <c r="L93" s="270">
        <v>0</v>
      </c>
      <c r="M93" s="270">
        <v>0</v>
      </c>
      <c r="N93" s="270">
        <v>2</v>
      </c>
      <c r="O93" s="270">
        <v>197</v>
      </c>
    </row>
    <row r="94" spans="1:15" x14ac:dyDescent="0.25">
      <c r="A94" t="s">
        <v>1335</v>
      </c>
      <c r="K94" t="s">
        <v>1332</v>
      </c>
      <c r="L94" s="270">
        <v>0</v>
      </c>
      <c r="M94" s="270">
        <v>0</v>
      </c>
      <c r="N94" s="270">
        <v>15</v>
      </c>
      <c r="O94" s="270">
        <v>151</v>
      </c>
    </row>
    <row r="95" spans="1:15" x14ac:dyDescent="0.25">
      <c r="A95" t="s">
        <v>1336</v>
      </c>
      <c r="K95" t="s">
        <v>1333</v>
      </c>
      <c r="L95" s="270">
        <v>0</v>
      </c>
      <c r="M95" s="270">
        <v>0</v>
      </c>
      <c r="N95" s="270">
        <v>7</v>
      </c>
      <c r="O95" s="270">
        <v>150</v>
      </c>
    </row>
    <row r="96" spans="1:15" x14ac:dyDescent="0.25">
      <c r="A96" t="s">
        <v>1337</v>
      </c>
      <c r="K96" t="s">
        <v>1334</v>
      </c>
      <c r="L96" s="270">
        <v>0</v>
      </c>
      <c r="M96" s="270">
        <v>0</v>
      </c>
      <c r="N96" s="270">
        <v>1</v>
      </c>
      <c r="O96" s="270">
        <v>19</v>
      </c>
    </row>
    <row r="97" spans="1:15" x14ac:dyDescent="0.25">
      <c r="A97" t="s">
        <v>1338</v>
      </c>
      <c r="K97" t="s">
        <v>1335</v>
      </c>
      <c r="L97" s="270">
        <v>0</v>
      </c>
      <c r="M97" s="270">
        <v>0</v>
      </c>
      <c r="N97" s="270">
        <v>12</v>
      </c>
      <c r="O97" s="270">
        <v>240</v>
      </c>
    </row>
    <row r="98" spans="1:15" x14ac:dyDescent="0.25">
      <c r="A98" t="s">
        <v>1339</v>
      </c>
      <c r="K98" t="s">
        <v>1336</v>
      </c>
      <c r="L98" s="270">
        <v>0</v>
      </c>
      <c r="M98" s="270">
        <v>0</v>
      </c>
      <c r="N98" s="270">
        <v>1</v>
      </c>
      <c r="O98" s="270">
        <v>136</v>
      </c>
    </row>
    <row r="99" spans="1:15" x14ac:dyDescent="0.25">
      <c r="A99" t="s">
        <v>1340</v>
      </c>
      <c r="K99" t="s">
        <v>1337</v>
      </c>
      <c r="L99" s="270">
        <v>0</v>
      </c>
      <c r="M99" s="270">
        <v>0</v>
      </c>
      <c r="N99" s="270">
        <v>2</v>
      </c>
      <c r="O99" s="270">
        <v>15</v>
      </c>
    </row>
    <row r="100" spans="1:15" x14ac:dyDescent="0.25">
      <c r="A100" t="s">
        <v>1341</v>
      </c>
      <c r="K100" t="s">
        <v>1338</v>
      </c>
      <c r="L100" s="270">
        <v>0</v>
      </c>
      <c r="M100" s="270">
        <v>0</v>
      </c>
      <c r="N100" s="270">
        <v>1</v>
      </c>
      <c r="O100" s="270">
        <v>1</v>
      </c>
    </row>
    <row r="101" spans="1:15" x14ac:dyDescent="0.25">
      <c r="A101" t="s">
        <v>1342</v>
      </c>
      <c r="K101" t="s">
        <v>1339</v>
      </c>
      <c r="L101" s="270">
        <v>0</v>
      </c>
      <c r="M101" s="270">
        <v>0</v>
      </c>
      <c r="N101" s="270">
        <v>35</v>
      </c>
      <c r="O101" s="270">
        <v>230</v>
      </c>
    </row>
    <row r="102" spans="1:15" x14ac:dyDescent="0.25">
      <c r="A102" t="s">
        <v>1343</v>
      </c>
      <c r="K102" t="s">
        <v>1340</v>
      </c>
      <c r="L102" s="270">
        <v>0</v>
      </c>
      <c r="M102" s="270">
        <v>0</v>
      </c>
      <c r="N102" s="270">
        <v>1</v>
      </c>
      <c r="O102" s="270">
        <v>29</v>
      </c>
    </row>
    <row r="103" spans="1:15" x14ac:dyDescent="0.25">
      <c r="A103" t="s">
        <v>1344</v>
      </c>
      <c r="K103" t="s">
        <v>1341</v>
      </c>
      <c r="L103" s="270">
        <v>0</v>
      </c>
      <c r="M103" s="270">
        <v>0</v>
      </c>
      <c r="N103" s="270">
        <v>1</v>
      </c>
      <c r="O103" s="270">
        <v>3</v>
      </c>
    </row>
    <row r="104" spans="1:15" x14ac:dyDescent="0.25">
      <c r="A104" t="s">
        <v>1238</v>
      </c>
      <c r="K104" t="s">
        <v>1342</v>
      </c>
      <c r="L104" s="270">
        <v>0</v>
      </c>
      <c r="M104" s="270">
        <v>0</v>
      </c>
      <c r="N104" s="270">
        <v>1</v>
      </c>
      <c r="O104" s="270">
        <v>157</v>
      </c>
    </row>
    <row r="105" spans="1:15" x14ac:dyDescent="0.25">
      <c r="A105" t="s">
        <v>1345</v>
      </c>
      <c r="K105" t="s">
        <v>1343</v>
      </c>
      <c r="L105" s="270">
        <v>0</v>
      </c>
      <c r="M105" s="270">
        <v>0</v>
      </c>
      <c r="N105" s="270">
        <v>2</v>
      </c>
      <c r="O105" s="270">
        <v>4</v>
      </c>
    </row>
    <row r="106" spans="1:15" x14ac:dyDescent="0.25">
      <c r="A106" t="s">
        <v>1346</v>
      </c>
      <c r="K106" t="s">
        <v>1344</v>
      </c>
      <c r="L106" s="270">
        <v>0</v>
      </c>
      <c r="M106" s="270">
        <v>0</v>
      </c>
      <c r="N106" s="270">
        <v>2</v>
      </c>
      <c r="O106" s="270">
        <v>94</v>
      </c>
    </row>
    <row r="107" spans="1:15" x14ac:dyDescent="0.25">
      <c r="A107" t="s">
        <v>1347</v>
      </c>
      <c r="K107" t="s">
        <v>1238</v>
      </c>
      <c r="L107" s="270">
        <v>0</v>
      </c>
      <c r="M107" s="270">
        <v>0</v>
      </c>
      <c r="N107" s="270">
        <v>4</v>
      </c>
      <c r="O107" s="270">
        <v>16</v>
      </c>
    </row>
    <row r="108" spans="1:15" x14ac:dyDescent="0.25">
      <c r="A108" t="s">
        <v>1348</v>
      </c>
      <c r="K108" t="s">
        <v>1345</v>
      </c>
      <c r="L108" s="270">
        <v>0</v>
      </c>
      <c r="M108" s="270">
        <v>0</v>
      </c>
      <c r="N108" s="270">
        <v>1</v>
      </c>
      <c r="O108" s="270">
        <v>19</v>
      </c>
    </row>
    <row r="109" spans="1:15" x14ac:dyDescent="0.25">
      <c r="A109" t="s">
        <v>1349</v>
      </c>
      <c r="K109" t="s">
        <v>1346</v>
      </c>
      <c r="L109" s="270">
        <v>0</v>
      </c>
      <c r="M109" s="270">
        <v>0</v>
      </c>
      <c r="N109" s="270">
        <v>23</v>
      </c>
      <c r="O109" s="270">
        <v>147</v>
      </c>
    </row>
    <row r="110" spans="1:15" x14ac:dyDescent="0.25">
      <c r="A110" t="s">
        <v>1350</v>
      </c>
      <c r="K110" t="s">
        <v>1347</v>
      </c>
      <c r="L110" s="270">
        <v>0</v>
      </c>
      <c r="M110" s="270">
        <v>0</v>
      </c>
      <c r="N110" s="270">
        <v>1</v>
      </c>
      <c r="O110" s="270">
        <v>2</v>
      </c>
    </row>
    <row r="111" spans="1:15" x14ac:dyDescent="0.25">
      <c r="A111" t="s">
        <v>1351</v>
      </c>
      <c r="K111" t="s">
        <v>1348</v>
      </c>
      <c r="L111" s="270">
        <v>0</v>
      </c>
      <c r="M111" s="270">
        <v>0</v>
      </c>
      <c r="N111" s="270">
        <v>1</v>
      </c>
      <c r="O111" s="270">
        <v>7</v>
      </c>
    </row>
    <row r="112" spans="1:15" x14ac:dyDescent="0.25">
      <c r="A112" t="s">
        <v>1352</v>
      </c>
      <c r="K112" t="s">
        <v>1349</v>
      </c>
      <c r="L112" s="270">
        <v>0</v>
      </c>
      <c r="M112" s="270">
        <v>0</v>
      </c>
      <c r="N112" s="270">
        <v>24</v>
      </c>
      <c r="O112" s="270">
        <v>257</v>
      </c>
    </row>
    <row r="113" spans="1:15" x14ac:dyDescent="0.25">
      <c r="A113" t="s">
        <v>1353</v>
      </c>
      <c r="K113" t="s">
        <v>1350</v>
      </c>
      <c r="L113" s="270">
        <v>0</v>
      </c>
      <c r="M113" s="270">
        <v>0</v>
      </c>
      <c r="N113" s="270">
        <v>1</v>
      </c>
      <c r="O113" s="270">
        <v>7</v>
      </c>
    </row>
    <row r="114" spans="1:15" x14ac:dyDescent="0.25">
      <c r="A114" t="s">
        <v>1354</v>
      </c>
      <c r="K114" t="s">
        <v>1351</v>
      </c>
      <c r="L114" s="270">
        <v>0</v>
      </c>
      <c r="M114" s="270">
        <v>0</v>
      </c>
      <c r="N114" s="270">
        <v>1</v>
      </c>
      <c r="O114" s="270">
        <v>101</v>
      </c>
    </row>
    <row r="115" spans="1:15" x14ac:dyDescent="0.25">
      <c r="A115" t="s">
        <v>1355</v>
      </c>
      <c r="K115" t="s">
        <v>1352</v>
      </c>
      <c r="L115" s="270">
        <v>0</v>
      </c>
      <c r="M115" s="270">
        <v>0</v>
      </c>
      <c r="N115" s="270">
        <v>1</v>
      </c>
      <c r="O115" s="270">
        <v>4</v>
      </c>
    </row>
    <row r="116" spans="1:15" x14ac:dyDescent="0.25">
      <c r="A116" t="s">
        <v>1356</v>
      </c>
      <c r="K116" t="s">
        <v>1353</v>
      </c>
      <c r="L116" s="270">
        <v>0</v>
      </c>
      <c r="M116" s="270">
        <v>0</v>
      </c>
      <c r="N116" s="270">
        <v>1</v>
      </c>
      <c r="O116" s="270">
        <v>30</v>
      </c>
    </row>
    <row r="117" spans="1:15" x14ac:dyDescent="0.25">
      <c r="A117" t="s">
        <v>1357</v>
      </c>
      <c r="K117" t="s">
        <v>1354</v>
      </c>
      <c r="L117" s="270">
        <v>0</v>
      </c>
      <c r="M117" s="270">
        <v>0</v>
      </c>
      <c r="N117" s="270">
        <v>1</v>
      </c>
      <c r="O117" s="270">
        <v>1</v>
      </c>
    </row>
    <row r="118" spans="1:15" x14ac:dyDescent="0.25">
      <c r="A118" t="s">
        <v>1358</v>
      </c>
      <c r="K118" t="s">
        <v>1355</v>
      </c>
      <c r="L118" s="270">
        <v>0</v>
      </c>
      <c r="M118" s="270">
        <v>0</v>
      </c>
      <c r="N118" s="270">
        <v>6</v>
      </c>
      <c r="O118" s="270">
        <v>25</v>
      </c>
    </row>
    <row r="119" spans="1:15" x14ac:dyDescent="0.25">
      <c r="A119" t="s">
        <v>1359</v>
      </c>
      <c r="K119" t="s">
        <v>1356</v>
      </c>
      <c r="L119" s="270">
        <v>0</v>
      </c>
      <c r="M119" s="270">
        <v>0</v>
      </c>
      <c r="N119" s="270">
        <v>10</v>
      </c>
      <c r="O119" s="270">
        <v>82</v>
      </c>
    </row>
    <row r="120" spans="1:15" x14ac:dyDescent="0.25">
      <c r="A120" t="s">
        <v>1360</v>
      </c>
      <c r="K120" t="s">
        <v>1357</v>
      </c>
      <c r="L120" s="270">
        <v>0</v>
      </c>
      <c r="M120" s="270">
        <v>0</v>
      </c>
      <c r="N120" s="270">
        <v>9</v>
      </c>
      <c r="O120" s="270">
        <v>19</v>
      </c>
    </row>
    <row r="121" spans="1:15" x14ac:dyDescent="0.25">
      <c r="A121" t="s">
        <v>1361</v>
      </c>
      <c r="K121" t="s">
        <v>1358</v>
      </c>
      <c r="L121" s="270">
        <v>0</v>
      </c>
      <c r="M121" s="270">
        <v>0</v>
      </c>
      <c r="N121" s="270">
        <v>1</v>
      </c>
      <c r="O121" s="270">
        <v>29</v>
      </c>
    </row>
    <row r="122" spans="1:15" x14ac:dyDescent="0.25">
      <c r="A122" t="s">
        <v>1362</v>
      </c>
      <c r="K122" t="s">
        <v>1359</v>
      </c>
      <c r="L122" s="270">
        <v>0</v>
      </c>
      <c r="M122" s="270">
        <v>0</v>
      </c>
      <c r="N122" s="270">
        <v>1</v>
      </c>
      <c r="O122" s="270">
        <v>13</v>
      </c>
    </row>
    <row r="123" spans="1:15" x14ac:dyDescent="0.25">
      <c r="A123" t="s">
        <v>1363</v>
      </c>
      <c r="K123" t="s">
        <v>1360</v>
      </c>
      <c r="L123" s="270">
        <v>0</v>
      </c>
      <c r="M123" s="270">
        <v>0</v>
      </c>
      <c r="N123" s="270">
        <v>1</v>
      </c>
      <c r="O123" s="270">
        <v>1</v>
      </c>
    </row>
    <row r="124" spans="1:15" x14ac:dyDescent="0.25">
      <c r="A124" t="s">
        <v>1364</v>
      </c>
      <c r="K124" t="s">
        <v>1361</v>
      </c>
      <c r="L124" s="270">
        <v>0</v>
      </c>
      <c r="M124" s="270">
        <v>0</v>
      </c>
      <c r="N124" s="270">
        <v>1</v>
      </c>
      <c r="O124" s="270">
        <v>6</v>
      </c>
    </row>
    <row r="125" spans="1:15" x14ac:dyDescent="0.25">
      <c r="A125" t="s">
        <v>1365</v>
      </c>
      <c r="K125" t="s">
        <v>1362</v>
      </c>
      <c r="L125" s="270">
        <v>0</v>
      </c>
      <c r="M125" s="270">
        <v>0</v>
      </c>
      <c r="N125" s="270">
        <v>1</v>
      </c>
      <c r="O125" s="270">
        <v>1</v>
      </c>
    </row>
    <row r="126" spans="1:15" x14ac:dyDescent="0.25">
      <c r="A126" t="s">
        <v>1366</v>
      </c>
      <c r="K126" t="s">
        <v>1363</v>
      </c>
      <c r="L126" s="270">
        <v>0</v>
      </c>
      <c r="M126" s="270">
        <v>0</v>
      </c>
      <c r="N126" s="270">
        <v>7</v>
      </c>
      <c r="O126" s="270">
        <v>7</v>
      </c>
    </row>
    <row r="127" spans="1:15" x14ac:dyDescent="0.25">
      <c r="A127" t="s">
        <v>1367</v>
      </c>
      <c r="K127" t="s">
        <v>1364</v>
      </c>
      <c r="L127" s="270">
        <v>0</v>
      </c>
      <c r="M127" s="270">
        <v>0</v>
      </c>
      <c r="N127" s="270">
        <v>1</v>
      </c>
      <c r="O127" s="270">
        <v>3</v>
      </c>
    </row>
    <row r="128" spans="1:15" x14ac:dyDescent="0.25">
      <c r="A128" t="s">
        <v>1368</v>
      </c>
      <c r="K128" t="s">
        <v>1365</v>
      </c>
      <c r="L128" s="270">
        <v>0</v>
      </c>
      <c r="M128" s="270">
        <v>0</v>
      </c>
      <c r="N128" s="270">
        <v>2</v>
      </c>
      <c r="O128" s="270">
        <v>4</v>
      </c>
    </row>
    <row r="129" spans="1:15" x14ac:dyDescent="0.25">
      <c r="A129" t="s">
        <v>1369</v>
      </c>
      <c r="K129" t="s">
        <v>1366</v>
      </c>
      <c r="L129" s="270">
        <v>0</v>
      </c>
      <c r="M129" s="270">
        <v>0</v>
      </c>
      <c r="N129" s="270">
        <v>1</v>
      </c>
      <c r="O129" s="270">
        <v>1</v>
      </c>
    </row>
    <row r="130" spans="1:15" x14ac:dyDescent="0.25">
      <c r="A130" t="s">
        <v>1370</v>
      </c>
      <c r="K130" t="s">
        <v>1367</v>
      </c>
      <c r="L130" s="270">
        <v>0</v>
      </c>
      <c r="M130" s="270">
        <v>0</v>
      </c>
      <c r="N130" s="270">
        <v>1</v>
      </c>
      <c r="O130" s="270">
        <v>5</v>
      </c>
    </row>
    <row r="131" spans="1:15" x14ac:dyDescent="0.25">
      <c r="A131" t="s">
        <v>1371</v>
      </c>
      <c r="K131" t="s">
        <v>1368</v>
      </c>
      <c r="L131" s="270">
        <v>0</v>
      </c>
      <c r="M131" s="270">
        <v>0</v>
      </c>
      <c r="N131" s="270">
        <v>1</v>
      </c>
      <c r="O131" s="270">
        <v>1</v>
      </c>
    </row>
    <row r="132" spans="1:15" x14ac:dyDescent="0.25">
      <c r="A132" t="s">
        <v>1372</v>
      </c>
      <c r="K132" t="s">
        <v>1369</v>
      </c>
      <c r="L132" s="270">
        <v>0</v>
      </c>
      <c r="M132" s="270">
        <v>0</v>
      </c>
      <c r="N132" s="270">
        <v>1</v>
      </c>
      <c r="O132" s="270">
        <v>49</v>
      </c>
    </row>
    <row r="133" spans="1:15" x14ac:dyDescent="0.25">
      <c r="A133" t="s">
        <v>1373</v>
      </c>
      <c r="K133" t="s">
        <v>1370</v>
      </c>
      <c r="L133" s="270">
        <v>0</v>
      </c>
      <c r="M133" s="270">
        <v>0</v>
      </c>
      <c r="N133" s="270">
        <v>2</v>
      </c>
      <c r="O133" s="270">
        <v>2</v>
      </c>
    </row>
    <row r="134" spans="1:15" x14ac:dyDescent="0.25">
      <c r="A134" t="s">
        <v>1374</v>
      </c>
      <c r="K134" t="s">
        <v>1371</v>
      </c>
      <c r="L134" s="270">
        <v>0</v>
      </c>
      <c r="M134" s="270">
        <v>0</v>
      </c>
      <c r="N134" s="270">
        <v>1</v>
      </c>
      <c r="O134" s="270">
        <v>9</v>
      </c>
    </row>
    <row r="135" spans="1:15" x14ac:dyDescent="0.25">
      <c r="A135" t="s">
        <v>1375</v>
      </c>
      <c r="K135" t="s">
        <v>1372</v>
      </c>
      <c r="L135" s="270">
        <v>0</v>
      </c>
      <c r="M135" s="270">
        <v>0</v>
      </c>
      <c r="N135" s="270">
        <v>2</v>
      </c>
      <c r="O135" s="270">
        <v>229</v>
      </c>
    </row>
    <row r="136" spans="1:15" x14ac:dyDescent="0.25">
      <c r="A136" t="s">
        <v>1376</v>
      </c>
      <c r="K136" t="s">
        <v>1373</v>
      </c>
      <c r="L136" s="270">
        <v>0</v>
      </c>
      <c r="M136" s="270">
        <v>0</v>
      </c>
      <c r="N136" s="270">
        <v>1</v>
      </c>
      <c r="O136" s="270">
        <v>21</v>
      </c>
    </row>
    <row r="137" spans="1:15" x14ac:dyDescent="0.25">
      <c r="A137" t="s">
        <v>1377</v>
      </c>
      <c r="K137" t="s">
        <v>1374</v>
      </c>
      <c r="L137" s="270">
        <v>0</v>
      </c>
      <c r="M137" s="270">
        <v>0</v>
      </c>
      <c r="N137" s="270">
        <v>1</v>
      </c>
      <c r="O137" s="270">
        <v>18</v>
      </c>
    </row>
    <row r="138" spans="1:15" x14ac:dyDescent="0.25">
      <c r="A138" t="s">
        <v>1378</v>
      </c>
      <c r="K138" t="s">
        <v>1375</v>
      </c>
      <c r="L138" s="270">
        <v>0</v>
      </c>
      <c r="M138" s="270">
        <v>0</v>
      </c>
      <c r="N138" s="270">
        <v>1</v>
      </c>
      <c r="O138" s="270">
        <v>5</v>
      </c>
    </row>
    <row r="139" spans="1:15" x14ac:dyDescent="0.25">
      <c r="A139" t="s">
        <v>1379</v>
      </c>
      <c r="K139" t="s">
        <v>1376</v>
      </c>
      <c r="L139" s="270">
        <v>0</v>
      </c>
      <c r="M139" s="270">
        <v>0</v>
      </c>
      <c r="N139" s="270">
        <v>2</v>
      </c>
      <c r="O139" s="270">
        <v>12</v>
      </c>
    </row>
    <row r="140" spans="1:15" x14ac:dyDescent="0.25">
      <c r="A140" t="s">
        <v>1380</v>
      </c>
      <c r="K140" t="s">
        <v>1377</v>
      </c>
      <c r="L140" s="270">
        <v>0</v>
      </c>
      <c r="M140" s="270">
        <v>0</v>
      </c>
      <c r="N140" s="270">
        <v>1</v>
      </c>
      <c r="O140" s="270">
        <v>7</v>
      </c>
    </row>
    <row r="141" spans="1:15" x14ac:dyDescent="0.25">
      <c r="A141" t="s">
        <v>1381</v>
      </c>
      <c r="K141" t="s">
        <v>1378</v>
      </c>
      <c r="L141" s="270">
        <v>0</v>
      </c>
      <c r="M141" s="270">
        <v>0</v>
      </c>
      <c r="N141" s="270">
        <v>1</v>
      </c>
      <c r="O141" s="270">
        <v>4</v>
      </c>
    </row>
    <row r="142" spans="1:15" x14ac:dyDescent="0.25">
      <c r="A142" t="s">
        <v>1382</v>
      </c>
      <c r="K142" t="s">
        <v>1379</v>
      </c>
      <c r="L142" s="270">
        <v>0</v>
      </c>
      <c r="M142" s="270">
        <v>0</v>
      </c>
      <c r="N142" s="270">
        <v>1</v>
      </c>
      <c r="O142" s="270">
        <v>3</v>
      </c>
    </row>
    <row r="143" spans="1:15" x14ac:dyDescent="0.25">
      <c r="A143" t="s">
        <v>1383</v>
      </c>
      <c r="K143" t="s">
        <v>1380</v>
      </c>
      <c r="L143" s="270">
        <v>0</v>
      </c>
      <c r="M143" s="270">
        <v>0</v>
      </c>
      <c r="N143" s="270">
        <v>5</v>
      </c>
      <c r="O143" s="270">
        <v>14</v>
      </c>
    </row>
    <row r="144" spans="1:15" x14ac:dyDescent="0.25">
      <c r="A144" t="s">
        <v>1384</v>
      </c>
      <c r="K144" t="s">
        <v>1381</v>
      </c>
      <c r="L144" s="270">
        <v>0</v>
      </c>
      <c r="M144" s="270">
        <v>0</v>
      </c>
      <c r="N144" s="270">
        <v>1</v>
      </c>
      <c r="O144" s="270">
        <v>2</v>
      </c>
    </row>
    <row r="145" spans="1:15" x14ac:dyDescent="0.25">
      <c r="A145" t="s">
        <v>1385</v>
      </c>
      <c r="K145" t="s">
        <v>1382</v>
      </c>
      <c r="L145" s="270">
        <v>0</v>
      </c>
      <c r="M145" s="270">
        <v>0</v>
      </c>
      <c r="N145" s="270">
        <v>1</v>
      </c>
      <c r="O145" s="270">
        <v>9</v>
      </c>
    </row>
    <row r="146" spans="1:15" x14ac:dyDescent="0.25">
      <c r="A146" t="s">
        <v>1386</v>
      </c>
      <c r="K146" t="s">
        <v>1383</v>
      </c>
      <c r="L146" s="270">
        <v>0</v>
      </c>
      <c r="M146" s="270">
        <v>0</v>
      </c>
      <c r="N146" s="270">
        <v>1</v>
      </c>
      <c r="O146" s="270">
        <v>5</v>
      </c>
    </row>
    <row r="147" spans="1:15" x14ac:dyDescent="0.25">
      <c r="A147" t="s">
        <v>1387</v>
      </c>
      <c r="K147" t="s">
        <v>1384</v>
      </c>
      <c r="L147" s="270">
        <v>0</v>
      </c>
      <c r="M147" s="270">
        <v>0</v>
      </c>
      <c r="N147" s="270">
        <v>1</v>
      </c>
      <c r="O147" s="270">
        <v>2</v>
      </c>
    </row>
    <row r="148" spans="1:15" x14ac:dyDescent="0.25">
      <c r="A148" t="s">
        <v>1388</v>
      </c>
      <c r="K148" t="s">
        <v>1385</v>
      </c>
      <c r="L148" s="270">
        <v>0</v>
      </c>
      <c r="M148" s="270">
        <v>0</v>
      </c>
      <c r="N148" s="270">
        <v>1</v>
      </c>
      <c r="O148" s="270">
        <v>2</v>
      </c>
    </row>
    <row r="149" spans="1:15" x14ac:dyDescent="0.25">
      <c r="A149" t="s">
        <v>1389</v>
      </c>
      <c r="K149" t="s">
        <v>1386</v>
      </c>
      <c r="L149" s="270">
        <v>0</v>
      </c>
      <c r="M149" s="270">
        <v>0</v>
      </c>
      <c r="N149" s="270">
        <v>1</v>
      </c>
      <c r="O149" s="270">
        <v>5</v>
      </c>
    </row>
    <row r="150" spans="1:15" x14ac:dyDescent="0.25">
      <c r="A150" t="s">
        <v>1390</v>
      </c>
      <c r="K150" t="s">
        <v>1387</v>
      </c>
      <c r="L150" s="270">
        <v>0</v>
      </c>
      <c r="M150" s="270">
        <v>0</v>
      </c>
      <c r="N150" s="270">
        <v>2</v>
      </c>
      <c r="O150" s="270">
        <v>11</v>
      </c>
    </row>
    <row r="151" spans="1:15" x14ac:dyDescent="0.25">
      <c r="A151" t="s">
        <v>1391</v>
      </c>
      <c r="K151" t="s">
        <v>1388</v>
      </c>
      <c r="L151" s="270">
        <v>0</v>
      </c>
      <c r="M151" s="270">
        <v>0</v>
      </c>
      <c r="N151" s="270">
        <v>2</v>
      </c>
      <c r="O151" s="270">
        <v>2</v>
      </c>
    </row>
    <row r="152" spans="1:15" x14ac:dyDescent="0.25">
      <c r="A152" t="s">
        <v>1392</v>
      </c>
      <c r="K152" t="s">
        <v>1389</v>
      </c>
      <c r="L152" s="270">
        <v>0</v>
      </c>
      <c r="M152" s="270">
        <v>0</v>
      </c>
      <c r="N152" s="270">
        <v>1</v>
      </c>
      <c r="O152" s="270">
        <v>2</v>
      </c>
    </row>
    <row r="153" spans="1:15" x14ac:dyDescent="0.25">
      <c r="A153" t="s">
        <v>1393</v>
      </c>
      <c r="K153" t="s">
        <v>1390</v>
      </c>
      <c r="L153" s="270">
        <v>0</v>
      </c>
      <c r="M153" s="270">
        <v>0</v>
      </c>
      <c r="N153" s="270">
        <v>1</v>
      </c>
      <c r="O153" s="270">
        <v>3</v>
      </c>
    </row>
    <row r="154" spans="1:15" x14ac:dyDescent="0.25">
      <c r="A154" t="s">
        <v>1394</v>
      </c>
      <c r="K154" t="s">
        <v>1391</v>
      </c>
      <c r="L154" s="270">
        <v>0</v>
      </c>
      <c r="M154" s="270">
        <v>0</v>
      </c>
      <c r="N154" s="270">
        <v>2</v>
      </c>
      <c r="O154" s="270">
        <v>3</v>
      </c>
    </row>
    <row r="155" spans="1:15" x14ac:dyDescent="0.25">
      <c r="A155" t="s">
        <v>1395</v>
      </c>
      <c r="K155" t="s">
        <v>1392</v>
      </c>
      <c r="L155" s="270">
        <v>0</v>
      </c>
      <c r="M155" s="270">
        <v>0</v>
      </c>
      <c r="N155" s="270">
        <v>2</v>
      </c>
      <c r="O155" s="270">
        <v>4</v>
      </c>
    </row>
    <row r="156" spans="1:15" x14ac:dyDescent="0.25">
      <c r="A156" t="s">
        <v>1396</v>
      </c>
      <c r="K156" t="s">
        <v>1393</v>
      </c>
      <c r="L156" s="270">
        <v>0</v>
      </c>
      <c r="M156" s="270">
        <v>0</v>
      </c>
      <c r="N156" s="270">
        <v>1</v>
      </c>
      <c r="O156" s="270">
        <v>3</v>
      </c>
    </row>
    <row r="157" spans="1:15" x14ac:dyDescent="0.25">
      <c r="A157" t="s">
        <v>1397</v>
      </c>
      <c r="K157" t="s">
        <v>1394</v>
      </c>
      <c r="L157" s="270">
        <v>0</v>
      </c>
      <c r="M157" s="270">
        <v>0</v>
      </c>
      <c r="N157" s="270">
        <v>1</v>
      </c>
      <c r="O157" s="270">
        <v>30</v>
      </c>
    </row>
    <row r="158" spans="1:15" x14ac:dyDescent="0.25">
      <c r="A158" t="s">
        <v>1398</v>
      </c>
      <c r="K158" t="s">
        <v>1395</v>
      </c>
      <c r="L158" s="270">
        <v>0</v>
      </c>
      <c r="M158" s="270">
        <v>0</v>
      </c>
      <c r="N158" s="270">
        <v>1</v>
      </c>
      <c r="O158" s="270">
        <v>1</v>
      </c>
    </row>
    <row r="159" spans="1:15" x14ac:dyDescent="0.25">
      <c r="A159" t="s">
        <v>1399</v>
      </c>
      <c r="K159" t="s">
        <v>1396</v>
      </c>
      <c r="L159" s="270">
        <v>0</v>
      </c>
      <c r="M159" s="270">
        <v>0</v>
      </c>
      <c r="N159" s="270">
        <v>1</v>
      </c>
      <c r="O159" s="270">
        <v>3</v>
      </c>
    </row>
    <row r="160" spans="1:15" x14ac:dyDescent="0.25">
      <c r="A160" t="s">
        <v>1400</v>
      </c>
      <c r="K160" t="s">
        <v>1397</v>
      </c>
      <c r="L160" s="270">
        <v>0</v>
      </c>
      <c r="M160" s="270">
        <v>0</v>
      </c>
      <c r="N160" s="270">
        <v>1</v>
      </c>
      <c r="O160" s="270">
        <v>9</v>
      </c>
    </row>
    <row r="161" spans="1:15" x14ac:dyDescent="0.25">
      <c r="A161" t="s">
        <v>1401</v>
      </c>
      <c r="K161" t="s">
        <v>1398</v>
      </c>
      <c r="L161" s="270">
        <v>0</v>
      </c>
      <c r="M161" s="270">
        <v>0</v>
      </c>
      <c r="N161" s="270">
        <v>1</v>
      </c>
      <c r="O161" s="270">
        <v>1</v>
      </c>
    </row>
    <row r="162" spans="1:15" x14ac:dyDescent="0.25">
      <c r="A162" t="s">
        <v>1402</v>
      </c>
      <c r="K162" t="s">
        <v>1399</v>
      </c>
      <c r="L162" s="270">
        <v>0</v>
      </c>
      <c r="M162" s="270">
        <v>0</v>
      </c>
      <c r="N162" s="270">
        <v>1</v>
      </c>
      <c r="O162" s="270">
        <v>1</v>
      </c>
    </row>
    <row r="163" spans="1:15" x14ac:dyDescent="0.25">
      <c r="A163" t="s">
        <v>1403</v>
      </c>
      <c r="K163" t="s">
        <v>1400</v>
      </c>
      <c r="L163" s="270">
        <v>0</v>
      </c>
      <c r="M163" s="270">
        <v>0</v>
      </c>
      <c r="N163" s="270">
        <v>1</v>
      </c>
      <c r="O163" s="270">
        <v>6</v>
      </c>
    </row>
    <row r="164" spans="1:15" x14ac:dyDescent="0.25">
      <c r="A164" t="s">
        <v>1404</v>
      </c>
      <c r="K164" t="s">
        <v>1401</v>
      </c>
      <c r="L164" s="270">
        <v>0</v>
      </c>
      <c r="M164" s="270">
        <v>0</v>
      </c>
      <c r="N164" s="270">
        <v>1</v>
      </c>
      <c r="O164" s="270">
        <v>1</v>
      </c>
    </row>
    <row r="165" spans="1:15" x14ac:dyDescent="0.25">
      <c r="A165" t="s">
        <v>1405</v>
      </c>
      <c r="K165" t="s">
        <v>1402</v>
      </c>
      <c r="L165" s="270">
        <v>0</v>
      </c>
      <c r="M165" s="270">
        <v>0</v>
      </c>
      <c r="N165" s="270">
        <v>1</v>
      </c>
      <c r="O165" s="270">
        <v>1</v>
      </c>
    </row>
    <row r="166" spans="1:15" x14ac:dyDescent="0.25">
      <c r="A166" t="s">
        <v>1406</v>
      </c>
      <c r="K166" t="s">
        <v>1403</v>
      </c>
      <c r="L166" s="270">
        <v>0</v>
      </c>
      <c r="M166" s="270">
        <v>0</v>
      </c>
      <c r="N166" s="270">
        <v>1</v>
      </c>
      <c r="O166" s="270">
        <v>5</v>
      </c>
    </row>
    <row r="167" spans="1:15" x14ac:dyDescent="0.25">
      <c r="A167" t="s">
        <v>1407</v>
      </c>
      <c r="K167" t="s">
        <v>1404</v>
      </c>
      <c r="L167" s="270">
        <v>0</v>
      </c>
      <c r="M167" s="270">
        <v>0</v>
      </c>
      <c r="N167" s="270">
        <v>1</v>
      </c>
      <c r="O167" s="270">
        <v>4</v>
      </c>
    </row>
    <row r="168" spans="1:15" x14ac:dyDescent="0.25">
      <c r="A168" t="s">
        <v>1408</v>
      </c>
      <c r="K168" t="s">
        <v>1405</v>
      </c>
      <c r="L168" s="270">
        <v>0</v>
      </c>
      <c r="M168" s="270">
        <v>0</v>
      </c>
      <c r="N168" s="270">
        <v>1</v>
      </c>
      <c r="O168" s="270">
        <v>4</v>
      </c>
    </row>
    <row r="169" spans="1:15" x14ac:dyDescent="0.25">
      <c r="A169" t="s">
        <v>1409</v>
      </c>
      <c r="K169" t="s">
        <v>1406</v>
      </c>
      <c r="L169" s="270">
        <v>0</v>
      </c>
      <c r="M169" s="270">
        <v>0</v>
      </c>
      <c r="N169" s="270">
        <v>1</v>
      </c>
      <c r="O169" s="270">
        <v>3</v>
      </c>
    </row>
    <row r="170" spans="1:15" x14ac:dyDescent="0.25">
      <c r="A170" t="s">
        <v>1410</v>
      </c>
      <c r="K170" t="s">
        <v>1407</v>
      </c>
      <c r="L170" s="270">
        <v>0</v>
      </c>
      <c r="M170" s="270">
        <v>0</v>
      </c>
      <c r="N170" s="270">
        <v>1</v>
      </c>
      <c r="O170" s="270">
        <v>1</v>
      </c>
    </row>
    <row r="171" spans="1:15" x14ac:dyDescent="0.25">
      <c r="A171" t="s">
        <v>1411</v>
      </c>
      <c r="K171" t="s">
        <v>1408</v>
      </c>
      <c r="L171" s="270">
        <v>0</v>
      </c>
      <c r="M171" s="270">
        <v>0</v>
      </c>
      <c r="N171" s="270">
        <v>2</v>
      </c>
      <c r="O171" s="270">
        <v>3</v>
      </c>
    </row>
    <row r="172" spans="1:15" x14ac:dyDescent="0.25">
      <c r="A172" t="s">
        <v>1412</v>
      </c>
      <c r="K172" t="s">
        <v>1409</v>
      </c>
      <c r="L172" s="270">
        <v>0</v>
      </c>
      <c r="M172" s="270">
        <v>0</v>
      </c>
      <c r="N172" s="270">
        <v>1</v>
      </c>
      <c r="O172" s="270">
        <v>1</v>
      </c>
    </row>
    <row r="173" spans="1:15" x14ac:dyDescent="0.25">
      <c r="A173" t="s">
        <v>1413</v>
      </c>
      <c r="K173" t="s">
        <v>1410</v>
      </c>
      <c r="L173" s="270">
        <v>0</v>
      </c>
      <c r="M173" s="270">
        <v>0</v>
      </c>
      <c r="N173" s="270">
        <v>1</v>
      </c>
      <c r="O173" s="270">
        <v>3</v>
      </c>
    </row>
    <row r="174" spans="1:15" x14ac:dyDescent="0.25">
      <c r="A174" t="s">
        <v>1414</v>
      </c>
      <c r="K174" t="s">
        <v>1411</v>
      </c>
      <c r="L174" s="270">
        <v>0</v>
      </c>
      <c r="M174" s="270">
        <v>0</v>
      </c>
      <c r="N174" s="270">
        <v>1</v>
      </c>
      <c r="O174" s="270">
        <v>3</v>
      </c>
    </row>
    <row r="175" spans="1:15" x14ac:dyDescent="0.25">
      <c r="A175" t="s">
        <v>1415</v>
      </c>
      <c r="K175" t="s">
        <v>1412</v>
      </c>
      <c r="L175" s="270">
        <v>0</v>
      </c>
      <c r="M175" s="270">
        <v>0</v>
      </c>
      <c r="N175" s="270">
        <v>1</v>
      </c>
      <c r="O175" s="270">
        <v>1</v>
      </c>
    </row>
    <row r="176" spans="1:15" x14ac:dyDescent="0.25">
      <c r="A176" t="s">
        <v>1416</v>
      </c>
      <c r="K176" t="s">
        <v>1413</v>
      </c>
      <c r="L176" s="270">
        <v>0</v>
      </c>
      <c r="M176" s="270">
        <v>0</v>
      </c>
      <c r="N176" s="270">
        <v>1</v>
      </c>
      <c r="O176" s="270">
        <v>2</v>
      </c>
    </row>
    <row r="177" spans="1:15" x14ac:dyDescent="0.25">
      <c r="A177" t="s">
        <v>1417</v>
      </c>
      <c r="K177" t="s">
        <v>1414</v>
      </c>
      <c r="L177" s="270">
        <v>0</v>
      </c>
      <c r="M177" s="270">
        <v>0</v>
      </c>
      <c r="N177" s="270">
        <v>1</v>
      </c>
      <c r="O177" s="270">
        <v>2</v>
      </c>
    </row>
    <row r="178" spans="1:15" x14ac:dyDescent="0.25">
      <c r="A178" t="s">
        <v>1418</v>
      </c>
      <c r="K178" t="s">
        <v>1415</v>
      </c>
      <c r="L178" s="270">
        <v>0</v>
      </c>
      <c r="M178" s="270">
        <v>0</v>
      </c>
      <c r="N178" s="270">
        <v>1</v>
      </c>
      <c r="O178" s="270">
        <v>3</v>
      </c>
    </row>
    <row r="179" spans="1:15" x14ac:dyDescent="0.25">
      <c r="A179" t="s">
        <v>1419</v>
      </c>
      <c r="K179" t="s">
        <v>1416</v>
      </c>
      <c r="L179" s="270">
        <v>0</v>
      </c>
      <c r="M179" s="270">
        <v>0</v>
      </c>
      <c r="N179" s="270">
        <v>1</v>
      </c>
      <c r="O179" s="270">
        <v>1</v>
      </c>
    </row>
    <row r="180" spans="1:15" x14ac:dyDescent="0.25">
      <c r="A180" t="s">
        <v>1420</v>
      </c>
      <c r="K180" t="s">
        <v>1417</v>
      </c>
      <c r="L180" s="270">
        <v>0</v>
      </c>
      <c r="M180" s="270">
        <v>0</v>
      </c>
      <c r="N180" s="270">
        <v>1</v>
      </c>
      <c r="O180" s="270">
        <v>1</v>
      </c>
    </row>
    <row r="181" spans="1:15" x14ac:dyDescent="0.25">
      <c r="A181" t="s">
        <v>1421</v>
      </c>
      <c r="K181" t="s">
        <v>1418</v>
      </c>
      <c r="L181" s="270">
        <v>0</v>
      </c>
      <c r="M181" s="270">
        <v>0</v>
      </c>
      <c r="N181" s="270">
        <v>1</v>
      </c>
      <c r="O181" s="270">
        <v>1</v>
      </c>
    </row>
    <row r="182" spans="1:15" x14ac:dyDescent="0.25">
      <c r="A182" t="s">
        <v>1422</v>
      </c>
      <c r="K182" t="s">
        <v>1419</v>
      </c>
      <c r="L182" s="270">
        <v>0</v>
      </c>
      <c r="M182" s="270">
        <v>0</v>
      </c>
      <c r="N182" s="270">
        <v>4</v>
      </c>
      <c r="O182" s="270">
        <v>65</v>
      </c>
    </row>
    <row r="183" spans="1:15" x14ac:dyDescent="0.25">
      <c r="A183" t="s">
        <v>1423</v>
      </c>
      <c r="K183" t="s">
        <v>1420</v>
      </c>
      <c r="L183" s="270">
        <v>0</v>
      </c>
      <c r="M183" s="270">
        <v>0</v>
      </c>
      <c r="N183" s="270">
        <v>1</v>
      </c>
      <c r="O183" s="270">
        <v>1</v>
      </c>
    </row>
    <row r="184" spans="1:15" x14ac:dyDescent="0.25">
      <c r="A184" t="s">
        <v>1424</v>
      </c>
      <c r="K184" t="s">
        <v>1421</v>
      </c>
      <c r="L184" s="270">
        <v>0</v>
      </c>
      <c r="M184" s="270">
        <v>0</v>
      </c>
      <c r="N184" s="270">
        <v>1</v>
      </c>
      <c r="O184" s="270">
        <v>1</v>
      </c>
    </row>
    <row r="185" spans="1:15" x14ac:dyDescent="0.25">
      <c r="A185" t="s">
        <v>1425</v>
      </c>
      <c r="K185" t="s">
        <v>1422</v>
      </c>
      <c r="L185" s="270">
        <v>0</v>
      </c>
      <c r="M185" s="270">
        <v>0</v>
      </c>
      <c r="N185" s="270">
        <v>1</v>
      </c>
      <c r="O185" s="270">
        <v>2</v>
      </c>
    </row>
    <row r="186" spans="1:15" x14ac:dyDescent="0.25">
      <c r="A186" t="s">
        <v>1426</v>
      </c>
      <c r="K186" t="s">
        <v>1423</v>
      </c>
      <c r="L186" s="270">
        <v>0</v>
      </c>
      <c r="M186" s="270">
        <v>0</v>
      </c>
      <c r="N186" s="270">
        <v>1</v>
      </c>
      <c r="O186" s="270">
        <v>1</v>
      </c>
    </row>
    <row r="187" spans="1:15" x14ac:dyDescent="0.25">
      <c r="A187" t="s">
        <v>1427</v>
      </c>
      <c r="K187" t="s">
        <v>1424</v>
      </c>
      <c r="L187" s="270">
        <v>0</v>
      </c>
      <c r="M187" s="270">
        <v>0</v>
      </c>
      <c r="N187" s="270">
        <v>2</v>
      </c>
      <c r="O187" s="270">
        <v>4</v>
      </c>
    </row>
    <row r="188" spans="1:15" x14ac:dyDescent="0.25">
      <c r="A188" t="s">
        <v>1428</v>
      </c>
      <c r="K188" t="s">
        <v>1425</v>
      </c>
      <c r="L188" s="270">
        <v>0</v>
      </c>
      <c r="M188" s="270">
        <v>0</v>
      </c>
      <c r="N188" s="270">
        <v>1</v>
      </c>
      <c r="O188" s="270">
        <v>1</v>
      </c>
    </row>
    <row r="189" spans="1:15" x14ac:dyDescent="0.25">
      <c r="A189" t="s">
        <v>1429</v>
      </c>
      <c r="K189" t="s">
        <v>1426</v>
      </c>
      <c r="L189" s="270">
        <v>0</v>
      </c>
      <c r="M189" s="270">
        <v>0</v>
      </c>
      <c r="N189" s="270">
        <v>1</v>
      </c>
      <c r="O189" s="270">
        <v>2</v>
      </c>
    </row>
    <row r="190" spans="1:15" x14ac:dyDescent="0.25">
      <c r="A190" t="s">
        <v>1430</v>
      </c>
      <c r="K190" t="s">
        <v>1427</v>
      </c>
      <c r="L190" s="270">
        <v>0</v>
      </c>
      <c r="M190" s="270">
        <v>0</v>
      </c>
      <c r="N190" s="270">
        <v>1</v>
      </c>
      <c r="O190" s="270">
        <v>1</v>
      </c>
    </row>
    <row r="191" spans="1:15" x14ac:dyDescent="0.25">
      <c r="A191" t="s">
        <v>1431</v>
      </c>
      <c r="K191" t="s">
        <v>1428</v>
      </c>
      <c r="L191" s="270">
        <v>0</v>
      </c>
      <c r="M191" s="270">
        <v>0</v>
      </c>
      <c r="N191" s="270">
        <v>1</v>
      </c>
      <c r="O191" s="270">
        <v>2</v>
      </c>
    </row>
    <row r="192" spans="1:15" x14ac:dyDescent="0.25">
      <c r="A192" t="s">
        <v>1432</v>
      </c>
      <c r="K192" t="s">
        <v>1429</v>
      </c>
      <c r="L192" s="270">
        <v>0</v>
      </c>
      <c r="M192" s="270">
        <v>0</v>
      </c>
      <c r="N192" s="270">
        <v>2</v>
      </c>
      <c r="O192" s="270">
        <v>2</v>
      </c>
    </row>
    <row r="193" spans="1:15" x14ac:dyDescent="0.25">
      <c r="A193" t="s">
        <v>1433</v>
      </c>
      <c r="K193" t="s">
        <v>1430</v>
      </c>
      <c r="L193" s="270">
        <v>0</v>
      </c>
      <c r="M193" s="270">
        <v>0</v>
      </c>
      <c r="N193" s="270">
        <v>1</v>
      </c>
      <c r="O193" s="270">
        <v>1</v>
      </c>
    </row>
    <row r="194" spans="1:15" x14ac:dyDescent="0.25">
      <c r="A194" t="s">
        <v>1434</v>
      </c>
      <c r="K194" t="s">
        <v>1431</v>
      </c>
      <c r="L194" s="270">
        <v>0</v>
      </c>
      <c r="M194" s="270">
        <v>0</v>
      </c>
      <c r="N194" s="270">
        <v>1</v>
      </c>
      <c r="O194" s="270">
        <v>1</v>
      </c>
    </row>
    <row r="195" spans="1:15" x14ac:dyDescent="0.25">
      <c r="A195" t="s">
        <v>1435</v>
      </c>
      <c r="K195" t="s">
        <v>1432</v>
      </c>
      <c r="L195" s="270">
        <v>0</v>
      </c>
      <c r="M195" s="270">
        <v>0</v>
      </c>
      <c r="N195" s="270">
        <v>1</v>
      </c>
      <c r="O195" s="270">
        <v>1</v>
      </c>
    </row>
    <row r="196" spans="1:15" x14ac:dyDescent="0.25">
      <c r="A196" t="s">
        <v>1436</v>
      </c>
      <c r="K196" t="s">
        <v>1433</v>
      </c>
      <c r="L196" s="270">
        <v>0</v>
      </c>
      <c r="M196" s="270">
        <v>0</v>
      </c>
      <c r="N196" s="270">
        <v>1</v>
      </c>
      <c r="O196" s="270">
        <v>21</v>
      </c>
    </row>
    <row r="197" spans="1:15" x14ac:dyDescent="0.25">
      <c r="A197" t="s">
        <v>1437</v>
      </c>
      <c r="K197" t="s">
        <v>1434</v>
      </c>
      <c r="L197" s="270">
        <v>0</v>
      </c>
      <c r="M197" s="270">
        <v>0</v>
      </c>
      <c r="N197" s="270">
        <v>1</v>
      </c>
      <c r="O197" s="270">
        <v>4</v>
      </c>
    </row>
    <row r="198" spans="1:15" x14ac:dyDescent="0.25">
      <c r="A198" t="s">
        <v>1438</v>
      </c>
      <c r="K198" t="s">
        <v>1435</v>
      </c>
      <c r="L198" s="270">
        <v>0</v>
      </c>
      <c r="M198" s="270">
        <v>0</v>
      </c>
      <c r="N198" s="270">
        <v>1</v>
      </c>
      <c r="O198" s="270">
        <v>205</v>
      </c>
    </row>
    <row r="199" spans="1:15" x14ac:dyDescent="0.25">
      <c r="A199" t="s">
        <v>1439</v>
      </c>
      <c r="K199" t="s">
        <v>1436</v>
      </c>
      <c r="L199" s="270">
        <v>0</v>
      </c>
      <c r="M199" s="270">
        <v>0</v>
      </c>
      <c r="N199" s="270">
        <v>1</v>
      </c>
      <c r="O199" s="270">
        <v>6</v>
      </c>
    </row>
    <row r="200" spans="1:15" x14ac:dyDescent="0.25">
      <c r="A200" t="s">
        <v>1440</v>
      </c>
      <c r="K200" t="s">
        <v>1437</v>
      </c>
      <c r="L200" s="270">
        <v>0</v>
      </c>
      <c r="M200" s="270">
        <v>0</v>
      </c>
      <c r="N200" s="270">
        <v>1</v>
      </c>
      <c r="O200" s="270">
        <v>10</v>
      </c>
    </row>
    <row r="201" spans="1:15" x14ac:dyDescent="0.25">
      <c r="A201" t="s">
        <v>1441</v>
      </c>
      <c r="K201" t="s">
        <v>1438</v>
      </c>
      <c r="L201" s="270">
        <v>0</v>
      </c>
      <c r="M201" s="270">
        <v>0</v>
      </c>
      <c r="N201" s="270">
        <v>1</v>
      </c>
      <c r="O201" s="270">
        <v>1</v>
      </c>
    </row>
    <row r="202" spans="1:15" x14ac:dyDescent="0.25">
      <c r="A202" t="s">
        <v>1442</v>
      </c>
      <c r="K202" t="s">
        <v>1439</v>
      </c>
      <c r="L202" s="270">
        <v>0</v>
      </c>
      <c r="M202" s="270">
        <v>0</v>
      </c>
      <c r="N202" s="270">
        <v>1</v>
      </c>
      <c r="O202" s="270">
        <v>1</v>
      </c>
    </row>
    <row r="203" spans="1:15" x14ac:dyDescent="0.25">
      <c r="A203" t="s">
        <v>1443</v>
      </c>
      <c r="K203" t="s">
        <v>1440</v>
      </c>
      <c r="L203" s="270">
        <v>0</v>
      </c>
      <c r="M203" s="270">
        <v>0</v>
      </c>
      <c r="N203" s="270">
        <v>1</v>
      </c>
      <c r="O203" s="270">
        <v>1</v>
      </c>
    </row>
    <row r="204" spans="1:15" x14ac:dyDescent="0.25">
      <c r="A204" t="s">
        <v>1444</v>
      </c>
      <c r="K204" t="s">
        <v>1441</v>
      </c>
      <c r="L204" s="270">
        <v>0</v>
      </c>
      <c r="M204" s="270">
        <v>0</v>
      </c>
      <c r="N204" s="270">
        <v>1</v>
      </c>
      <c r="O204" s="270">
        <v>14</v>
      </c>
    </row>
    <row r="205" spans="1:15" x14ac:dyDescent="0.25">
      <c r="K205" t="s">
        <v>1442</v>
      </c>
      <c r="L205" s="270">
        <v>0</v>
      </c>
      <c r="M205" s="270">
        <v>0</v>
      </c>
      <c r="N205" s="270">
        <v>1</v>
      </c>
      <c r="O205" s="270">
        <v>2</v>
      </c>
    </row>
    <row r="206" spans="1:15" x14ac:dyDescent="0.25">
      <c r="K206" t="s">
        <v>1443</v>
      </c>
      <c r="L206" s="270">
        <v>0</v>
      </c>
      <c r="M206" s="270">
        <v>0</v>
      </c>
      <c r="N206" s="270">
        <v>1</v>
      </c>
      <c r="O206" s="270">
        <v>1</v>
      </c>
    </row>
    <row r="207" spans="1:15" x14ac:dyDescent="0.25">
      <c r="K207" t="s">
        <v>1444</v>
      </c>
      <c r="L207" s="270">
        <v>0</v>
      </c>
      <c r="M207" s="270">
        <v>0</v>
      </c>
      <c r="N207" s="270">
        <v>1</v>
      </c>
      <c r="O207" s="270">
        <v>1</v>
      </c>
    </row>
  </sheetData>
  <mergeCells count="5">
    <mergeCell ref="K2:O2"/>
    <mergeCell ref="R3:X3"/>
    <mergeCell ref="S4:T4"/>
    <mergeCell ref="U4:V4"/>
    <mergeCell ref="W4:X4"/>
  </mergeCells>
  <phoneticPr fontId="13" type="noConversion"/>
  <hyperlinks>
    <hyperlink ref="D45" location="目錄!A1" display="目錄" xr:uid="{A3CA454F-3C21-459F-967F-E6B7E5293525}"/>
  </hyperlink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246C-3D4E-452D-8495-22825EC67FB3}">
  <dimension ref="A1:AM46"/>
  <sheetViews>
    <sheetView zoomScale="70" zoomScaleNormal="70" workbookViewId="0">
      <selection activeCell="L42" sqref="L42"/>
    </sheetView>
  </sheetViews>
  <sheetFormatPr defaultColWidth="8.6640625" defaultRowHeight="15.75" x14ac:dyDescent="0.25"/>
  <cols>
    <col min="11" max="11" width="7.33203125" bestFit="1" customWidth="1"/>
    <col min="12" max="12" width="16.33203125" bestFit="1" customWidth="1"/>
    <col min="13" max="13" width="14.33203125" bestFit="1" customWidth="1"/>
    <col min="14" max="14" width="16.33203125" bestFit="1" customWidth="1"/>
    <col min="15" max="15" width="14.33203125" bestFit="1" customWidth="1"/>
    <col min="16" max="16" width="19.6640625" bestFit="1" customWidth="1"/>
    <col min="17" max="17" width="17.5546875" bestFit="1" customWidth="1"/>
    <col min="18" max="19" width="8.109375" bestFit="1" customWidth="1"/>
    <col min="20" max="23" width="7.6640625" bestFit="1" customWidth="1"/>
    <col min="24" max="24" width="6" bestFit="1" customWidth="1"/>
    <col min="25" max="26" width="5.33203125" bestFit="1" customWidth="1"/>
    <col min="29" max="29" width="12.33203125" bestFit="1" customWidth="1"/>
    <col min="30" max="30" width="15.33203125" bestFit="1" customWidth="1"/>
    <col min="31" max="31" width="13.33203125" bestFit="1" customWidth="1"/>
    <col min="32" max="32" width="27.109375" bestFit="1" customWidth="1"/>
    <col min="33" max="33" width="19.6640625" bestFit="1" customWidth="1"/>
    <col min="34" max="34" width="23" bestFit="1" customWidth="1"/>
    <col min="35" max="35" width="14.88671875" bestFit="1" customWidth="1"/>
    <col min="36" max="36" width="12.6640625" bestFit="1" customWidth="1"/>
    <col min="37" max="37" width="26.6640625" bestFit="1" customWidth="1"/>
    <col min="38" max="38" width="19.44140625" bestFit="1" customWidth="1"/>
    <col min="39" max="39" width="22.6640625" bestFit="1" customWidth="1"/>
  </cols>
  <sheetData>
    <row r="1" spans="1:39" ht="16.5" thickBot="1" x14ac:dyDescent="0.3">
      <c r="B1" s="1" t="str">
        <f>R4</f>
        <v>1 月</v>
      </c>
      <c r="C1" s="1" t="str">
        <f t="shared" ref="C1:D1" si="0">S4</f>
        <v>2 月</v>
      </c>
      <c r="D1" s="1" t="str">
        <f t="shared" si="0"/>
        <v>3 月</v>
      </c>
    </row>
    <row r="2" spans="1:39" x14ac:dyDescent="0.25">
      <c r="A2" t="s">
        <v>1243</v>
      </c>
      <c r="B2" s="1"/>
      <c r="C2" s="1"/>
      <c r="D2" s="1"/>
      <c r="K2" s="452" t="s">
        <v>1096</v>
      </c>
      <c r="L2" s="453"/>
      <c r="M2" s="453"/>
      <c r="N2" s="453"/>
      <c r="O2" s="453"/>
      <c r="P2" s="453"/>
      <c r="Q2" s="454"/>
      <c r="R2" s="457" t="s">
        <v>327</v>
      </c>
      <c r="S2" s="457"/>
      <c r="T2" s="457"/>
      <c r="U2" s="457"/>
      <c r="V2" s="457"/>
      <c r="W2" s="457"/>
      <c r="X2" s="457"/>
      <c r="Y2" s="457"/>
      <c r="Z2" s="458"/>
      <c r="AC2" s="452" t="s">
        <v>1061</v>
      </c>
      <c r="AD2" s="453"/>
      <c r="AE2" s="453"/>
      <c r="AF2" s="453"/>
      <c r="AG2" s="453"/>
      <c r="AH2" s="453"/>
      <c r="AI2" s="453"/>
      <c r="AJ2" s="453"/>
      <c r="AK2" s="453"/>
      <c r="AL2" s="453"/>
      <c r="AM2" s="454"/>
    </row>
    <row r="3" spans="1:39" x14ac:dyDescent="0.25">
      <c r="A3" t="s">
        <v>1181</v>
      </c>
      <c r="B3" s="80">
        <f>R7</f>
        <v>0.64988849952214078</v>
      </c>
      <c r="C3" s="80">
        <f t="shared" ref="C3:D3" si="1">S7</f>
        <v>0.65539934190846549</v>
      </c>
      <c r="D3" s="80">
        <f t="shared" si="1"/>
        <v>0.68173706127305178</v>
      </c>
      <c r="K3" s="61"/>
      <c r="L3" s="538" t="s">
        <v>328</v>
      </c>
      <c r="M3" s="538"/>
      <c r="N3" s="538" t="s">
        <v>329</v>
      </c>
      <c r="O3" s="538"/>
      <c r="P3" s="538" t="s">
        <v>330</v>
      </c>
      <c r="Q3" s="539"/>
      <c r="R3" s="478" t="s">
        <v>331</v>
      </c>
      <c r="S3" s="478"/>
      <c r="T3" s="478"/>
      <c r="U3" s="478" t="s">
        <v>313</v>
      </c>
      <c r="V3" s="478"/>
      <c r="W3" s="478"/>
      <c r="X3" s="478" t="s">
        <v>332</v>
      </c>
      <c r="Y3" s="478"/>
      <c r="Z3" s="540"/>
      <c r="AC3" s="190" t="s">
        <v>194</v>
      </c>
      <c r="AD3" s="1" t="s">
        <v>195</v>
      </c>
      <c r="AE3" s="1" t="s">
        <v>196</v>
      </c>
      <c r="AF3" s="1" t="s">
        <v>197</v>
      </c>
      <c r="AG3" s="1" t="s">
        <v>198</v>
      </c>
      <c r="AH3" s="1" t="s">
        <v>199</v>
      </c>
      <c r="AI3" s="1" t="s">
        <v>200</v>
      </c>
      <c r="AJ3" s="1" t="s">
        <v>201</v>
      </c>
      <c r="AK3" s="1" t="s">
        <v>202</v>
      </c>
      <c r="AL3" s="1" t="s">
        <v>203</v>
      </c>
      <c r="AM3" s="191" t="s">
        <v>204</v>
      </c>
    </row>
    <row r="4" spans="1:39" x14ac:dyDescent="0.25">
      <c r="A4" t="s">
        <v>1179</v>
      </c>
      <c r="B4" s="80">
        <f>R8</f>
        <v>0.55877668047148776</v>
      </c>
      <c r="C4" s="80">
        <f t="shared" ref="C4:C15" si="2">S8</f>
        <v>0.64283577624887822</v>
      </c>
      <c r="D4" s="80">
        <f t="shared" ref="D4:D15" si="3">T8</f>
        <v>0.62522308149910766</v>
      </c>
      <c r="K4" s="61" t="s">
        <v>333</v>
      </c>
      <c r="L4" s="59" t="s">
        <v>81</v>
      </c>
      <c r="M4" s="59" t="s">
        <v>334</v>
      </c>
      <c r="N4" s="59" t="s">
        <v>81</v>
      </c>
      <c r="O4" s="59" t="s">
        <v>334</v>
      </c>
      <c r="P4" s="59" t="s">
        <v>81</v>
      </c>
      <c r="Q4" s="60" t="s">
        <v>334</v>
      </c>
      <c r="R4" s="63" t="str">
        <f>MONTH(AC16)&amp;" 月"</f>
        <v>1 月</v>
      </c>
      <c r="S4" s="63" t="str">
        <f>MONTH(AC17)&amp;" 月"</f>
        <v>2 月</v>
      </c>
      <c r="T4" s="63" t="str">
        <f>MONTH(AC18)&amp;" 月"</f>
        <v>3 月</v>
      </c>
      <c r="U4" s="63" t="str">
        <f>MONTH(AC16)&amp;" 月"</f>
        <v>1 月</v>
      </c>
      <c r="V4" s="63" t="str">
        <f>MONTH(AC17)&amp;" 月"</f>
        <v>2 月</v>
      </c>
      <c r="W4" s="63" t="str">
        <f>MONTH(AC18)&amp;" 月"</f>
        <v>3 月</v>
      </c>
      <c r="X4" s="63" t="str">
        <f>MONTH(AC16)&amp;" 月"</f>
        <v>1 月</v>
      </c>
      <c r="Y4" s="63" t="str">
        <f>MONTH(AC17)&amp;" 月"</f>
        <v>2 月</v>
      </c>
      <c r="Z4" s="65" t="str">
        <f>MONTH(AC18)&amp;" 月"</f>
        <v>3 月</v>
      </c>
      <c r="AC4" s="223" t="s">
        <v>76</v>
      </c>
      <c r="AD4" s="224" t="s">
        <v>174</v>
      </c>
      <c r="AE4" s="224" t="s">
        <v>175</v>
      </c>
      <c r="AF4" s="224" t="s">
        <v>176</v>
      </c>
      <c r="AG4" s="224" t="s">
        <v>177</v>
      </c>
      <c r="AH4" s="224" t="s">
        <v>178</v>
      </c>
      <c r="AI4" s="224" t="s">
        <v>179</v>
      </c>
      <c r="AJ4" s="224" t="s">
        <v>180</v>
      </c>
      <c r="AK4" s="224" t="s">
        <v>181</v>
      </c>
      <c r="AL4" s="224" t="s">
        <v>182</v>
      </c>
      <c r="AM4" s="225" t="s">
        <v>183</v>
      </c>
    </row>
    <row r="5" spans="1:39" x14ac:dyDescent="0.25">
      <c r="A5" t="s">
        <v>1221</v>
      </c>
      <c r="B5" s="80">
        <f t="shared" ref="B5:B14" si="4">R9</f>
        <v>0.6527556546670914</v>
      </c>
      <c r="C5" s="80">
        <f t="shared" si="2"/>
        <v>0.6784325456177086</v>
      </c>
      <c r="D5" s="80">
        <f t="shared" si="3"/>
        <v>0.65080309339678766</v>
      </c>
      <c r="K5" s="223" t="s">
        <v>207</v>
      </c>
      <c r="L5" s="224" t="s">
        <v>321</v>
      </c>
      <c r="M5" s="224" t="s">
        <v>322</v>
      </c>
      <c r="N5" s="224" t="s">
        <v>323</v>
      </c>
      <c r="O5" s="224" t="s">
        <v>324</v>
      </c>
      <c r="P5" s="224" t="s">
        <v>1097</v>
      </c>
      <c r="Q5" s="225" t="s">
        <v>1098</v>
      </c>
      <c r="Z5" s="39"/>
      <c r="AC5" s="29">
        <v>45323</v>
      </c>
      <c r="AD5" s="270">
        <v>4203</v>
      </c>
      <c r="AE5" s="270">
        <v>204539</v>
      </c>
      <c r="AF5" s="270">
        <v>3510</v>
      </c>
      <c r="AG5" s="270">
        <v>133559</v>
      </c>
      <c r="AH5" s="24" t="s">
        <v>1150</v>
      </c>
      <c r="AI5" s="270">
        <v>5338</v>
      </c>
      <c r="AJ5" s="270">
        <v>569026</v>
      </c>
      <c r="AK5" s="270">
        <v>5143</v>
      </c>
      <c r="AL5" s="270">
        <v>365908</v>
      </c>
      <c r="AM5" s="94" t="s">
        <v>1151</v>
      </c>
    </row>
    <row r="6" spans="1:39" x14ac:dyDescent="0.25">
      <c r="A6" t="s">
        <v>1185</v>
      </c>
      <c r="B6" s="80">
        <f t="shared" si="4"/>
        <v>0.64033131570563873</v>
      </c>
      <c r="C6" s="80">
        <f t="shared" si="2"/>
        <v>0.63027221058929106</v>
      </c>
      <c r="D6" s="80">
        <f t="shared" si="3"/>
        <v>0.64455681142177279</v>
      </c>
      <c r="K6" s="11" t="s">
        <v>1243</v>
      </c>
      <c r="L6" s="270">
        <v>3139</v>
      </c>
      <c r="M6" s="270">
        <v>137410</v>
      </c>
      <c r="N6" s="270">
        <v>3343</v>
      </c>
      <c r="O6" s="270">
        <v>227444</v>
      </c>
      <c r="P6" s="270">
        <v>3362</v>
      </c>
      <c r="Q6" s="270">
        <v>352101</v>
      </c>
      <c r="R6" s="170">
        <f>L6/$L$6</f>
        <v>1</v>
      </c>
      <c r="S6" s="170">
        <f>N6/$N$6</f>
        <v>1</v>
      </c>
      <c r="T6" s="170">
        <f>P6/$P$6</f>
        <v>1</v>
      </c>
      <c r="U6" s="170">
        <f>M6/$M$6</f>
        <v>1</v>
      </c>
      <c r="V6" s="170">
        <f>O6/$O$6</f>
        <v>1</v>
      </c>
      <c r="W6" s="170">
        <f>Q6/$Q$6</f>
        <v>1</v>
      </c>
      <c r="X6" s="175">
        <f>M6/L6</f>
        <v>43.775087607518316</v>
      </c>
      <c r="Y6" s="175">
        <f>O6/N6</f>
        <v>68.03589590188453</v>
      </c>
      <c r="Z6" s="171">
        <f>Q6/P6</f>
        <v>104.7296252230815</v>
      </c>
      <c r="AC6" s="29">
        <v>45352</v>
      </c>
      <c r="AD6" s="270">
        <v>4656</v>
      </c>
      <c r="AE6" s="270">
        <v>283602</v>
      </c>
      <c r="AF6" s="270">
        <v>4075</v>
      </c>
      <c r="AG6" s="270">
        <v>188885</v>
      </c>
      <c r="AH6" s="24" t="s">
        <v>1152</v>
      </c>
      <c r="AI6" s="270">
        <v>5578</v>
      </c>
      <c r="AJ6" s="270">
        <v>728308</v>
      </c>
      <c r="AK6" s="270">
        <v>5409</v>
      </c>
      <c r="AL6" s="270">
        <v>478209</v>
      </c>
      <c r="AM6" s="94" t="s">
        <v>1153</v>
      </c>
    </row>
    <row r="7" spans="1:39" x14ac:dyDescent="0.25">
      <c r="A7" t="s">
        <v>1237</v>
      </c>
      <c r="B7" s="80">
        <f t="shared" si="4"/>
        <v>0.42306467027715833</v>
      </c>
      <c r="C7" s="80">
        <f t="shared" si="2"/>
        <v>0.41728985940771762</v>
      </c>
      <c r="D7" s="80">
        <f t="shared" si="3"/>
        <v>0.42147531231409874</v>
      </c>
      <c r="K7" s="11" t="s">
        <v>1181</v>
      </c>
      <c r="L7" s="270">
        <v>2040</v>
      </c>
      <c r="M7" s="270">
        <v>29370</v>
      </c>
      <c r="N7" s="270">
        <v>2191</v>
      </c>
      <c r="O7" s="270">
        <v>38478</v>
      </c>
      <c r="P7" s="270">
        <v>2292</v>
      </c>
      <c r="Q7" s="270">
        <v>46443</v>
      </c>
      <c r="R7" s="170">
        <f>L7/$L$6</f>
        <v>0.64988849952214078</v>
      </c>
      <c r="S7" s="170">
        <f>N7/$N$6</f>
        <v>0.65539934190846549</v>
      </c>
      <c r="T7" s="170">
        <f>P7/$P$6</f>
        <v>0.68173706127305178</v>
      </c>
      <c r="U7" s="170">
        <f t="shared" ref="U7:U19" si="5">M7/$M$6</f>
        <v>0.21373990248162433</v>
      </c>
      <c r="V7" s="170">
        <f t="shared" ref="V7:V19" si="6">O7/$O$6</f>
        <v>0.16917570918555777</v>
      </c>
      <c r="W7" s="170">
        <f t="shared" ref="W7:W19" si="7">Q7/$Q$6</f>
        <v>0.13190249388669728</v>
      </c>
      <c r="X7" s="175">
        <f>M7/L7</f>
        <v>14.397058823529411</v>
      </c>
      <c r="Y7" s="175">
        <f t="shared" ref="Y7:Y19" si="8">O7/N7</f>
        <v>17.561843906891831</v>
      </c>
      <c r="Z7" s="171">
        <f t="shared" ref="Z7:Z19" si="9">Q7/P7</f>
        <v>20.263089005235603</v>
      </c>
      <c r="AC7" s="29">
        <v>45383</v>
      </c>
      <c r="AD7" s="270">
        <v>4464</v>
      </c>
      <c r="AE7" s="270">
        <v>276887</v>
      </c>
      <c r="AF7" s="270">
        <v>3678</v>
      </c>
      <c r="AG7" s="270">
        <v>185360</v>
      </c>
      <c r="AH7" s="24" t="s">
        <v>1154</v>
      </c>
      <c r="AI7" s="270">
        <v>5668</v>
      </c>
      <c r="AJ7" s="270">
        <v>736237</v>
      </c>
      <c r="AK7" s="270">
        <v>5502</v>
      </c>
      <c r="AL7" s="270">
        <v>479497</v>
      </c>
      <c r="AM7" s="94" t="s">
        <v>1155</v>
      </c>
    </row>
    <row r="8" spans="1:39" x14ac:dyDescent="0.25">
      <c r="A8" t="s">
        <v>1239</v>
      </c>
      <c r="B8" s="80">
        <f t="shared" si="4"/>
        <v>0.33067856005097163</v>
      </c>
      <c r="C8" s="80">
        <f t="shared" si="2"/>
        <v>0.35177983846844152</v>
      </c>
      <c r="D8" s="80">
        <f t="shared" si="3"/>
        <v>0.37209994051160022</v>
      </c>
      <c r="K8" s="11" t="s">
        <v>1179</v>
      </c>
      <c r="L8" s="270">
        <v>1754</v>
      </c>
      <c r="M8" s="270">
        <v>19215</v>
      </c>
      <c r="N8" s="270">
        <v>2149</v>
      </c>
      <c r="O8" s="270">
        <v>28322</v>
      </c>
      <c r="P8" s="270">
        <v>2102</v>
      </c>
      <c r="Q8" s="270">
        <v>29694</v>
      </c>
      <c r="R8" s="170">
        <f>L8/$L$6</f>
        <v>0.55877668047148776</v>
      </c>
      <c r="S8" s="170">
        <f t="shared" ref="S8:S19" si="10">N8/$N$6</f>
        <v>0.64283577624887822</v>
      </c>
      <c r="T8" s="170">
        <f>P8/$P$6</f>
        <v>0.62522308149910766</v>
      </c>
      <c r="U8" s="170">
        <f t="shared" si="5"/>
        <v>0.13983698420784513</v>
      </c>
      <c r="V8" s="170">
        <f t="shared" si="6"/>
        <v>0.12452295949772252</v>
      </c>
      <c r="W8" s="170">
        <f t="shared" si="7"/>
        <v>8.4333756507365784E-2</v>
      </c>
      <c r="X8" s="175">
        <f t="shared" ref="X8:X19" si="11">M8/L8</f>
        <v>10.954960091220068</v>
      </c>
      <c r="Y8" s="175">
        <f t="shared" si="8"/>
        <v>13.17915309446254</v>
      </c>
      <c r="Z8" s="171">
        <f t="shared" si="9"/>
        <v>14.126546146527117</v>
      </c>
      <c r="AC8" s="29">
        <v>45413</v>
      </c>
      <c r="AD8" s="270">
        <v>4573</v>
      </c>
      <c r="AE8" s="270">
        <v>288467</v>
      </c>
      <c r="AF8" s="270">
        <v>3736</v>
      </c>
      <c r="AG8" s="270">
        <v>190644</v>
      </c>
      <c r="AH8" s="24" t="s">
        <v>1156</v>
      </c>
      <c r="AI8" s="270">
        <v>5763</v>
      </c>
      <c r="AJ8" s="270">
        <v>745561</v>
      </c>
      <c r="AK8" s="270">
        <v>5588</v>
      </c>
      <c r="AL8" s="270">
        <v>483267</v>
      </c>
      <c r="AM8" s="94" t="s">
        <v>1157</v>
      </c>
    </row>
    <row r="9" spans="1:39" x14ac:dyDescent="0.25">
      <c r="A9" t="s">
        <v>1194</v>
      </c>
      <c r="B9" s="80">
        <f t="shared" si="4"/>
        <v>0.32972284166932142</v>
      </c>
      <c r="C9" s="80">
        <f t="shared" si="2"/>
        <v>0.37600957224050252</v>
      </c>
      <c r="D9" s="80">
        <f t="shared" si="3"/>
        <v>0.37507436049970255</v>
      </c>
      <c r="K9" s="11" t="s">
        <v>1221</v>
      </c>
      <c r="L9" s="270">
        <v>2049</v>
      </c>
      <c r="M9" s="270">
        <v>21302</v>
      </c>
      <c r="N9" s="270">
        <v>2268</v>
      </c>
      <c r="O9" s="270">
        <v>27470</v>
      </c>
      <c r="P9" s="270">
        <v>2188</v>
      </c>
      <c r="Q9" s="270">
        <v>26708</v>
      </c>
      <c r="R9" s="170">
        <f>L9/$L$6</f>
        <v>0.6527556546670914</v>
      </c>
      <c r="S9" s="170">
        <f t="shared" si="10"/>
        <v>0.6784325456177086</v>
      </c>
      <c r="T9" s="170">
        <f t="shared" ref="T9:T19" si="12">P9/$P$6</f>
        <v>0.65080309339678766</v>
      </c>
      <c r="U9" s="170">
        <f t="shared" si="5"/>
        <v>0.15502510734298813</v>
      </c>
      <c r="V9" s="170">
        <f t="shared" si="6"/>
        <v>0.12077698246601361</v>
      </c>
      <c r="W9" s="170">
        <f t="shared" si="7"/>
        <v>7.585323529328232E-2</v>
      </c>
      <c r="X9" s="175">
        <f t="shared" si="11"/>
        <v>10.396290873596877</v>
      </c>
      <c r="Y9" s="175">
        <f t="shared" si="8"/>
        <v>12.111992945326278</v>
      </c>
      <c r="Z9" s="171">
        <f t="shared" si="9"/>
        <v>12.206581352833638</v>
      </c>
      <c r="AC9" s="29">
        <v>45444</v>
      </c>
      <c r="AD9" s="270">
        <v>4427</v>
      </c>
      <c r="AE9" s="270">
        <v>263395</v>
      </c>
      <c r="AF9" s="270">
        <v>3650</v>
      </c>
      <c r="AG9" s="270">
        <v>173867</v>
      </c>
      <c r="AH9" s="24" t="s">
        <v>1158</v>
      </c>
      <c r="AI9" s="270">
        <v>5801</v>
      </c>
      <c r="AJ9" s="270">
        <v>705138</v>
      </c>
      <c r="AK9" s="270">
        <v>5652</v>
      </c>
      <c r="AL9" s="270">
        <v>458999</v>
      </c>
      <c r="AM9" s="94" t="s">
        <v>1159</v>
      </c>
    </row>
    <row r="10" spans="1:39" x14ac:dyDescent="0.25">
      <c r="A10" t="s">
        <v>1197</v>
      </c>
      <c r="B10" s="80">
        <f t="shared" si="4"/>
        <v>0.34437719018795793</v>
      </c>
      <c r="C10" s="80">
        <f t="shared" si="2"/>
        <v>0.3407119353873766</v>
      </c>
      <c r="D10" s="80">
        <f t="shared" si="3"/>
        <v>0.37537180249851276</v>
      </c>
      <c r="K10" s="11" t="s">
        <v>1185</v>
      </c>
      <c r="L10" s="270">
        <v>2010</v>
      </c>
      <c r="M10" s="270">
        <v>19794</v>
      </c>
      <c r="N10" s="270">
        <v>2107</v>
      </c>
      <c r="O10" s="270">
        <v>20702</v>
      </c>
      <c r="P10" s="270">
        <v>2167</v>
      </c>
      <c r="Q10" s="270">
        <v>24161</v>
      </c>
      <c r="R10" s="170">
        <f>L10/$L$6</f>
        <v>0.64033131570563873</v>
      </c>
      <c r="S10" s="170">
        <f t="shared" si="10"/>
        <v>0.63027221058929106</v>
      </c>
      <c r="T10" s="170">
        <f t="shared" si="12"/>
        <v>0.64455681142177279</v>
      </c>
      <c r="U10" s="170">
        <f t="shared" si="5"/>
        <v>0.14405065133541956</v>
      </c>
      <c r="V10" s="170">
        <f t="shared" si="6"/>
        <v>9.102020717187527E-2</v>
      </c>
      <c r="W10" s="170">
        <f t="shared" si="7"/>
        <v>6.8619515423131425E-2</v>
      </c>
      <c r="X10" s="175">
        <f t="shared" si="11"/>
        <v>9.8477611940298502</v>
      </c>
      <c r="Y10" s="175">
        <f t="shared" si="8"/>
        <v>9.8253440911248227</v>
      </c>
      <c r="Z10" s="171">
        <f t="shared" si="9"/>
        <v>11.14951545916013</v>
      </c>
      <c r="AC10" s="29">
        <v>45474</v>
      </c>
      <c r="AD10" s="270">
        <v>4559</v>
      </c>
      <c r="AE10" s="270">
        <v>291064</v>
      </c>
      <c r="AF10" s="270">
        <v>3822</v>
      </c>
      <c r="AG10" s="270">
        <v>191078</v>
      </c>
      <c r="AH10" s="24" t="s">
        <v>1160</v>
      </c>
      <c r="AI10" s="270">
        <v>5979</v>
      </c>
      <c r="AJ10" s="270">
        <v>775255</v>
      </c>
      <c r="AK10" s="270">
        <v>5811</v>
      </c>
      <c r="AL10" s="270">
        <v>502090</v>
      </c>
      <c r="AM10" s="94" t="s">
        <v>1161</v>
      </c>
    </row>
    <row r="11" spans="1:39" x14ac:dyDescent="0.25">
      <c r="A11" t="s">
        <v>1191</v>
      </c>
      <c r="B11" s="80">
        <f t="shared" si="4"/>
        <v>0.22554953806944886</v>
      </c>
      <c r="C11" s="80">
        <f t="shared" si="2"/>
        <v>0.19623093030212385</v>
      </c>
      <c r="D11" s="80">
        <f t="shared" si="3"/>
        <v>0.26383105294467579</v>
      </c>
      <c r="K11" s="11" t="s">
        <v>1237</v>
      </c>
      <c r="L11" s="270">
        <v>1328</v>
      </c>
      <c r="M11" s="270">
        <v>7542</v>
      </c>
      <c r="N11" s="270">
        <v>1395</v>
      </c>
      <c r="O11" s="270">
        <v>7954</v>
      </c>
      <c r="P11" s="270">
        <v>1417</v>
      </c>
      <c r="Q11" s="270">
        <v>10600</v>
      </c>
      <c r="R11" s="170">
        <f t="shared" ref="R11:R19" si="13">L11/$L$6</f>
        <v>0.42306467027715833</v>
      </c>
      <c r="S11" s="170">
        <f t="shared" si="10"/>
        <v>0.41728985940771762</v>
      </c>
      <c r="T11" s="170">
        <f t="shared" si="12"/>
        <v>0.42147531231409874</v>
      </c>
      <c r="U11" s="170">
        <f t="shared" si="5"/>
        <v>5.4886835019285353E-2</v>
      </c>
      <c r="V11" s="170">
        <f t="shared" si="6"/>
        <v>3.4971245669263643E-2</v>
      </c>
      <c r="W11" s="170">
        <f t="shared" si="7"/>
        <v>3.0104998281743022E-2</v>
      </c>
      <c r="X11" s="175">
        <f t="shared" si="11"/>
        <v>5.6792168674698793</v>
      </c>
      <c r="Y11" s="175">
        <f t="shared" si="8"/>
        <v>5.7017921146953405</v>
      </c>
      <c r="Z11" s="171">
        <f t="shared" si="9"/>
        <v>7.4805928016937191</v>
      </c>
      <c r="AC11" s="29">
        <v>45505</v>
      </c>
      <c r="AD11" s="270">
        <v>4282</v>
      </c>
      <c r="AE11" s="270">
        <v>282755</v>
      </c>
      <c r="AF11" s="270">
        <v>3628</v>
      </c>
      <c r="AG11" s="270">
        <v>189386</v>
      </c>
      <c r="AH11" s="24" t="s">
        <v>1162</v>
      </c>
      <c r="AI11" s="270">
        <v>6071</v>
      </c>
      <c r="AJ11" s="270">
        <v>791987</v>
      </c>
      <c r="AK11" s="270">
        <v>5932</v>
      </c>
      <c r="AL11" s="270">
        <v>518270</v>
      </c>
      <c r="AM11" s="94" t="s">
        <v>1163</v>
      </c>
    </row>
    <row r="12" spans="1:39" x14ac:dyDescent="0.25">
      <c r="A12" t="s">
        <v>1238</v>
      </c>
      <c r="B12" s="80">
        <f t="shared" si="4"/>
        <v>6.116597642561325E-2</v>
      </c>
      <c r="C12" s="80">
        <f t="shared" si="2"/>
        <v>8.5851032007179182E-2</v>
      </c>
      <c r="D12" s="80">
        <f t="shared" si="3"/>
        <v>0.10618679357525282</v>
      </c>
      <c r="K12" s="11" t="s">
        <v>1239</v>
      </c>
      <c r="L12" s="270">
        <v>1038</v>
      </c>
      <c r="M12" s="270">
        <v>6105</v>
      </c>
      <c r="N12" s="270">
        <v>1176</v>
      </c>
      <c r="O12" s="270">
        <v>7188</v>
      </c>
      <c r="P12" s="270">
        <v>1251</v>
      </c>
      <c r="Q12" s="270">
        <v>9381</v>
      </c>
      <c r="R12" s="170">
        <f>L12/$L$6</f>
        <v>0.33067856005097163</v>
      </c>
      <c r="S12" s="170">
        <f t="shared" si="10"/>
        <v>0.35177983846844152</v>
      </c>
      <c r="T12" s="170">
        <f t="shared" si="12"/>
        <v>0.37209994051160022</v>
      </c>
      <c r="U12" s="170">
        <f t="shared" si="5"/>
        <v>4.4429080852921909E-2</v>
      </c>
      <c r="V12" s="170">
        <f t="shared" si="6"/>
        <v>3.1603383690051175E-2</v>
      </c>
      <c r="W12" s="170">
        <f t="shared" si="7"/>
        <v>2.6642923479342575E-2</v>
      </c>
      <c r="X12" s="175">
        <f t="shared" si="11"/>
        <v>5.8815028901734108</v>
      </c>
      <c r="Y12" s="175">
        <f t="shared" si="8"/>
        <v>6.1122448979591839</v>
      </c>
      <c r="Z12" s="171">
        <f t="shared" si="9"/>
        <v>7.4988009592326135</v>
      </c>
      <c r="AC12" s="29">
        <v>45536</v>
      </c>
      <c r="AD12" s="270">
        <v>4210</v>
      </c>
      <c r="AE12" s="270">
        <v>250350</v>
      </c>
      <c r="AF12" s="270">
        <v>3512</v>
      </c>
      <c r="AG12" s="270">
        <v>165131</v>
      </c>
      <c r="AH12" s="24" t="s">
        <v>1164</v>
      </c>
      <c r="AI12" s="270">
        <v>5968</v>
      </c>
      <c r="AJ12" s="270">
        <v>685008</v>
      </c>
      <c r="AK12" s="270">
        <v>5799</v>
      </c>
      <c r="AL12" s="270">
        <v>436046</v>
      </c>
      <c r="AM12" s="94" t="s">
        <v>1165</v>
      </c>
    </row>
    <row r="13" spans="1:39" x14ac:dyDescent="0.25">
      <c r="A13" t="s">
        <v>1241</v>
      </c>
      <c r="B13" s="80">
        <f t="shared" si="4"/>
        <v>7.3908888180949345E-2</v>
      </c>
      <c r="C13" s="80">
        <f t="shared" si="2"/>
        <v>7.5082261441818732E-2</v>
      </c>
      <c r="D13" s="80">
        <f t="shared" si="3"/>
        <v>9.0124925639500295E-2</v>
      </c>
      <c r="K13" s="11" t="s">
        <v>1194</v>
      </c>
      <c r="L13" s="270">
        <v>1035</v>
      </c>
      <c r="M13" s="270">
        <v>4041</v>
      </c>
      <c r="N13" s="270">
        <v>1257</v>
      </c>
      <c r="O13" s="270">
        <v>5628</v>
      </c>
      <c r="P13" s="270">
        <v>1261</v>
      </c>
      <c r="Q13" s="270">
        <v>5843</v>
      </c>
      <c r="R13" s="170">
        <f t="shared" si="13"/>
        <v>0.32972284166932142</v>
      </c>
      <c r="S13" s="170">
        <f t="shared" si="10"/>
        <v>0.37600957224050252</v>
      </c>
      <c r="T13" s="170">
        <f t="shared" si="12"/>
        <v>0.37507436049970255</v>
      </c>
      <c r="U13" s="170">
        <f t="shared" si="5"/>
        <v>2.9408340004366495E-2</v>
      </c>
      <c r="V13" s="170">
        <f t="shared" si="6"/>
        <v>2.4744552505232057E-2</v>
      </c>
      <c r="W13" s="170">
        <f t="shared" si="7"/>
        <v>1.659467027926646E-2</v>
      </c>
      <c r="X13" s="175">
        <f t="shared" si="11"/>
        <v>3.9043478260869566</v>
      </c>
      <c r="Y13" s="175">
        <f t="shared" si="8"/>
        <v>4.4773269689737472</v>
      </c>
      <c r="Z13" s="171">
        <f t="shared" si="9"/>
        <v>4.6336241078509124</v>
      </c>
      <c r="AC13" s="29">
        <v>45566</v>
      </c>
      <c r="AD13" s="270">
        <v>4265</v>
      </c>
      <c r="AE13" s="270">
        <v>250826</v>
      </c>
      <c r="AF13" s="270">
        <v>3670</v>
      </c>
      <c r="AG13" s="270">
        <v>167646</v>
      </c>
      <c r="AH13" s="24" t="s">
        <v>1166</v>
      </c>
      <c r="AI13" s="270">
        <v>5924</v>
      </c>
      <c r="AJ13" s="270">
        <v>669360</v>
      </c>
      <c r="AK13" s="270">
        <v>5720</v>
      </c>
      <c r="AL13" s="270">
        <v>429126</v>
      </c>
      <c r="AM13" s="94" t="s">
        <v>1167</v>
      </c>
    </row>
    <row r="14" spans="1:39" x14ac:dyDescent="0.25">
      <c r="A14" t="s">
        <v>1242</v>
      </c>
      <c r="B14" s="80">
        <f t="shared" si="4"/>
        <v>7.9643198470850593E-2</v>
      </c>
      <c r="C14" s="80">
        <f t="shared" si="2"/>
        <v>0.10349985043374214</v>
      </c>
      <c r="D14" s="80">
        <f t="shared" si="3"/>
        <v>8.6258179654967279E-2</v>
      </c>
      <c r="K14" s="11" t="s">
        <v>1197</v>
      </c>
      <c r="L14" s="270">
        <v>1081</v>
      </c>
      <c r="M14" s="270">
        <v>4382</v>
      </c>
      <c r="N14" s="270">
        <v>1139</v>
      </c>
      <c r="O14" s="270">
        <v>4671</v>
      </c>
      <c r="P14" s="270">
        <v>1262</v>
      </c>
      <c r="Q14" s="270">
        <v>5741</v>
      </c>
      <c r="R14" s="170">
        <f t="shared" si="13"/>
        <v>0.34437719018795793</v>
      </c>
      <c r="S14" s="170">
        <f t="shared" si="10"/>
        <v>0.3407119353873766</v>
      </c>
      <c r="T14" s="170">
        <f>P14/$P$6</f>
        <v>0.37537180249851276</v>
      </c>
      <c r="U14" s="170">
        <f t="shared" si="5"/>
        <v>3.1889964340295465E-2</v>
      </c>
      <c r="V14" s="170">
        <f t="shared" si="6"/>
        <v>2.0536923374544942E-2</v>
      </c>
      <c r="W14" s="170">
        <f t="shared" si="7"/>
        <v>1.6304980673159122E-2</v>
      </c>
      <c r="X14" s="175">
        <f t="shared" si="11"/>
        <v>4.053654024051804</v>
      </c>
      <c r="Y14" s="175">
        <f t="shared" si="8"/>
        <v>4.1009657594381039</v>
      </c>
      <c r="Z14" s="171">
        <f t="shared" si="9"/>
        <v>4.5491283676703649</v>
      </c>
      <c r="AC14" s="29">
        <v>45597</v>
      </c>
      <c r="AD14" s="270">
        <v>4170</v>
      </c>
      <c r="AE14" s="270">
        <v>256733</v>
      </c>
      <c r="AF14" s="270">
        <v>3467</v>
      </c>
      <c r="AG14" s="270">
        <v>171158</v>
      </c>
      <c r="AH14" s="24" t="s">
        <v>1168</v>
      </c>
      <c r="AI14" s="270">
        <v>5884</v>
      </c>
      <c r="AJ14" s="270">
        <v>651853</v>
      </c>
      <c r="AK14" s="270">
        <v>5691</v>
      </c>
      <c r="AL14" s="270">
        <v>420662</v>
      </c>
      <c r="AM14" s="94" t="s">
        <v>1169</v>
      </c>
    </row>
    <row r="15" spans="1:39" x14ac:dyDescent="0.25">
      <c r="A15" t="s">
        <v>1240</v>
      </c>
      <c r="B15" s="80">
        <f>R19</f>
        <v>2.7397260273972601E-2</v>
      </c>
      <c r="C15" s="80">
        <f t="shared" si="2"/>
        <v>3.7391564463057136E-2</v>
      </c>
      <c r="D15" s="80">
        <f t="shared" si="3"/>
        <v>3.4800713860797146E-2</v>
      </c>
      <c r="K15" s="11" t="s">
        <v>1191</v>
      </c>
      <c r="L15" s="270">
        <v>708</v>
      </c>
      <c r="M15" s="270">
        <v>2721</v>
      </c>
      <c r="N15" s="270">
        <v>656</v>
      </c>
      <c r="O15" s="270">
        <v>3382</v>
      </c>
      <c r="P15" s="270">
        <v>887</v>
      </c>
      <c r="Q15" s="270">
        <v>4758</v>
      </c>
      <c r="R15" s="170">
        <f t="shared" si="13"/>
        <v>0.22554953806944886</v>
      </c>
      <c r="S15" s="170">
        <f t="shared" si="10"/>
        <v>0.19623093030212385</v>
      </c>
      <c r="T15" s="170">
        <f t="shared" si="12"/>
        <v>0.26383105294467579</v>
      </c>
      <c r="U15" s="170">
        <f t="shared" si="5"/>
        <v>1.9802052252383379E-2</v>
      </c>
      <c r="V15" s="170">
        <f t="shared" si="6"/>
        <v>1.4869594273755298E-2</v>
      </c>
      <c r="W15" s="170">
        <f t="shared" si="7"/>
        <v>1.3513168096654085E-2</v>
      </c>
      <c r="X15" s="175">
        <f t="shared" si="11"/>
        <v>3.843220338983051</v>
      </c>
      <c r="Y15" s="175">
        <f t="shared" si="8"/>
        <v>5.1554878048780486</v>
      </c>
      <c r="Z15" s="171">
        <f t="shared" si="9"/>
        <v>5.3641488162344979</v>
      </c>
      <c r="AC15" s="29">
        <v>45627</v>
      </c>
      <c r="AD15" s="270">
        <v>4297</v>
      </c>
      <c r="AE15" s="270">
        <v>262353</v>
      </c>
      <c r="AF15" s="270">
        <v>3440</v>
      </c>
      <c r="AG15" s="270">
        <v>176149</v>
      </c>
      <c r="AH15" s="24" t="s">
        <v>1170</v>
      </c>
      <c r="AI15" s="270">
        <v>5841</v>
      </c>
      <c r="AJ15" s="270">
        <v>649262</v>
      </c>
      <c r="AK15" s="270">
        <v>5628</v>
      </c>
      <c r="AL15" s="270">
        <v>418772</v>
      </c>
      <c r="AM15" s="94" t="s">
        <v>1171</v>
      </c>
    </row>
    <row r="16" spans="1:39" x14ac:dyDescent="0.25">
      <c r="K16" s="11" t="s">
        <v>1238</v>
      </c>
      <c r="L16" s="270">
        <v>192</v>
      </c>
      <c r="M16" s="270">
        <v>1708</v>
      </c>
      <c r="N16" s="270">
        <v>287</v>
      </c>
      <c r="O16" s="270">
        <v>2679</v>
      </c>
      <c r="P16" s="270">
        <v>357</v>
      </c>
      <c r="Q16" s="270">
        <v>2892</v>
      </c>
      <c r="R16" s="170">
        <f t="shared" si="13"/>
        <v>6.116597642561325E-2</v>
      </c>
      <c r="S16" s="170">
        <f t="shared" si="10"/>
        <v>8.5851032007179182E-2</v>
      </c>
      <c r="T16" s="170">
        <f t="shared" si="12"/>
        <v>0.10618679357525282</v>
      </c>
      <c r="U16" s="170">
        <f t="shared" si="5"/>
        <v>1.2429954151808456E-2</v>
      </c>
      <c r="V16" s="170">
        <f t="shared" si="6"/>
        <v>1.1778723553929759E-2</v>
      </c>
      <c r="W16" s="170">
        <f t="shared" si="7"/>
        <v>8.2135523613963042E-3</v>
      </c>
      <c r="X16" s="175">
        <f t="shared" si="11"/>
        <v>8.8958333333333339</v>
      </c>
      <c r="Y16" s="175">
        <f t="shared" si="8"/>
        <v>9.3344947735191646</v>
      </c>
      <c r="Z16" s="171">
        <f t="shared" si="9"/>
        <v>8.1008403361344534</v>
      </c>
      <c r="AC16" s="29">
        <v>45658</v>
      </c>
      <c r="AD16" s="270">
        <v>3819</v>
      </c>
      <c r="AE16" s="270">
        <v>207830</v>
      </c>
      <c r="AF16" s="270">
        <v>3139</v>
      </c>
      <c r="AG16" s="270">
        <v>137521</v>
      </c>
      <c r="AH16" s="24" t="s">
        <v>1172</v>
      </c>
      <c r="AI16" s="270">
        <v>5708</v>
      </c>
      <c r="AJ16" s="270">
        <v>596260</v>
      </c>
      <c r="AK16" s="270">
        <v>5511</v>
      </c>
      <c r="AL16" s="270">
        <v>385998</v>
      </c>
      <c r="AM16" s="94" t="s">
        <v>1173</v>
      </c>
    </row>
    <row r="17" spans="11:39" x14ac:dyDescent="0.25">
      <c r="K17" s="11" t="s">
        <v>1241</v>
      </c>
      <c r="L17" s="270">
        <v>232</v>
      </c>
      <c r="M17" s="270">
        <v>419</v>
      </c>
      <c r="N17" s="270">
        <v>251</v>
      </c>
      <c r="O17" s="270">
        <v>648</v>
      </c>
      <c r="P17" s="270">
        <v>303</v>
      </c>
      <c r="Q17" s="270">
        <v>819</v>
      </c>
      <c r="R17" s="170">
        <f t="shared" si="13"/>
        <v>7.3908888180949345E-2</v>
      </c>
      <c r="S17" s="170">
        <f t="shared" si="10"/>
        <v>7.5082261441818732E-2</v>
      </c>
      <c r="T17" s="170">
        <f t="shared" si="12"/>
        <v>9.0124925639500295E-2</v>
      </c>
      <c r="U17" s="170">
        <f t="shared" si="5"/>
        <v>3.0492686121825195E-3</v>
      </c>
      <c r="V17" s="170">
        <f t="shared" si="6"/>
        <v>2.8490529536940963E-3</v>
      </c>
      <c r="W17" s="170">
        <f t="shared" si="7"/>
        <v>2.3260371313912767E-3</v>
      </c>
      <c r="X17" s="175">
        <f t="shared" si="11"/>
        <v>1.8060344827586208</v>
      </c>
      <c r="Y17" s="175">
        <f t="shared" si="8"/>
        <v>2.5816733067729083</v>
      </c>
      <c r="Z17" s="171">
        <f t="shared" si="9"/>
        <v>2.7029702970297032</v>
      </c>
      <c r="AC17" s="29">
        <v>45689</v>
      </c>
      <c r="AD17" s="270">
        <v>4066</v>
      </c>
      <c r="AE17" s="270">
        <v>306607</v>
      </c>
      <c r="AF17" s="270">
        <v>3343</v>
      </c>
      <c r="AG17" s="270">
        <v>227092</v>
      </c>
      <c r="AH17" s="24" t="s">
        <v>1174</v>
      </c>
      <c r="AI17" s="270">
        <v>5698</v>
      </c>
      <c r="AJ17" s="270">
        <v>644505</v>
      </c>
      <c r="AK17" s="270">
        <v>5523</v>
      </c>
      <c r="AL17" s="270">
        <v>426505</v>
      </c>
      <c r="AM17" s="94" t="s">
        <v>1175</v>
      </c>
    </row>
    <row r="18" spans="11:39" ht="16.5" thickBot="1" x14ac:dyDescent="0.3">
      <c r="K18" s="11" t="s">
        <v>1242</v>
      </c>
      <c r="L18" s="270">
        <v>250</v>
      </c>
      <c r="M18" s="270">
        <v>476</v>
      </c>
      <c r="N18" s="270">
        <v>346</v>
      </c>
      <c r="O18" s="270">
        <v>784</v>
      </c>
      <c r="P18" s="270">
        <v>290</v>
      </c>
      <c r="Q18" s="270">
        <v>637</v>
      </c>
      <c r="R18" s="170">
        <f t="shared" si="13"/>
        <v>7.9643198470850593E-2</v>
      </c>
      <c r="S18" s="170">
        <f t="shared" si="10"/>
        <v>0.10349985043374214</v>
      </c>
      <c r="T18" s="170">
        <f t="shared" si="12"/>
        <v>8.6258179654967279E-2</v>
      </c>
      <c r="U18" s="170">
        <f t="shared" si="5"/>
        <v>3.4640855832908813E-3</v>
      </c>
      <c r="V18" s="170">
        <f t="shared" si="6"/>
        <v>3.4470023390373015E-3</v>
      </c>
      <c r="W18" s="170">
        <f t="shared" si="7"/>
        <v>1.8091399910821044E-3</v>
      </c>
      <c r="X18" s="175">
        <f t="shared" si="11"/>
        <v>1.9039999999999999</v>
      </c>
      <c r="Y18" s="175">
        <f t="shared" si="8"/>
        <v>2.2658959537572256</v>
      </c>
      <c r="Z18" s="171">
        <f t="shared" si="9"/>
        <v>2.1965517241379309</v>
      </c>
      <c r="AC18" s="30">
        <v>45717</v>
      </c>
      <c r="AD18" s="270">
        <v>4247</v>
      </c>
      <c r="AE18" s="270">
        <v>437021</v>
      </c>
      <c r="AF18" s="270">
        <v>3362</v>
      </c>
      <c r="AG18" s="270">
        <v>350014</v>
      </c>
      <c r="AH18" s="23" t="s">
        <v>1176</v>
      </c>
      <c r="AI18" s="270">
        <v>5747</v>
      </c>
      <c r="AJ18" s="270">
        <v>736137</v>
      </c>
      <c r="AK18" s="270">
        <v>5591</v>
      </c>
      <c r="AL18" s="270">
        <v>486989</v>
      </c>
      <c r="AM18" s="95" t="s">
        <v>1177</v>
      </c>
    </row>
    <row r="19" spans="11:39" ht="16.5" thickBot="1" x14ac:dyDescent="0.3">
      <c r="K19" s="12" t="s">
        <v>1240</v>
      </c>
      <c r="L19" s="270">
        <v>86</v>
      </c>
      <c r="M19" s="270">
        <v>158</v>
      </c>
      <c r="N19" s="270">
        <v>125</v>
      </c>
      <c r="O19" s="270">
        <v>259</v>
      </c>
      <c r="P19" s="270">
        <v>117</v>
      </c>
      <c r="Q19" s="270">
        <v>263</v>
      </c>
      <c r="R19" s="172">
        <f t="shared" si="13"/>
        <v>2.7397260273972601E-2</v>
      </c>
      <c r="S19" s="172">
        <f t="shared" si="10"/>
        <v>3.7391564463057136E-2</v>
      </c>
      <c r="T19" s="172">
        <f t="shared" si="12"/>
        <v>3.4800713860797146E-2</v>
      </c>
      <c r="U19" s="172">
        <f t="shared" si="5"/>
        <v>1.1498435339494942E-3</v>
      </c>
      <c r="V19" s="172">
        <f t="shared" si="6"/>
        <v>1.1387418441462514E-3</v>
      </c>
      <c r="W19" s="172">
        <f t="shared" si="7"/>
        <v>7.4694476868852975E-4</v>
      </c>
      <c r="X19" s="173">
        <f t="shared" si="11"/>
        <v>1.8372093023255813</v>
      </c>
      <c r="Y19" s="173">
        <f t="shared" si="8"/>
        <v>2.0720000000000001</v>
      </c>
      <c r="Z19" s="174">
        <f t="shared" si="9"/>
        <v>2.2478632478632479</v>
      </c>
    </row>
    <row r="46" spans="1:1" x14ac:dyDescent="0.25">
      <c r="A46" s="395" t="s">
        <v>858</v>
      </c>
    </row>
  </sheetData>
  <mergeCells count="9">
    <mergeCell ref="AC2:AM2"/>
    <mergeCell ref="K2:Q2"/>
    <mergeCell ref="R2:Z2"/>
    <mergeCell ref="L3:M3"/>
    <mergeCell ref="N3:O3"/>
    <mergeCell ref="P3:Q3"/>
    <mergeCell ref="R3:T3"/>
    <mergeCell ref="U3:W3"/>
    <mergeCell ref="X3:Z3"/>
  </mergeCells>
  <phoneticPr fontId="13" type="noConversion"/>
  <hyperlinks>
    <hyperlink ref="A46" location="目錄!A1" display="目錄" xr:uid="{4D45D588-C38D-486D-9D8C-928BC0BEB266}"/>
  </hyperlink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7F0B-B9B5-4BCE-A1EB-703822B77042}">
  <dimension ref="A1:AM45"/>
  <sheetViews>
    <sheetView zoomScale="70" zoomScaleNormal="70" workbookViewId="0">
      <selection activeCell="A2" sqref="A2"/>
    </sheetView>
  </sheetViews>
  <sheetFormatPr defaultColWidth="8.6640625" defaultRowHeight="15.75" x14ac:dyDescent="0.25"/>
  <cols>
    <col min="11" max="11" width="7.33203125" bestFit="1" customWidth="1"/>
    <col min="12" max="12" width="16.33203125" bestFit="1" customWidth="1"/>
    <col min="13" max="13" width="14.33203125" bestFit="1" customWidth="1"/>
    <col min="14" max="14" width="16.33203125" bestFit="1" customWidth="1"/>
    <col min="15" max="15" width="14.33203125" bestFit="1" customWidth="1"/>
    <col min="16" max="16" width="19.6640625" bestFit="1" customWidth="1"/>
    <col min="17" max="17" width="17.5546875" bestFit="1" customWidth="1"/>
    <col min="18" max="19" width="8.109375" bestFit="1" customWidth="1"/>
    <col min="20" max="23" width="7.6640625" bestFit="1" customWidth="1"/>
    <col min="24" max="24" width="6" bestFit="1" customWidth="1"/>
    <col min="25" max="26" width="5.33203125" bestFit="1" customWidth="1"/>
    <col min="29" max="29" width="12.33203125" bestFit="1" customWidth="1"/>
    <col min="30" max="30" width="15.33203125" bestFit="1" customWidth="1"/>
    <col min="31" max="31" width="13.33203125" bestFit="1" customWidth="1"/>
    <col min="32" max="32" width="27.109375" bestFit="1" customWidth="1"/>
    <col min="33" max="33" width="19.6640625" bestFit="1" customWidth="1"/>
    <col min="34" max="34" width="23" bestFit="1" customWidth="1"/>
    <col min="35" max="35" width="14.88671875" bestFit="1" customWidth="1"/>
    <col min="36" max="36" width="12.6640625" bestFit="1" customWidth="1"/>
    <col min="37" max="37" width="26.6640625" bestFit="1" customWidth="1"/>
    <col min="38" max="38" width="19.44140625" bestFit="1" customWidth="1"/>
    <col min="39" max="39" width="22.6640625" bestFit="1" customWidth="1"/>
  </cols>
  <sheetData>
    <row r="1" spans="1:39" ht="16.5" thickBot="1" x14ac:dyDescent="0.3">
      <c r="B1" s="1" t="str">
        <f>R4</f>
        <v>1 月</v>
      </c>
      <c r="C1" s="1" t="str">
        <f t="shared" ref="C1" si="0">S4</f>
        <v>2 月</v>
      </c>
      <c r="D1" s="1" t="str">
        <f>T4</f>
        <v>3 月</v>
      </c>
    </row>
    <row r="2" spans="1:39" x14ac:dyDescent="0.25">
      <c r="A2" t="s">
        <v>1243</v>
      </c>
      <c r="B2" s="1"/>
      <c r="C2" s="1"/>
      <c r="D2" s="1"/>
      <c r="K2" s="452" t="s">
        <v>1096</v>
      </c>
      <c r="L2" s="453"/>
      <c r="M2" s="453"/>
      <c r="N2" s="453"/>
      <c r="O2" s="453"/>
      <c r="P2" s="453"/>
      <c r="Q2" s="454"/>
      <c r="R2" s="457" t="s">
        <v>327</v>
      </c>
      <c r="S2" s="457"/>
      <c r="T2" s="457"/>
      <c r="U2" s="457"/>
      <c r="V2" s="457"/>
      <c r="W2" s="457"/>
      <c r="X2" s="457"/>
      <c r="Y2" s="457"/>
      <c r="Z2" s="458"/>
      <c r="AC2" s="452" t="s">
        <v>1061</v>
      </c>
      <c r="AD2" s="453"/>
      <c r="AE2" s="453"/>
      <c r="AF2" s="453"/>
      <c r="AG2" s="453"/>
      <c r="AH2" s="453"/>
      <c r="AI2" s="453"/>
      <c r="AJ2" s="453"/>
      <c r="AK2" s="453"/>
      <c r="AL2" s="453"/>
      <c r="AM2" s="454"/>
    </row>
    <row r="3" spans="1:39" x14ac:dyDescent="0.25">
      <c r="A3" t="s">
        <v>1181</v>
      </c>
      <c r="B3" s="80">
        <f>U7</f>
        <v>0.21373990248162433</v>
      </c>
      <c r="C3" s="80">
        <f>V7</f>
        <v>0.16917570918555777</v>
      </c>
      <c r="D3" s="80">
        <f t="shared" ref="D3" si="1">W7</f>
        <v>0.13190249388669728</v>
      </c>
      <c r="K3" s="61"/>
      <c r="L3" s="538" t="s">
        <v>328</v>
      </c>
      <c r="M3" s="538"/>
      <c r="N3" s="538" t="s">
        <v>329</v>
      </c>
      <c r="O3" s="538"/>
      <c r="P3" s="538" t="s">
        <v>330</v>
      </c>
      <c r="Q3" s="539"/>
      <c r="R3" s="478" t="s">
        <v>331</v>
      </c>
      <c r="S3" s="478"/>
      <c r="T3" s="478"/>
      <c r="U3" s="478" t="s">
        <v>313</v>
      </c>
      <c r="V3" s="478"/>
      <c r="W3" s="478"/>
      <c r="X3" s="478" t="s">
        <v>332</v>
      </c>
      <c r="Y3" s="478"/>
      <c r="Z3" s="540"/>
      <c r="AC3" s="190" t="s">
        <v>194</v>
      </c>
      <c r="AD3" s="1" t="s">
        <v>195</v>
      </c>
      <c r="AE3" s="1" t="s">
        <v>196</v>
      </c>
      <c r="AF3" s="1" t="s">
        <v>197</v>
      </c>
      <c r="AG3" s="1" t="s">
        <v>198</v>
      </c>
      <c r="AH3" s="1" t="s">
        <v>199</v>
      </c>
      <c r="AI3" s="1" t="s">
        <v>200</v>
      </c>
      <c r="AJ3" s="1" t="s">
        <v>201</v>
      </c>
      <c r="AK3" s="1" t="s">
        <v>202</v>
      </c>
      <c r="AL3" s="1" t="s">
        <v>203</v>
      </c>
      <c r="AM3" s="191" t="s">
        <v>204</v>
      </c>
    </row>
    <row r="4" spans="1:39" x14ac:dyDescent="0.25">
      <c r="A4" t="s">
        <v>1179</v>
      </c>
      <c r="B4" s="80">
        <f>U8</f>
        <v>0.13983698420784513</v>
      </c>
      <c r="C4" s="80">
        <f t="shared" ref="C4:C15" si="2">V8</f>
        <v>0.12452295949772252</v>
      </c>
      <c r="D4" s="80">
        <f t="shared" ref="D4:D15" si="3">W8</f>
        <v>8.4333756507365784E-2</v>
      </c>
      <c r="K4" s="61" t="s">
        <v>333</v>
      </c>
      <c r="L4" s="59" t="s">
        <v>81</v>
      </c>
      <c r="M4" s="59" t="s">
        <v>334</v>
      </c>
      <c r="N4" s="59" t="s">
        <v>81</v>
      </c>
      <c r="O4" s="59" t="s">
        <v>334</v>
      </c>
      <c r="P4" s="59" t="s">
        <v>81</v>
      </c>
      <c r="Q4" s="60" t="s">
        <v>334</v>
      </c>
      <c r="R4" s="63" t="str">
        <f>MONTH(AC16)&amp;" 月"</f>
        <v>1 月</v>
      </c>
      <c r="S4" s="63" t="str">
        <f>MONTH(AC17)&amp;" 月"</f>
        <v>2 月</v>
      </c>
      <c r="T4" s="63" t="str">
        <f>MONTH(AC18)&amp;" 月"</f>
        <v>3 月</v>
      </c>
      <c r="U4" s="63" t="str">
        <f>MONTH(AC16)&amp;" 月"</f>
        <v>1 月</v>
      </c>
      <c r="V4" s="63" t="str">
        <f>MONTH(AC17)&amp;" 月"</f>
        <v>2 月</v>
      </c>
      <c r="W4" s="63" t="str">
        <f>MONTH(AC18)&amp;" 月"</f>
        <v>3 月</v>
      </c>
      <c r="X4" s="63" t="str">
        <f>MONTH(AC16)&amp;" 月"</f>
        <v>1 月</v>
      </c>
      <c r="Y4" s="63" t="str">
        <f>MONTH(AC17)&amp;" 月"</f>
        <v>2 月</v>
      </c>
      <c r="Z4" s="65" t="str">
        <f>MONTH(AC18)&amp;" 月"</f>
        <v>3 月</v>
      </c>
      <c r="AC4" s="223" t="s">
        <v>76</v>
      </c>
      <c r="AD4" s="224" t="s">
        <v>174</v>
      </c>
      <c r="AE4" s="224" t="s">
        <v>175</v>
      </c>
      <c r="AF4" s="224" t="s">
        <v>176</v>
      </c>
      <c r="AG4" s="224" t="s">
        <v>177</v>
      </c>
      <c r="AH4" s="224" t="s">
        <v>178</v>
      </c>
      <c r="AI4" s="224" t="s">
        <v>179</v>
      </c>
      <c r="AJ4" s="224" t="s">
        <v>180</v>
      </c>
      <c r="AK4" s="224" t="s">
        <v>181</v>
      </c>
      <c r="AL4" s="224" t="s">
        <v>182</v>
      </c>
      <c r="AM4" s="225" t="s">
        <v>183</v>
      </c>
    </row>
    <row r="5" spans="1:39" x14ac:dyDescent="0.25">
      <c r="A5" t="s">
        <v>1221</v>
      </c>
      <c r="B5" s="80">
        <f>U9</f>
        <v>0.15502510734298813</v>
      </c>
      <c r="C5" s="80">
        <f t="shared" si="2"/>
        <v>0.12077698246601361</v>
      </c>
      <c r="D5" s="80">
        <f t="shared" si="3"/>
        <v>7.585323529328232E-2</v>
      </c>
      <c r="K5" s="223" t="s">
        <v>207</v>
      </c>
      <c r="L5" s="224" t="s">
        <v>321</v>
      </c>
      <c r="M5" s="224" t="s">
        <v>322</v>
      </c>
      <c r="N5" s="224" t="s">
        <v>323</v>
      </c>
      <c r="O5" s="224" t="s">
        <v>324</v>
      </c>
      <c r="P5" s="224" t="s">
        <v>325</v>
      </c>
      <c r="Q5" s="225" t="s">
        <v>326</v>
      </c>
      <c r="Z5" s="39"/>
      <c r="AC5" s="29">
        <v>45323</v>
      </c>
      <c r="AD5" s="270">
        <v>4203</v>
      </c>
      <c r="AE5" s="270">
        <v>204539</v>
      </c>
      <c r="AF5" s="270">
        <v>3510</v>
      </c>
      <c r="AG5" s="270">
        <v>133559</v>
      </c>
      <c r="AH5" s="24" t="s">
        <v>1150</v>
      </c>
      <c r="AI5" s="270">
        <v>5338</v>
      </c>
      <c r="AJ5" s="270">
        <v>569026</v>
      </c>
      <c r="AK5" s="270">
        <v>5143</v>
      </c>
      <c r="AL5" s="270">
        <v>365908</v>
      </c>
      <c r="AM5" s="94" t="s">
        <v>1151</v>
      </c>
    </row>
    <row r="6" spans="1:39" x14ac:dyDescent="0.25">
      <c r="A6" t="s">
        <v>1185</v>
      </c>
      <c r="B6" s="80">
        <f t="shared" ref="B6:B15" si="4">U10</f>
        <v>0.14405065133541956</v>
      </c>
      <c r="C6" s="80">
        <f t="shared" si="2"/>
        <v>9.102020717187527E-2</v>
      </c>
      <c r="D6" s="80">
        <f t="shared" si="3"/>
        <v>6.8619515423131425E-2</v>
      </c>
      <c r="K6" s="392" t="s">
        <v>1243</v>
      </c>
      <c r="L6" s="270">
        <v>3139</v>
      </c>
      <c r="M6" s="270">
        <v>137410</v>
      </c>
      <c r="N6" s="270">
        <v>3343</v>
      </c>
      <c r="O6" s="270">
        <v>227444</v>
      </c>
      <c r="P6" s="270">
        <v>3362</v>
      </c>
      <c r="Q6" s="270">
        <v>352101</v>
      </c>
      <c r="R6" s="170">
        <f>L6/$L$6</f>
        <v>1</v>
      </c>
      <c r="S6" s="170">
        <f>N6/$N$6</f>
        <v>1</v>
      </c>
      <c r="T6" s="170">
        <f>P6/$P$6</f>
        <v>1</v>
      </c>
      <c r="U6" s="170">
        <f>M6/$M$6</f>
        <v>1</v>
      </c>
      <c r="V6" s="170">
        <f>O6/$O$6</f>
        <v>1</v>
      </c>
      <c r="W6" s="170">
        <f>Q6/$Q$6</f>
        <v>1</v>
      </c>
      <c r="X6" s="175">
        <f>M6/L6</f>
        <v>43.775087607518316</v>
      </c>
      <c r="Y6" s="175">
        <f>O6/N6</f>
        <v>68.03589590188453</v>
      </c>
      <c r="Z6" s="171">
        <f>Q6/P6</f>
        <v>104.7296252230815</v>
      </c>
      <c r="AC6" s="29">
        <v>45352</v>
      </c>
      <c r="AD6" s="270">
        <v>4656</v>
      </c>
      <c r="AE6" s="270">
        <v>283602</v>
      </c>
      <c r="AF6" s="270">
        <v>4075</v>
      </c>
      <c r="AG6" s="270">
        <v>188885</v>
      </c>
      <c r="AH6" s="24" t="s">
        <v>1152</v>
      </c>
      <c r="AI6" s="270">
        <v>5578</v>
      </c>
      <c r="AJ6" s="270">
        <v>728308</v>
      </c>
      <c r="AK6" s="270">
        <v>5409</v>
      </c>
      <c r="AL6" s="270">
        <v>478209</v>
      </c>
      <c r="AM6" s="94" t="s">
        <v>1153</v>
      </c>
    </row>
    <row r="7" spans="1:39" x14ac:dyDescent="0.25">
      <c r="A7" t="s">
        <v>1237</v>
      </c>
      <c r="B7" s="80">
        <f t="shared" si="4"/>
        <v>5.4886835019285353E-2</v>
      </c>
      <c r="C7" s="80">
        <f t="shared" si="2"/>
        <v>3.4971245669263643E-2</v>
      </c>
      <c r="D7" s="80">
        <f t="shared" si="3"/>
        <v>3.0104998281743022E-2</v>
      </c>
      <c r="K7" s="392" t="s">
        <v>1181</v>
      </c>
      <c r="L7" s="270">
        <v>2040</v>
      </c>
      <c r="M7" s="270">
        <v>29370</v>
      </c>
      <c r="N7" s="270">
        <v>2191</v>
      </c>
      <c r="O7" s="270">
        <v>38478</v>
      </c>
      <c r="P7" s="270">
        <v>2292</v>
      </c>
      <c r="Q7" s="270">
        <v>46443</v>
      </c>
      <c r="R7" s="170">
        <f>L7/$L$6</f>
        <v>0.64988849952214078</v>
      </c>
      <c r="S7" s="170">
        <f>N7/$N$6</f>
        <v>0.65539934190846549</v>
      </c>
      <c r="T7" s="170">
        <f>P7/$P$6</f>
        <v>0.68173706127305178</v>
      </c>
      <c r="U7" s="170">
        <f t="shared" ref="U7:U19" si="5">M7/$M$6</f>
        <v>0.21373990248162433</v>
      </c>
      <c r="V7" s="170">
        <f t="shared" ref="V7:V19" si="6">O7/$O$6</f>
        <v>0.16917570918555777</v>
      </c>
      <c r="W7" s="170">
        <f t="shared" ref="W7:W19" si="7">Q7/$Q$6</f>
        <v>0.13190249388669728</v>
      </c>
      <c r="X7" s="175">
        <f>M7/L7</f>
        <v>14.397058823529411</v>
      </c>
      <c r="Y7" s="175">
        <f t="shared" ref="Y7:Y19" si="8">O7/N7</f>
        <v>17.561843906891831</v>
      </c>
      <c r="Z7" s="171">
        <f t="shared" ref="Z7:Z19" si="9">Q7/P7</f>
        <v>20.263089005235603</v>
      </c>
      <c r="AC7" s="29">
        <v>45383</v>
      </c>
      <c r="AD7" s="270">
        <v>4464</v>
      </c>
      <c r="AE7" s="270">
        <v>276887</v>
      </c>
      <c r="AF7" s="270">
        <v>3678</v>
      </c>
      <c r="AG7" s="270">
        <v>185360</v>
      </c>
      <c r="AH7" s="24" t="s">
        <v>1154</v>
      </c>
      <c r="AI7" s="270">
        <v>5668</v>
      </c>
      <c r="AJ7" s="270">
        <v>736237</v>
      </c>
      <c r="AK7" s="270">
        <v>5502</v>
      </c>
      <c r="AL7" s="270">
        <v>479497</v>
      </c>
      <c r="AM7" s="94" t="s">
        <v>1155</v>
      </c>
    </row>
    <row r="8" spans="1:39" x14ac:dyDescent="0.25">
      <c r="A8" t="s">
        <v>1239</v>
      </c>
      <c r="B8" s="80">
        <f t="shared" si="4"/>
        <v>4.4429080852921909E-2</v>
      </c>
      <c r="C8" s="80">
        <f t="shared" si="2"/>
        <v>3.1603383690051175E-2</v>
      </c>
      <c r="D8" s="80">
        <f t="shared" si="3"/>
        <v>2.6642923479342575E-2</v>
      </c>
      <c r="K8" s="392" t="s">
        <v>1179</v>
      </c>
      <c r="L8" s="270">
        <v>1754</v>
      </c>
      <c r="M8" s="270">
        <v>19215</v>
      </c>
      <c r="N8" s="270">
        <v>2149</v>
      </c>
      <c r="O8" s="270">
        <v>28322</v>
      </c>
      <c r="P8" s="270">
        <v>2102</v>
      </c>
      <c r="Q8" s="270">
        <v>29694</v>
      </c>
      <c r="R8" s="170">
        <f>L8/$L$6</f>
        <v>0.55877668047148776</v>
      </c>
      <c r="S8" s="170">
        <f>N8/$N$6</f>
        <v>0.64283577624887822</v>
      </c>
      <c r="T8" s="170">
        <f>P8/$P$6</f>
        <v>0.62522308149910766</v>
      </c>
      <c r="U8" s="170">
        <f t="shared" si="5"/>
        <v>0.13983698420784513</v>
      </c>
      <c r="V8" s="170">
        <f t="shared" si="6"/>
        <v>0.12452295949772252</v>
      </c>
      <c r="W8" s="170">
        <f t="shared" si="7"/>
        <v>8.4333756507365784E-2</v>
      </c>
      <c r="X8" s="175">
        <f t="shared" ref="X8:X19" si="10">M8/L8</f>
        <v>10.954960091220068</v>
      </c>
      <c r="Y8" s="175">
        <f t="shared" si="8"/>
        <v>13.17915309446254</v>
      </c>
      <c r="Z8" s="171">
        <f t="shared" si="9"/>
        <v>14.126546146527117</v>
      </c>
      <c r="AC8" s="29">
        <v>45413</v>
      </c>
      <c r="AD8" s="270">
        <v>4573</v>
      </c>
      <c r="AE8" s="270">
        <v>288467</v>
      </c>
      <c r="AF8" s="270">
        <v>3736</v>
      </c>
      <c r="AG8" s="270">
        <v>190644</v>
      </c>
      <c r="AH8" s="24" t="s">
        <v>1156</v>
      </c>
      <c r="AI8" s="270">
        <v>5763</v>
      </c>
      <c r="AJ8" s="270">
        <v>745561</v>
      </c>
      <c r="AK8" s="270">
        <v>5588</v>
      </c>
      <c r="AL8" s="270">
        <v>483267</v>
      </c>
      <c r="AM8" s="94" t="s">
        <v>1157</v>
      </c>
    </row>
    <row r="9" spans="1:39" x14ac:dyDescent="0.25">
      <c r="A9" t="s">
        <v>1194</v>
      </c>
      <c r="B9" s="80">
        <f t="shared" si="4"/>
        <v>2.9408340004366495E-2</v>
      </c>
      <c r="C9" s="80">
        <f t="shared" si="2"/>
        <v>2.4744552505232057E-2</v>
      </c>
      <c r="D9" s="80">
        <f t="shared" si="3"/>
        <v>1.659467027926646E-2</v>
      </c>
      <c r="K9" s="392" t="s">
        <v>1221</v>
      </c>
      <c r="L9" s="270">
        <v>2049</v>
      </c>
      <c r="M9" s="270">
        <v>21302</v>
      </c>
      <c r="N9" s="270">
        <v>2268</v>
      </c>
      <c r="O9" s="270">
        <v>27470</v>
      </c>
      <c r="P9" s="270">
        <v>2188</v>
      </c>
      <c r="Q9" s="270">
        <v>26708</v>
      </c>
      <c r="R9" s="170">
        <f t="shared" ref="R9:R19" si="11">L9/$L$6</f>
        <v>0.6527556546670914</v>
      </c>
      <c r="S9" s="170">
        <f>N9/$N$6</f>
        <v>0.6784325456177086</v>
      </c>
      <c r="T9" s="170">
        <f t="shared" ref="T9:T19" si="12">P9/$P$6</f>
        <v>0.65080309339678766</v>
      </c>
      <c r="U9" s="170">
        <f t="shared" si="5"/>
        <v>0.15502510734298813</v>
      </c>
      <c r="V9" s="170">
        <f t="shared" si="6"/>
        <v>0.12077698246601361</v>
      </c>
      <c r="W9" s="170">
        <f t="shared" si="7"/>
        <v>7.585323529328232E-2</v>
      </c>
      <c r="X9" s="175">
        <f t="shared" si="10"/>
        <v>10.396290873596877</v>
      </c>
      <c r="Y9" s="175">
        <f t="shared" si="8"/>
        <v>12.111992945326278</v>
      </c>
      <c r="Z9" s="171">
        <f t="shared" si="9"/>
        <v>12.206581352833638</v>
      </c>
      <c r="AC9" s="29">
        <v>45444</v>
      </c>
      <c r="AD9" s="270">
        <v>4427</v>
      </c>
      <c r="AE9" s="270">
        <v>263395</v>
      </c>
      <c r="AF9" s="270">
        <v>3650</v>
      </c>
      <c r="AG9" s="270">
        <v>173867</v>
      </c>
      <c r="AH9" s="24" t="s">
        <v>1158</v>
      </c>
      <c r="AI9" s="270">
        <v>5801</v>
      </c>
      <c r="AJ9" s="270">
        <v>705138</v>
      </c>
      <c r="AK9" s="270">
        <v>5652</v>
      </c>
      <c r="AL9" s="270">
        <v>458999</v>
      </c>
      <c r="AM9" s="94" t="s">
        <v>1159</v>
      </c>
    </row>
    <row r="10" spans="1:39" x14ac:dyDescent="0.25">
      <c r="A10" t="s">
        <v>1197</v>
      </c>
      <c r="B10" s="80">
        <f t="shared" si="4"/>
        <v>3.1889964340295465E-2</v>
      </c>
      <c r="C10" s="80">
        <f t="shared" si="2"/>
        <v>2.0536923374544942E-2</v>
      </c>
      <c r="D10" s="80">
        <f t="shared" si="3"/>
        <v>1.6304980673159122E-2</v>
      </c>
      <c r="K10" s="392" t="s">
        <v>1185</v>
      </c>
      <c r="L10" s="270">
        <v>2010</v>
      </c>
      <c r="M10" s="270">
        <v>19794</v>
      </c>
      <c r="N10" s="270">
        <v>2107</v>
      </c>
      <c r="O10" s="270">
        <v>20702</v>
      </c>
      <c r="P10" s="270">
        <v>2167</v>
      </c>
      <c r="Q10" s="270">
        <v>24161</v>
      </c>
      <c r="R10" s="170">
        <f>L10/$L$6</f>
        <v>0.64033131570563873</v>
      </c>
      <c r="S10" s="170">
        <f>N10/$N$6</f>
        <v>0.63027221058929106</v>
      </c>
      <c r="T10" s="170">
        <f t="shared" si="12"/>
        <v>0.64455681142177279</v>
      </c>
      <c r="U10" s="170">
        <f t="shared" si="5"/>
        <v>0.14405065133541956</v>
      </c>
      <c r="V10" s="170">
        <f t="shared" si="6"/>
        <v>9.102020717187527E-2</v>
      </c>
      <c r="W10" s="170">
        <f t="shared" si="7"/>
        <v>6.8619515423131425E-2</v>
      </c>
      <c r="X10" s="175">
        <f t="shared" si="10"/>
        <v>9.8477611940298502</v>
      </c>
      <c r="Y10" s="175">
        <f t="shared" si="8"/>
        <v>9.8253440911248227</v>
      </c>
      <c r="Z10" s="171">
        <f t="shared" si="9"/>
        <v>11.14951545916013</v>
      </c>
      <c r="AC10" s="29">
        <v>45474</v>
      </c>
      <c r="AD10" s="270">
        <v>4559</v>
      </c>
      <c r="AE10" s="270">
        <v>291064</v>
      </c>
      <c r="AF10" s="270">
        <v>3822</v>
      </c>
      <c r="AG10" s="270">
        <v>191078</v>
      </c>
      <c r="AH10" s="24" t="s">
        <v>1160</v>
      </c>
      <c r="AI10" s="270">
        <v>5979</v>
      </c>
      <c r="AJ10" s="270">
        <v>775255</v>
      </c>
      <c r="AK10" s="270">
        <v>5811</v>
      </c>
      <c r="AL10" s="270">
        <v>502090</v>
      </c>
      <c r="AM10" s="94" t="s">
        <v>1161</v>
      </c>
    </row>
    <row r="11" spans="1:39" x14ac:dyDescent="0.25">
      <c r="A11" t="s">
        <v>1191</v>
      </c>
      <c r="B11" s="80">
        <f t="shared" si="4"/>
        <v>1.9802052252383379E-2</v>
      </c>
      <c r="C11" s="80">
        <f t="shared" si="2"/>
        <v>1.4869594273755298E-2</v>
      </c>
      <c r="D11" s="80">
        <f t="shared" si="3"/>
        <v>1.3513168096654085E-2</v>
      </c>
      <c r="K11" s="392" t="s">
        <v>1237</v>
      </c>
      <c r="L11" s="270">
        <v>1328</v>
      </c>
      <c r="M11" s="270">
        <v>7542</v>
      </c>
      <c r="N11" s="270">
        <v>1395</v>
      </c>
      <c r="O11" s="270">
        <v>7954</v>
      </c>
      <c r="P11" s="270">
        <v>1417</v>
      </c>
      <c r="Q11" s="270">
        <v>10600</v>
      </c>
      <c r="R11" s="170">
        <f t="shared" si="11"/>
        <v>0.42306467027715833</v>
      </c>
      <c r="S11" s="170">
        <f t="shared" ref="S11:S19" si="13">N11/$N$6</f>
        <v>0.41728985940771762</v>
      </c>
      <c r="T11" s="170">
        <f t="shared" si="12"/>
        <v>0.42147531231409874</v>
      </c>
      <c r="U11" s="170">
        <f t="shared" si="5"/>
        <v>5.4886835019285353E-2</v>
      </c>
      <c r="V11" s="170">
        <f t="shared" si="6"/>
        <v>3.4971245669263643E-2</v>
      </c>
      <c r="W11" s="170">
        <f t="shared" si="7"/>
        <v>3.0104998281743022E-2</v>
      </c>
      <c r="X11" s="175">
        <f t="shared" si="10"/>
        <v>5.6792168674698793</v>
      </c>
      <c r="Y11" s="175">
        <f t="shared" si="8"/>
        <v>5.7017921146953405</v>
      </c>
      <c r="Z11" s="171">
        <f t="shared" si="9"/>
        <v>7.4805928016937191</v>
      </c>
      <c r="AC11" s="29">
        <v>45505</v>
      </c>
      <c r="AD11" s="270">
        <v>4282</v>
      </c>
      <c r="AE11" s="270">
        <v>282755</v>
      </c>
      <c r="AF11" s="270">
        <v>3628</v>
      </c>
      <c r="AG11" s="270">
        <v>189386</v>
      </c>
      <c r="AH11" s="24" t="s">
        <v>1162</v>
      </c>
      <c r="AI11" s="270">
        <v>6071</v>
      </c>
      <c r="AJ11" s="270">
        <v>791987</v>
      </c>
      <c r="AK11" s="270">
        <v>5932</v>
      </c>
      <c r="AL11" s="270">
        <v>518270</v>
      </c>
      <c r="AM11" s="94" t="s">
        <v>1163</v>
      </c>
    </row>
    <row r="12" spans="1:39" x14ac:dyDescent="0.25">
      <c r="A12" t="s">
        <v>1238</v>
      </c>
      <c r="B12" s="80">
        <f t="shared" si="4"/>
        <v>1.2429954151808456E-2</v>
      </c>
      <c r="C12" s="80">
        <f t="shared" si="2"/>
        <v>1.1778723553929759E-2</v>
      </c>
      <c r="D12" s="80">
        <f t="shared" si="3"/>
        <v>8.2135523613963042E-3</v>
      </c>
      <c r="K12" s="392" t="s">
        <v>1239</v>
      </c>
      <c r="L12" s="270">
        <v>1038</v>
      </c>
      <c r="M12" s="270">
        <v>6105</v>
      </c>
      <c r="N12" s="270">
        <v>1176</v>
      </c>
      <c r="O12" s="270">
        <v>7188</v>
      </c>
      <c r="P12" s="270">
        <v>1251</v>
      </c>
      <c r="Q12" s="270">
        <v>9381</v>
      </c>
      <c r="R12" s="170">
        <f t="shared" si="11"/>
        <v>0.33067856005097163</v>
      </c>
      <c r="S12" s="170">
        <f t="shared" si="13"/>
        <v>0.35177983846844152</v>
      </c>
      <c r="T12" s="170">
        <f t="shared" si="12"/>
        <v>0.37209994051160022</v>
      </c>
      <c r="U12" s="170">
        <f t="shared" si="5"/>
        <v>4.4429080852921909E-2</v>
      </c>
      <c r="V12" s="170">
        <f t="shared" si="6"/>
        <v>3.1603383690051175E-2</v>
      </c>
      <c r="W12" s="170">
        <f t="shared" si="7"/>
        <v>2.6642923479342575E-2</v>
      </c>
      <c r="X12" s="175">
        <f t="shared" si="10"/>
        <v>5.8815028901734108</v>
      </c>
      <c r="Y12" s="175">
        <f t="shared" si="8"/>
        <v>6.1122448979591839</v>
      </c>
      <c r="Z12" s="171">
        <f t="shared" si="9"/>
        <v>7.4988009592326135</v>
      </c>
      <c r="AC12" s="29">
        <v>45536</v>
      </c>
      <c r="AD12" s="270">
        <v>4210</v>
      </c>
      <c r="AE12" s="270">
        <v>250350</v>
      </c>
      <c r="AF12" s="270">
        <v>3512</v>
      </c>
      <c r="AG12" s="270">
        <v>165131</v>
      </c>
      <c r="AH12" s="24" t="s">
        <v>1164</v>
      </c>
      <c r="AI12" s="270">
        <v>5968</v>
      </c>
      <c r="AJ12" s="270">
        <v>685008</v>
      </c>
      <c r="AK12" s="270">
        <v>5799</v>
      </c>
      <c r="AL12" s="270">
        <v>436046</v>
      </c>
      <c r="AM12" s="94" t="s">
        <v>1165</v>
      </c>
    </row>
    <row r="13" spans="1:39" x14ac:dyDescent="0.25">
      <c r="A13" t="s">
        <v>1241</v>
      </c>
      <c r="B13" s="80">
        <f t="shared" si="4"/>
        <v>3.0492686121825195E-3</v>
      </c>
      <c r="C13" s="80">
        <f t="shared" si="2"/>
        <v>2.8490529536940963E-3</v>
      </c>
      <c r="D13" s="80">
        <f t="shared" si="3"/>
        <v>2.3260371313912767E-3</v>
      </c>
      <c r="K13" s="392" t="s">
        <v>1194</v>
      </c>
      <c r="L13" s="270">
        <v>1035</v>
      </c>
      <c r="M13" s="270">
        <v>4041</v>
      </c>
      <c r="N13" s="270">
        <v>1257</v>
      </c>
      <c r="O13" s="270">
        <v>5628</v>
      </c>
      <c r="P13" s="270">
        <v>1261</v>
      </c>
      <c r="Q13" s="270">
        <v>5843</v>
      </c>
      <c r="R13" s="170">
        <f t="shared" si="11"/>
        <v>0.32972284166932142</v>
      </c>
      <c r="S13" s="170">
        <f t="shared" si="13"/>
        <v>0.37600957224050252</v>
      </c>
      <c r="T13" s="170">
        <f t="shared" si="12"/>
        <v>0.37507436049970255</v>
      </c>
      <c r="U13" s="170">
        <f t="shared" si="5"/>
        <v>2.9408340004366495E-2</v>
      </c>
      <c r="V13" s="170">
        <f t="shared" si="6"/>
        <v>2.4744552505232057E-2</v>
      </c>
      <c r="W13" s="170">
        <f t="shared" si="7"/>
        <v>1.659467027926646E-2</v>
      </c>
      <c r="X13" s="175">
        <f t="shared" si="10"/>
        <v>3.9043478260869566</v>
      </c>
      <c r="Y13" s="175">
        <f t="shared" si="8"/>
        <v>4.4773269689737472</v>
      </c>
      <c r="Z13" s="171">
        <f t="shared" si="9"/>
        <v>4.6336241078509124</v>
      </c>
      <c r="AC13" s="29">
        <v>45566</v>
      </c>
      <c r="AD13" s="270">
        <v>4265</v>
      </c>
      <c r="AE13" s="270">
        <v>250826</v>
      </c>
      <c r="AF13" s="270">
        <v>3670</v>
      </c>
      <c r="AG13" s="270">
        <v>167646</v>
      </c>
      <c r="AH13" s="24" t="s">
        <v>1166</v>
      </c>
      <c r="AI13" s="270">
        <v>5924</v>
      </c>
      <c r="AJ13" s="270">
        <v>669360</v>
      </c>
      <c r="AK13" s="270">
        <v>5720</v>
      </c>
      <c r="AL13" s="270">
        <v>429126</v>
      </c>
      <c r="AM13" s="94" t="s">
        <v>1167</v>
      </c>
    </row>
    <row r="14" spans="1:39" x14ac:dyDescent="0.25">
      <c r="A14" t="s">
        <v>1242</v>
      </c>
      <c r="B14" s="80">
        <f t="shared" si="4"/>
        <v>3.4640855832908813E-3</v>
      </c>
      <c r="C14" s="80">
        <f t="shared" si="2"/>
        <v>3.4470023390373015E-3</v>
      </c>
      <c r="D14" s="80">
        <f t="shared" si="3"/>
        <v>1.8091399910821044E-3</v>
      </c>
      <c r="K14" s="392" t="s">
        <v>1197</v>
      </c>
      <c r="L14" s="270">
        <v>1081</v>
      </c>
      <c r="M14" s="270">
        <v>4382</v>
      </c>
      <c r="N14" s="270">
        <v>1139</v>
      </c>
      <c r="O14" s="270">
        <v>4671</v>
      </c>
      <c r="P14" s="270">
        <v>1262</v>
      </c>
      <c r="Q14" s="270">
        <v>5741</v>
      </c>
      <c r="R14" s="170">
        <f t="shared" si="11"/>
        <v>0.34437719018795793</v>
      </c>
      <c r="S14" s="170">
        <f t="shared" si="13"/>
        <v>0.3407119353873766</v>
      </c>
      <c r="T14" s="170">
        <f>P14/$P$6</f>
        <v>0.37537180249851276</v>
      </c>
      <c r="U14" s="170">
        <f t="shared" si="5"/>
        <v>3.1889964340295465E-2</v>
      </c>
      <c r="V14" s="170">
        <f t="shared" si="6"/>
        <v>2.0536923374544942E-2</v>
      </c>
      <c r="W14" s="170">
        <f t="shared" si="7"/>
        <v>1.6304980673159122E-2</v>
      </c>
      <c r="X14" s="175">
        <f t="shared" si="10"/>
        <v>4.053654024051804</v>
      </c>
      <c r="Y14" s="175">
        <f t="shared" si="8"/>
        <v>4.1009657594381039</v>
      </c>
      <c r="Z14" s="171">
        <f t="shared" si="9"/>
        <v>4.5491283676703649</v>
      </c>
      <c r="AC14" s="29">
        <v>45597</v>
      </c>
      <c r="AD14" s="270">
        <v>4170</v>
      </c>
      <c r="AE14" s="270">
        <v>256733</v>
      </c>
      <c r="AF14" s="270">
        <v>3467</v>
      </c>
      <c r="AG14" s="270">
        <v>171158</v>
      </c>
      <c r="AH14" s="24" t="s">
        <v>1168</v>
      </c>
      <c r="AI14" s="270">
        <v>5884</v>
      </c>
      <c r="AJ14" s="270">
        <v>651853</v>
      </c>
      <c r="AK14" s="270">
        <v>5691</v>
      </c>
      <c r="AL14" s="270">
        <v>420662</v>
      </c>
      <c r="AM14" s="94" t="s">
        <v>1169</v>
      </c>
    </row>
    <row r="15" spans="1:39" x14ac:dyDescent="0.25">
      <c r="A15" t="s">
        <v>1240</v>
      </c>
      <c r="B15" s="80">
        <f t="shared" si="4"/>
        <v>1.1498435339494942E-3</v>
      </c>
      <c r="C15" s="80">
        <f t="shared" si="2"/>
        <v>1.1387418441462514E-3</v>
      </c>
      <c r="D15" s="80">
        <f t="shared" si="3"/>
        <v>7.4694476868852975E-4</v>
      </c>
      <c r="K15" s="392" t="s">
        <v>1191</v>
      </c>
      <c r="L15" s="270">
        <v>708</v>
      </c>
      <c r="M15" s="270">
        <v>2721</v>
      </c>
      <c r="N15" s="270">
        <v>656</v>
      </c>
      <c r="O15" s="270">
        <v>3382</v>
      </c>
      <c r="P15" s="270">
        <v>887</v>
      </c>
      <c r="Q15" s="270">
        <v>4758</v>
      </c>
      <c r="R15" s="170">
        <f t="shared" si="11"/>
        <v>0.22554953806944886</v>
      </c>
      <c r="S15" s="170">
        <f t="shared" si="13"/>
        <v>0.19623093030212385</v>
      </c>
      <c r="T15" s="170">
        <f t="shared" si="12"/>
        <v>0.26383105294467579</v>
      </c>
      <c r="U15" s="170">
        <f t="shared" si="5"/>
        <v>1.9802052252383379E-2</v>
      </c>
      <c r="V15" s="170">
        <f t="shared" si="6"/>
        <v>1.4869594273755298E-2</v>
      </c>
      <c r="W15" s="170">
        <f t="shared" si="7"/>
        <v>1.3513168096654085E-2</v>
      </c>
      <c r="X15" s="175">
        <f t="shared" si="10"/>
        <v>3.843220338983051</v>
      </c>
      <c r="Y15" s="175">
        <f t="shared" si="8"/>
        <v>5.1554878048780486</v>
      </c>
      <c r="Z15" s="171">
        <f t="shared" si="9"/>
        <v>5.3641488162344979</v>
      </c>
      <c r="AC15" s="29">
        <v>45627</v>
      </c>
      <c r="AD15" s="270">
        <v>4297</v>
      </c>
      <c r="AE15" s="270">
        <v>262353</v>
      </c>
      <c r="AF15" s="270">
        <v>3440</v>
      </c>
      <c r="AG15" s="270">
        <v>176149</v>
      </c>
      <c r="AH15" s="24" t="s">
        <v>1170</v>
      </c>
      <c r="AI15" s="270">
        <v>5841</v>
      </c>
      <c r="AJ15" s="270">
        <v>649262</v>
      </c>
      <c r="AK15" s="270">
        <v>5628</v>
      </c>
      <c r="AL15" s="270">
        <v>418772</v>
      </c>
      <c r="AM15" s="94" t="s">
        <v>1171</v>
      </c>
    </row>
    <row r="16" spans="1:39" x14ac:dyDescent="0.25">
      <c r="K16" s="392" t="s">
        <v>1238</v>
      </c>
      <c r="L16" s="270">
        <v>192</v>
      </c>
      <c r="M16" s="270">
        <v>1708</v>
      </c>
      <c r="N16" s="270">
        <v>287</v>
      </c>
      <c r="O16" s="270">
        <v>2679</v>
      </c>
      <c r="P16" s="270">
        <v>357</v>
      </c>
      <c r="Q16" s="270">
        <v>2892</v>
      </c>
      <c r="R16" s="170">
        <f t="shared" si="11"/>
        <v>6.116597642561325E-2</v>
      </c>
      <c r="S16" s="170">
        <f t="shared" si="13"/>
        <v>8.5851032007179182E-2</v>
      </c>
      <c r="T16" s="170">
        <f t="shared" si="12"/>
        <v>0.10618679357525282</v>
      </c>
      <c r="U16" s="170">
        <f t="shared" si="5"/>
        <v>1.2429954151808456E-2</v>
      </c>
      <c r="V16" s="170">
        <f t="shared" si="6"/>
        <v>1.1778723553929759E-2</v>
      </c>
      <c r="W16" s="170">
        <f t="shared" si="7"/>
        <v>8.2135523613963042E-3</v>
      </c>
      <c r="X16" s="175">
        <f t="shared" si="10"/>
        <v>8.8958333333333339</v>
      </c>
      <c r="Y16" s="175">
        <f t="shared" si="8"/>
        <v>9.3344947735191646</v>
      </c>
      <c r="Z16" s="171">
        <f t="shared" si="9"/>
        <v>8.1008403361344534</v>
      </c>
      <c r="AC16" s="29">
        <v>45658</v>
      </c>
      <c r="AD16" s="270">
        <v>3819</v>
      </c>
      <c r="AE16" s="270">
        <v>207830</v>
      </c>
      <c r="AF16" s="270">
        <v>3139</v>
      </c>
      <c r="AG16" s="270">
        <v>137521</v>
      </c>
      <c r="AH16" s="24" t="s">
        <v>1172</v>
      </c>
      <c r="AI16" s="270">
        <v>5708</v>
      </c>
      <c r="AJ16" s="270">
        <v>596260</v>
      </c>
      <c r="AK16" s="270">
        <v>5511</v>
      </c>
      <c r="AL16" s="270">
        <v>385998</v>
      </c>
      <c r="AM16" s="94" t="s">
        <v>1173</v>
      </c>
    </row>
    <row r="17" spans="11:39" x14ac:dyDescent="0.25">
      <c r="K17" s="392" t="s">
        <v>1241</v>
      </c>
      <c r="L17" s="270">
        <v>232</v>
      </c>
      <c r="M17" s="270">
        <v>419</v>
      </c>
      <c r="N17" s="270">
        <v>251</v>
      </c>
      <c r="O17" s="270">
        <v>648</v>
      </c>
      <c r="P17" s="270">
        <v>303</v>
      </c>
      <c r="Q17" s="270">
        <v>819</v>
      </c>
      <c r="R17" s="170">
        <f t="shared" si="11"/>
        <v>7.3908888180949345E-2</v>
      </c>
      <c r="S17" s="170">
        <f t="shared" si="13"/>
        <v>7.5082261441818732E-2</v>
      </c>
      <c r="T17" s="170">
        <f t="shared" si="12"/>
        <v>9.0124925639500295E-2</v>
      </c>
      <c r="U17" s="170">
        <f t="shared" si="5"/>
        <v>3.0492686121825195E-3</v>
      </c>
      <c r="V17" s="170">
        <f t="shared" si="6"/>
        <v>2.8490529536940963E-3</v>
      </c>
      <c r="W17" s="170">
        <f t="shared" si="7"/>
        <v>2.3260371313912767E-3</v>
      </c>
      <c r="X17" s="175">
        <f t="shared" si="10"/>
        <v>1.8060344827586208</v>
      </c>
      <c r="Y17" s="175">
        <f t="shared" si="8"/>
        <v>2.5816733067729083</v>
      </c>
      <c r="Z17" s="171">
        <f t="shared" si="9"/>
        <v>2.7029702970297032</v>
      </c>
      <c r="AC17" s="29">
        <v>45689</v>
      </c>
      <c r="AD17" s="270">
        <v>4066</v>
      </c>
      <c r="AE17" s="270">
        <v>306607</v>
      </c>
      <c r="AF17" s="270">
        <v>3343</v>
      </c>
      <c r="AG17" s="270">
        <v>227092</v>
      </c>
      <c r="AH17" s="24" t="s">
        <v>1174</v>
      </c>
      <c r="AI17" s="270">
        <v>5698</v>
      </c>
      <c r="AJ17" s="270">
        <v>644505</v>
      </c>
      <c r="AK17" s="270">
        <v>5523</v>
      </c>
      <c r="AL17" s="270">
        <v>426505</v>
      </c>
      <c r="AM17" s="94" t="s">
        <v>1175</v>
      </c>
    </row>
    <row r="18" spans="11:39" ht="16.5" thickBot="1" x14ac:dyDescent="0.3">
      <c r="K18" s="392" t="s">
        <v>1242</v>
      </c>
      <c r="L18" s="270">
        <v>250</v>
      </c>
      <c r="M18" s="270">
        <v>476</v>
      </c>
      <c r="N18" s="270">
        <v>346</v>
      </c>
      <c r="O18" s="270">
        <v>784</v>
      </c>
      <c r="P18" s="270">
        <v>290</v>
      </c>
      <c r="Q18" s="270">
        <v>637</v>
      </c>
      <c r="R18" s="170">
        <f t="shared" si="11"/>
        <v>7.9643198470850593E-2</v>
      </c>
      <c r="S18" s="170">
        <f t="shared" si="13"/>
        <v>0.10349985043374214</v>
      </c>
      <c r="T18" s="170">
        <f t="shared" si="12"/>
        <v>8.6258179654967279E-2</v>
      </c>
      <c r="U18" s="170">
        <f t="shared" si="5"/>
        <v>3.4640855832908813E-3</v>
      </c>
      <c r="V18" s="170">
        <f t="shared" si="6"/>
        <v>3.4470023390373015E-3</v>
      </c>
      <c r="W18" s="170">
        <f t="shared" si="7"/>
        <v>1.8091399910821044E-3</v>
      </c>
      <c r="X18" s="175">
        <f t="shared" si="10"/>
        <v>1.9039999999999999</v>
      </c>
      <c r="Y18" s="175">
        <f t="shared" si="8"/>
        <v>2.2658959537572256</v>
      </c>
      <c r="Z18" s="171">
        <f t="shared" si="9"/>
        <v>2.1965517241379309</v>
      </c>
      <c r="AC18" s="30">
        <v>45717</v>
      </c>
      <c r="AD18" s="270">
        <v>4247</v>
      </c>
      <c r="AE18" s="270">
        <v>437021</v>
      </c>
      <c r="AF18" s="270">
        <v>3362</v>
      </c>
      <c r="AG18" s="270">
        <v>350014</v>
      </c>
      <c r="AH18" s="23" t="s">
        <v>1176</v>
      </c>
      <c r="AI18" s="270">
        <v>5747</v>
      </c>
      <c r="AJ18" s="270">
        <v>736137</v>
      </c>
      <c r="AK18" s="270">
        <v>5591</v>
      </c>
      <c r="AL18" s="270">
        <v>486989</v>
      </c>
      <c r="AM18" s="95" t="s">
        <v>1177</v>
      </c>
    </row>
    <row r="19" spans="11:39" ht="16.5" thickBot="1" x14ac:dyDescent="0.3">
      <c r="K19" s="393" t="s">
        <v>1240</v>
      </c>
      <c r="L19" s="270">
        <v>86</v>
      </c>
      <c r="M19" s="270">
        <v>158</v>
      </c>
      <c r="N19" s="270">
        <v>125</v>
      </c>
      <c r="O19" s="270">
        <v>259</v>
      </c>
      <c r="P19" s="270">
        <v>117</v>
      </c>
      <c r="Q19" s="270">
        <v>263</v>
      </c>
      <c r="R19" s="172">
        <f t="shared" si="11"/>
        <v>2.7397260273972601E-2</v>
      </c>
      <c r="S19" s="172">
        <f t="shared" si="13"/>
        <v>3.7391564463057136E-2</v>
      </c>
      <c r="T19" s="172">
        <f t="shared" si="12"/>
        <v>3.4800713860797146E-2</v>
      </c>
      <c r="U19" s="172">
        <f t="shared" si="5"/>
        <v>1.1498435339494942E-3</v>
      </c>
      <c r="V19" s="172">
        <f t="shared" si="6"/>
        <v>1.1387418441462514E-3</v>
      </c>
      <c r="W19" s="172">
        <f t="shared" si="7"/>
        <v>7.4694476868852975E-4</v>
      </c>
      <c r="X19" s="173">
        <f t="shared" si="10"/>
        <v>1.8372093023255813</v>
      </c>
      <c r="Y19" s="173">
        <f t="shared" si="8"/>
        <v>2.0720000000000001</v>
      </c>
      <c r="Z19" s="174">
        <f t="shared" si="9"/>
        <v>2.2478632478632479</v>
      </c>
    </row>
    <row r="45" spans="1:1" x14ac:dyDescent="0.25">
      <c r="A45" s="395" t="s">
        <v>858</v>
      </c>
    </row>
  </sheetData>
  <mergeCells count="9">
    <mergeCell ref="K2:Q2"/>
    <mergeCell ref="R2:Z2"/>
    <mergeCell ref="AC2:AM2"/>
    <mergeCell ref="L3:M3"/>
    <mergeCell ref="N3:O3"/>
    <mergeCell ref="P3:Q3"/>
    <mergeCell ref="R3:T3"/>
    <mergeCell ref="U3:W3"/>
    <mergeCell ref="X3:Z3"/>
  </mergeCells>
  <phoneticPr fontId="13" type="noConversion"/>
  <hyperlinks>
    <hyperlink ref="A45" location="目錄!A1" display="目錄" xr:uid="{4F24F463-E494-4565-984C-4E073E50206E}"/>
  </hyperlink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F07A-BCF8-41B8-B45D-D3E5B99C611B}">
  <dimension ref="A1:O23"/>
  <sheetViews>
    <sheetView zoomScale="70" zoomScaleNormal="70" workbookViewId="0">
      <selection activeCell="E12" sqref="E12"/>
    </sheetView>
  </sheetViews>
  <sheetFormatPr defaultColWidth="8.6640625" defaultRowHeight="15.75" x14ac:dyDescent="0.25"/>
  <cols>
    <col min="12" max="12" width="9.6640625" bestFit="1" customWidth="1"/>
    <col min="13" max="13" width="7.88671875" bestFit="1" customWidth="1"/>
    <col min="14" max="14" width="13.5546875" bestFit="1" customWidth="1"/>
    <col min="15" max="15" width="10.6640625" bestFit="1" customWidth="1"/>
  </cols>
  <sheetData>
    <row r="1" spans="1:15" x14ac:dyDescent="0.25">
      <c r="A1" s="121" t="s">
        <v>333</v>
      </c>
      <c r="B1" s="122" t="s">
        <v>336</v>
      </c>
      <c r="C1" s="122" t="s">
        <v>339</v>
      </c>
    </row>
    <row r="2" spans="1:15" x14ac:dyDescent="0.25">
      <c r="A2" s="400" t="s">
        <v>1237</v>
      </c>
      <c r="B2" s="398">
        <f>L11</f>
        <v>1452</v>
      </c>
      <c r="C2" s="184">
        <f>N11</f>
        <v>6.5337465564738295</v>
      </c>
      <c r="K2" s="507" t="s">
        <v>335</v>
      </c>
      <c r="L2" s="508"/>
      <c r="M2" s="508"/>
      <c r="N2" s="509"/>
    </row>
    <row r="3" spans="1:15" x14ac:dyDescent="0.25">
      <c r="A3" s="396" t="s">
        <v>1179</v>
      </c>
      <c r="B3" s="121">
        <f t="shared" ref="B3:B14" si="0">L12</f>
        <v>2912</v>
      </c>
      <c r="C3" s="184">
        <f t="shared" ref="C3:C14" si="1">N12</f>
        <v>8.2465659340659343</v>
      </c>
      <c r="K3" s="176"/>
      <c r="L3" s="132" t="s">
        <v>337</v>
      </c>
      <c r="M3" s="151" t="s">
        <v>338</v>
      </c>
      <c r="N3" s="134" t="s">
        <v>340</v>
      </c>
    </row>
    <row r="4" spans="1:15" x14ac:dyDescent="0.25">
      <c r="A4" s="396" t="s">
        <v>1221</v>
      </c>
      <c r="B4" s="121">
        <f t="shared" si="0"/>
        <v>5646</v>
      </c>
      <c r="C4" s="184">
        <f t="shared" si="1"/>
        <v>4.3800921006021962</v>
      </c>
      <c r="K4" s="177" t="s">
        <v>341</v>
      </c>
      <c r="L4" s="122">
        <f>MEDIAN(L11:L23)</f>
        <v>1452</v>
      </c>
      <c r="M4" s="391">
        <f>MEDIAN(M11:M23)</f>
        <v>5323</v>
      </c>
      <c r="N4" s="178">
        <f>MEDIAN(N11:N23)</f>
        <v>6.6515353805073429</v>
      </c>
    </row>
    <row r="5" spans="1:15" x14ac:dyDescent="0.25">
      <c r="A5" s="396" t="s">
        <v>1185</v>
      </c>
      <c r="B5" s="121">
        <f t="shared" si="0"/>
        <v>2749</v>
      </c>
      <c r="C5" s="184">
        <f t="shared" si="1"/>
        <v>7.6718806838850488</v>
      </c>
      <c r="K5" s="179" t="s">
        <v>229</v>
      </c>
      <c r="L5" s="180">
        <f>SUM(L11:L23)</f>
        <v>23569</v>
      </c>
      <c r="M5" s="180">
        <f>SUM(M11:M23)</f>
        <v>150893</v>
      </c>
      <c r="N5" s="181">
        <f>M5/L5</f>
        <v>6.4021808307522594</v>
      </c>
    </row>
    <row r="6" spans="1:15" x14ac:dyDescent="0.25">
      <c r="A6" s="400" t="s">
        <v>1194</v>
      </c>
      <c r="B6" s="121">
        <f t="shared" si="0"/>
        <v>749</v>
      </c>
      <c r="C6" s="401">
        <f t="shared" si="1"/>
        <v>6.6515353805073429</v>
      </c>
      <c r="K6" s="122"/>
      <c r="L6" s="122"/>
      <c r="M6" s="122"/>
      <c r="N6" s="122"/>
    </row>
    <row r="7" spans="1:15" ht="16.5" thickBot="1" x14ac:dyDescent="0.3">
      <c r="A7" s="396" t="s">
        <v>1240</v>
      </c>
      <c r="B7" s="121">
        <f t="shared" si="0"/>
        <v>151</v>
      </c>
      <c r="C7" s="184">
        <f t="shared" si="1"/>
        <v>1.4105960264900663</v>
      </c>
      <c r="K7" s="122"/>
      <c r="L7" s="122"/>
      <c r="M7" s="122"/>
      <c r="N7" s="122"/>
    </row>
    <row r="8" spans="1:15" ht="17.25" x14ac:dyDescent="0.25">
      <c r="A8" s="396" t="s">
        <v>1197</v>
      </c>
      <c r="B8" s="121">
        <f t="shared" si="0"/>
        <v>496</v>
      </c>
      <c r="C8" s="184">
        <f t="shared" si="1"/>
        <v>10.731854838709678</v>
      </c>
      <c r="K8" s="525" t="s">
        <v>1094</v>
      </c>
      <c r="L8" s="526"/>
      <c r="M8" s="526"/>
      <c r="N8" s="527"/>
      <c r="O8" s="279" t="s">
        <v>821</v>
      </c>
    </row>
    <row r="9" spans="1:15" x14ac:dyDescent="0.25">
      <c r="A9" s="396" t="s">
        <v>1191</v>
      </c>
      <c r="B9" s="121">
        <f t="shared" si="0"/>
        <v>108</v>
      </c>
      <c r="C9" s="184">
        <f t="shared" si="1"/>
        <v>41.00925925925926</v>
      </c>
      <c r="K9" s="240" t="s">
        <v>343</v>
      </c>
      <c r="L9" s="219" t="s">
        <v>337</v>
      </c>
      <c r="M9" s="219" t="s">
        <v>338</v>
      </c>
      <c r="N9" s="241" t="s">
        <v>344</v>
      </c>
      <c r="O9" s="219" t="s">
        <v>820</v>
      </c>
    </row>
    <row r="10" spans="1:15" x14ac:dyDescent="0.25">
      <c r="A10" s="396" t="s">
        <v>1181</v>
      </c>
      <c r="B10" s="121">
        <f t="shared" si="0"/>
        <v>4387</v>
      </c>
      <c r="C10" s="184">
        <f t="shared" si="1"/>
        <v>10.22429906542056</v>
      </c>
      <c r="K10" s="236" t="s">
        <v>207</v>
      </c>
      <c r="L10" s="237" t="s">
        <v>345</v>
      </c>
      <c r="M10" s="237" t="s">
        <v>346</v>
      </c>
      <c r="N10" s="242" t="s">
        <v>347</v>
      </c>
      <c r="O10" s="221">
        <f>DAY(DATE(YEAR('{channel_tri_month_pv}'!AC18),MONTH('{channel_tri_month_pv}'!AC18)+1,1)-1)</f>
        <v>31</v>
      </c>
    </row>
    <row r="11" spans="1:15" x14ac:dyDescent="0.25">
      <c r="A11" s="396" t="s">
        <v>1238</v>
      </c>
      <c r="B11" s="121">
        <f t="shared" si="0"/>
        <v>3097</v>
      </c>
      <c r="C11" s="184">
        <f t="shared" si="1"/>
        <v>0.5611882466903455</v>
      </c>
      <c r="K11" s="127" t="s">
        <v>1237</v>
      </c>
      <c r="L11" s="270">
        <v>1452</v>
      </c>
      <c r="M11" s="270">
        <v>9487</v>
      </c>
      <c r="N11" s="182">
        <f>M11/L11</f>
        <v>6.5337465564738295</v>
      </c>
      <c r="O11" s="175">
        <f>L11/$O$10</f>
        <v>46.838709677419352</v>
      </c>
    </row>
    <row r="12" spans="1:15" x14ac:dyDescent="0.25">
      <c r="A12" s="396" t="s">
        <v>1241</v>
      </c>
      <c r="B12" s="121">
        <f t="shared" si="0"/>
        <v>87</v>
      </c>
      <c r="C12" s="184">
        <f t="shared" si="1"/>
        <v>7.1034482758620694</v>
      </c>
      <c r="K12" s="127" t="s">
        <v>1179</v>
      </c>
      <c r="L12" s="270">
        <v>2912</v>
      </c>
      <c r="M12" s="270">
        <v>24014</v>
      </c>
      <c r="N12" s="182">
        <f>M12/L12</f>
        <v>8.2465659340659343</v>
      </c>
      <c r="O12" s="175">
        <f>L12/$O$10</f>
        <v>93.935483870967744</v>
      </c>
    </row>
    <row r="13" spans="1:15" x14ac:dyDescent="0.25">
      <c r="A13" s="396" t="s">
        <v>1239</v>
      </c>
      <c r="B13" s="121">
        <f t="shared" si="0"/>
        <v>1607</v>
      </c>
      <c r="C13" s="184">
        <f t="shared" si="1"/>
        <v>5.5276913503422529</v>
      </c>
      <c r="K13" s="127" t="s">
        <v>1221</v>
      </c>
      <c r="L13" s="270">
        <v>5646</v>
      </c>
      <c r="M13" s="270">
        <v>24730</v>
      </c>
      <c r="N13" s="182">
        <f t="shared" ref="N13:N21" si="2">M13/L13</f>
        <v>4.3800921006021962</v>
      </c>
      <c r="O13" s="175">
        <f t="shared" ref="O13:O23" si="3">L13/$O$10</f>
        <v>182.12903225806451</v>
      </c>
    </row>
    <row r="14" spans="1:15" x14ac:dyDescent="0.25">
      <c r="A14" s="396" t="s">
        <v>1242</v>
      </c>
      <c r="B14" s="121">
        <f t="shared" si="0"/>
        <v>128</v>
      </c>
      <c r="C14" s="184">
        <f t="shared" si="1"/>
        <v>4.15625</v>
      </c>
      <c r="K14" s="127" t="s">
        <v>1185</v>
      </c>
      <c r="L14" s="270">
        <v>2749</v>
      </c>
      <c r="M14" s="270">
        <v>21090</v>
      </c>
      <c r="N14" s="182">
        <f t="shared" si="2"/>
        <v>7.6718806838850488</v>
      </c>
      <c r="O14" s="175">
        <f t="shared" si="3"/>
        <v>88.677419354838705</v>
      </c>
    </row>
    <row r="15" spans="1:15" x14ac:dyDescent="0.25">
      <c r="K15" s="127" t="s">
        <v>1194</v>
      </c>
      <c r="L15" s="270">
        <v>749</v>
      </c>
      <c r="M15" s="270">
        <v>4982</v>
      </c>
      <c r="N15" s="182">
        <f t="shared" si="2"/>
        <v>6.6515353805073429</v>
      </c>
      <c r="O15" s="175">
        <f t="shared" si="3"/>
        <v>24.161290322580644</v>
      </c>
    </row>
    <row r="16" spans="1:15" x14ac:dyDescent="0.25">
      <c r="A16" s="397" t="s">
        <v>2749</v>
      </c>
      <c r="B16" s="398">
        <f>MEDIAN(B2:B14)</f>
        <v>1452</v>
      </c>
      <c r="C16" s="399">
        <f>MEDIAN(C2:C14)</f>
        <v>6.6515353805073429</v>
      </c>
      <c r="K16" s="127" t="s">
        <v>1240</v>
      </c>
      <c r="L16" s="270">
        <v>151</v>
      </c>
      <c r="M16" s="270">
        <v>213</v>
      </c>
      <c r="N16" s="182">
        <f t="shared" si="2"/>
        <v>1.4105960264900663</v>
      </c>
      <c r="O16" s="175">
        <f t="shared" si="3"/>
        <v>4.870967741935484</v>
      </c>
    </row>
    <row r="17" spans="1:15" x14ac:dyDescent="0.25">
      <c r="K17" s="127" t="s">
        <v>1197</v>
      </c>
      <c r="L17" s="270">
        <v>496</v>
      </c>
      <c r="M17" s="270">
        <v>5323</v>
      </c>
      <c r="N17" s="182">
        <f t="shared" si="2"/>
        <v>10.731854838709678</v>
      </c>
      <c r="O17" s="175">
        <f t="shared" si="3"/>
        <v>16</v>
      </c>
    </row>
    <row r="18" spans="1:15" x14ac:dyDescent="0.25">
      <c r="K18" s="127" t="s">
        <v>1191</v>
      </c>
      <c r="L18" s="270">
        <v>108</v>
      </c>
      <c r="M18" s="270">
        <v>4429</v>
      </c>
      <c r="N18" s="182">
        <f t="shared" si="2"/>
        <v>41.00925925925926</v>
      </c>
      <c r="O18" s="175">
        <f t="shared" si="3"/>
        <v>3.4838709677419355</v>
      </c>
    </row>
    <row r="19" spans="1:15" x14ac:dyDescent="0.25">
      <c r="K19" s="127" t="s">
        <v>1181</v>
      </c>
      <c r="L19" s="270">
        <v>4387</v>
      </c>
      <c r="M19" s="270">
        <v>44854</v>
      </c>
      <c r="N19" s="182">
        <f t="shared" si="2"/>
        <v>10.22429906542056</v>
      </c>
      <c r="O19" s="175">
        <f t="shared" si="3"/>
        <v>141.51612903225808</v>
      </c>
    </row>
    <row r="20" spans="1:15" x14ac:dyDescent="0.25">
      <c r="A20" s="395" t="s">
        <v>858</v>
      </c>
      <c r="K20" s="127" t="s">
        <v>1238</v>
      </c>
      <c r="L20" s="270">
        <v>3097</v>
      </c>
      <c r="M20" s="270">
        <v>1738</v>
      </c>
      <c r="N20" s="182">
        <f t="shared" si="2"/>
        <v>0.5611882466903455</v>
      </c>
      <c r="O20" s="175">
        <f t="shared" si="3"/>
        <v>99.903225806451616</v>
      </c>
    </row>
    <row r="21" spans="1:15" x14ac:dyDescent="0.25">
      <c r="K21" s="127" t="s">
        <v>1241</v>
      </c>
      <c r="L21" s="270">
        <v>87</v>
      </c>
      <c r="M21" s="270">
        <v>618</v>
      </c>
      <c r="N21" s="182">
        <f t="shared" si="2"/>
        <v>7.1034482758620694</v>
      </c>
      <c r="O21" s="175">
        <f t="shared" si="3"/>
        <v>2.806451612903226</v>
      </c>
    </row>
    <row r="22" spans="1:15" x14ac:dyDescent="0.25">
      <c r="K22" s="127" t="s">
        <v>1239</v>
      </c>
      <c r="L22" s="270">
        <v>1607</v>
      </c>
      <c r="M22" s="270">
        <v>8883</v>
      </c>
      <c r="N22" s="182">
        <f>M22/L22</f>
        <v>5.5276913503422529</v>
      </c>
      <c r="O22" s="175">
        <f t="shared" si="3"/>
        <v>51.838709677419352</v>
      </c>
    </row>
    <row r="23" spans="1:15" ht="16.5" thickBot="1" x14ac:dyDescent="0.3">
      <c r="K23" s="150" t="s">
        <v>1242</v>
      </c>
      <c r="L23" s="270">
        <v>128</v>
      </c>
      <c r="M23" s="270">
        <v>532</v>
      </c>
      <c r="N23" s="183">
        <f>M23/L23</f>
        <v>4.15625</v>
      </c>
      <c r="O23" s="175">
        <f t="shared" si="3"/>
        <v>4.129032258064516</v>
      </c>
    </row>
  </sheetData>
  <mergeCells count="2">
    <mergeCell ref="K2:N2"/>
    <mergeCell ref="K8:N8"/>
  </mergeCells>
  <phoneticPr fontId="13" type="noConversion"/>
  <conditionalFormatting sqref="L11:L23">
    <cfRule type="cellIs" dxfId="8" priority="5" operator="equal">
      <formula>$L$4</formula>
    </cfRule>
    <cfRule type="cellIs" dxfId="7" priority="7" operator="equal">
      <formula>$C$4</formula>
    </cfRule>
  </conditionalFormatting>
  <conditionalFormatting sqref="M11:M23">
    <cfRule type="cellIs" dxfId="6" priority="4" operator="equal">
      <formula>$M$4</formula>
    </cfRule>
  </conditionalFormatting>
  <conditionalFormatting sqref="N11:N23">
    <cfRule type="cellIs" dxfId="5" priority="1" operator="equal">
      <formula>$N$4</formula>
    </cfRule>
    <cfRule type="cellIs" dxfId="4" priority="2" operator="equal">
      <formula>$E$4</formula>
    </cfRule>
  </conditionalFormatting>
  <hyperlinks>
    <hyperlink ref="A20" location="目錄!A1" display="目錄" xr:uid="{85BC41CB-F5BA-4646-889D-5196CE7F43E2}"/>
  </hyperlink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F1B48-D45C-4FFC-8B8F-A3132FD4F81F}">
  <dimension ref="A1:L1283"/>
  <sheetViews>
    <sheetView zoomScale="73" zoomScaleNormal="73" workbookViewId="0">
      <pane xSplit="1" ySplit="4" topLeftCell="B5" activePane="bottomRight" state="frozen"/>
      <selection activeCell="D112" sqref="D112:D126"/>
      <selection pane="topRight" activeCell="D112" sqref="D112:D126"/>
      <selection pane="bottomLeft" activeCell="D112" sqref="D112:D126"/>
      <selection pane="bottomRight" activeCell="D8" sqref="D8"/>
    </sheetView>
  </sheetViews>
  <sheetFormatPr defaultColWidth="8.6640625" defaultRowHeight="15.75" x14ac:dyDescent="0.25"/>
  <cols>
    <col min="2" max="2" width="7.33203125" style="1" bestFit="1" customWidth="1"/>
    <col min="3" max="3" width="10.109375" style="305" bestFit="1" customWidth="1"/>
    <col min="4" max="4" width="70.6640625" customWidth="1"/>
    <col min="5" max="5" width="15.88671875" bestFit="1" customWidth="1"/>
    <col min="6" max="6" width="17.6640625" bestFit="1" customWidth="1"/>
    <col min="7" max="7" width="17" bestFit="1" customWidth="1"/>
    <col min="8" max="8" width="15.6640625" bestFit="1" customWidth="1"/>
    <col min="9" max="9" width="17.44140625" bestFit="1" customWidth="1"/>
    <col min="10" max="10" width="16.88671875" bestFit="1" customWidth="1"/>
    <col min="11" max="11" width="10.33203125" bestFit="1" customWidth="1"/>
    <col min="15" max="15" width="93" bestFit="1" customWidth="1"/>
    <col min="16" max="16" width="11.33203125" customWidth="1"/>
    <col min="17" max="17" width="13" customWidth="1"/>
    <col min="18" max="18" width="12.109375" customWidth="1"/>
    <col min="19" max="19" width="10.88671875" customWidth="1"/>
    <col min="20" max="20" width="12.5546875" customWidth="1"/>
    <col min="21" max="21" width="11.6640625" customWidth="1"/>
  </cols>
  <sheetData>
    <row r="1" spans="2:11" ht="16.5" thickBot="1" x14ac:dyDescent="0.3"/>
    <row r="2" spans="2:11" x14ac:dyDescent="0.25">
      <c r="B2" s="525" t="s">
        <v>1071</v>
      </c>
      <c r="C2" s="526"/>
      <c r="D2" s="526"/>
      <c r="E2" s="526"/>
      <c r="F2" s="526"/>
      <c r="G2" s="526"/>
      <c r="H2" s="526"/>
      <c r="I2" s="526"/>
      <c r="J2" s="527"/>
    </row>
    <row r="3" spans="2:11" x14ac:dyDescent="0.25">
      <c r="B3" s="232" t="s">
        <v>333</v>
      </c>
      <c r="C3" s="284" t="s">
        <v>356</v>
      </c>
      <c r="D3" s="213" t="s">
        <v>357</v>
      </c>
      <c r="E3" s="213" t="s">
        <v>358</v>
      </c>
      <c r="F3" s="213" t="s">
        <v>359</v>
      </c>
      <c r="G3" s="213" t="s">
        <v>360</v>
      </c>
      <c r="H3" s="213" t="s">
        <v>361</v>
      </c>
      <c r="I3" s="213" t="s">
        <v>362</v>
      </c>
      <c r="J3" s="216" t="s">
        <v>363</v>
      </c>
    </row>
    <row r="4" spans="2:11" ht="16.5" thickBot="1" x14ac:dyDescent="0.3">
      <c r="B4" s="267" t="s">
        <v>207</v>
      </c>
      <c r="C4" s="285" t="s">
        <v>348</v>
      </c>
      <c r="D4" s="268" t="s">
        <v>349</v>
      </c>
      <c r="E4" s="268" t="s">
        <v>350</v>
      </c>
      <c r="F4" s="268" t="s">
        <v>351</v>
      </c>
      <c r="G4" s="268" t="s">
        <v>352</v>
      </c>
      <c r="H4" s="268" t="s">
        <v>353</v>
      </c>
      <c r="I4" s="268" t="s">
        <v>354</v>
      </c>
      <c r="J4" s="269" t="s">
        <v>355</v>
      </c>
      <c r="K4" s="311" t="s">
        <v>819</v>
      </c>
    </row>
    <row r="5" spans="2:11" x14ac:dyDescent="0.25">
      <c r="B5" t="s">
        <v>1179</v>
      </c>
      <c r="C5" s="270">
        <v>8580004</v>
      </c>
      <c r="D5" t="s">
        <v>2754</v>
      </c>
      <c r="E5" s="270">
        <v>95</v>
      </c>
      <c r="F5" s="270">
        <v>5</v>
      </c>
      <c r="G5" s="270">
        <v>90</v>
      </c>
      <c r="H5" s="270">
        <v>532</v>
      </c>
      <c r="I5" s="270">
        <v>19</v>
      </c>
      <c r="J5" s="270">
        <v>513</v>
      </c>
      <c r="K5" s="278">
        <f t="shared" ref="K5:K68" si="0">E5+H5</f>
        <v>627</v>
      </c>
    </row>
    <row r="6" spans="2:11" x14ac:dyDescent="0.25">
      <c r="B6" t="s">
        <v>1185</v>
      </c>
      <c r="C6" s="270">
        <v>8582700</v>
      </c>
      <c r="D6" t="s">
        <v>2755</v>
      </c>
      <c r="E6" s="270">
        <v>152</v>
      </c>
      <c r="F6" s="270">
        <v>8</v>
      </c>
      <c r="G6" s="270">
        <v>144</v>
      </c>
      <c r="H6" s="270">
        <v>524</v>
      </c>
      <c r="I6" s="270">
        <v>22</v>
      </c>
      <c r="J6" s="270">
        <v>502</v>
      </c>
      <c r="K6" s="278">
        <f t="shared" si="0"/>
        <v>676</v>
      </c>
    </row>
    <row r="7" spans="2:11" x14ac:dyDescent="0.25">
      <c r="B7" t="s">
        <v>1191</v>
      </c>
      <c r="C7" s="270">
        <v>8635536</v>
      </c>
      <c r="D7" t="s">
        <v>2756</v>
      </c>
      <c r="E7" s="270">
        <v>156</v>
      </c>
      <c r="F7" s="270">
        <v>16</v>
      </c>
      <c r="G7" s="270">
        <v>140</v>
      </c>
      <c r="H7" s="270">
        <v>505</v>
      </c>
      <c r="I7" s="270">
        <v>33</v>
      </c>
      <c r="J7" s="270">
        <v>472</v>
      </c>
      <c r="K7" s="278">
        <f t="shared" si="0"/>
        <v>661</v>
      </c>
    </row>
    <row r="8" spans="2:11" x14ac:dyDescent="0.25">
      <c r="B8" t="s">
        <v>1181</v>
      </c>
      <c r="C8" s="270">
        <v>8580419</v>
      </c>
      <c r="D8" t="s">
        <v>2757</v>
      </c>
      <c r="E8" s="270">
        <v>71</v>
      </c>
      <c r="F8" s="270">
        <v>3</v>
      </c>
      <c r="G8" s="270">
        <v>68</v>
      </c>
      <c r="H8" s="270">
        <v>494</v>
      </c>
      <c r="I8" s="270">
        <v>20</v>
      </c>
      <c r="J8" s="270">
        <v>474</v>
      </c>
      <c r="K8" s="278">
        <f t="shared" si="0"/>
        <v>565</v>
      </c>
    </row>
    <row r="9" spans="2:11" x14ac:dyDescent="0.25">
      <c r="B9" t="s">
        <v>1179</v>
      </c>
      <c r="C9" s="270">
        <v>8625814</v>
      </c>
      <c r="D9" t="s">
        <v>1575</v>
      </c>
      <c r="E9" s="270">
        <v>51</v>
      </c>
      <c r="F9" s="270">
        <v>3</v>
      </c>
      <c r="G9" s="270">
        <v>48</v>
      </c>
      <c r="H9" s="270">
        <v>458</v>
      </c>
      <c r="I9" s="270">
        <v>38</v>
      </c>
      <c r="J9" s="270">
        <v>420</v>
      </c>
      <c r="K9" s="278">
        <f t="shared" si="0"/>
        <v>509</v>
      </c>
    </row>
    <row r="10" spans="2:11" x14ac:dyDescent="0.25">
      <c r="B10" t="s">
        <v>1181</v>
      </c>
      <c r="C10" s="270">
        <v>8604788</v>
      </c>
      <c r="D10" t="s">
        <v>1475</v>
      </c>
      <c r="E10" s="270">
        <v>89</v>
      </c>
      <c r="F10" s="270">
        <v>3</v>
      </c>
      <c r="G10" s="270">
        <v>86</v>
      </c>
      <c r="H10" s="270">
        <v>449</v>
      </c>
      <c r="I10" s="270">
        <v>20</v>
      </c>
      <c r="J10" s="270">
        <v>429</v>
      </c>
      <c r="K10" s="278">
        <f t="shared" si="0"/>
        <v>538</v>
      </c>
    </row>
    <row r="11" spans="2:11" x14ac:dyDescent="0.25">
      <c r="B11" t="s">
        <v>1191</v>
      </c>
      <c r="C11" s="270">
        <v>8596973</v>
      </c>
      <c r="D11" t="s">
        <v>2750</v>
      </c>
      <c r="E11" s="270">
        <v>225</v>
      </c>
      <c r="F11" s="270">
        <v>14</v>
      </c>
      <c r="G11" s="270">
        <v>211</v>
      </c>
      <c r="H11" s="270">
        <v>385</v>
      </c>
      <c r="I11" s="270">
        <v>17</v>
      </c>
      <c r="J11" s="270">
        <v>368</v>
      </c>
      <c r="K11" s="278">
        <f t="shared" si="0"/>
        <v>610</v>
      </c>
    </row>
    <row r="12" spans="2:11" x14ac:dyDescent="0.25">
      <c r="B12" t="s">
        <v>1191</v>
      </c>
      <c r="C12" s="270">
        <v>8605970</v>
      </c>
      <c r="D12" t="s">
        <v>2752</v>
      </c>
      <c r="E12" s="270">
        <v>185</v>
      </c>
      <c r="F12" s="270">
        <v>6</v>
      </c>
      <c r="G12" s="270">
        <v>179</v>
      </c>
      <c r="H12" s="270">
        <v>378</v>
      </c>
      <c r="I12" s="270">
        <v>19</v>
      </c>
      <c r="J12" s="270">
        <v>359</v>
      </c>
      <c r="K12" s="278">
        <f t="shared" si="0"/>
        <v>563</v>
      </c>
    </row>
    <row r="13" spans="2:11" x14ac:dyDescent="0.25">
      <c r="B13" t="s">
        <v>1179</v>
      </c>
      <c r="C13" s="270">
        <v>8609119</v>
      </c>
      <c r="D13" t="s">
        <v>1590</v>
      </c>
      <c r="E13" s="270">
        <v>47</v>
      </c>
      <c r="F13" s="270">
        <v>4</v>
      </c>
      <c r="G13" s="270">
        <v>43</v>
      </c>
      <c r="H13" s="270">
        <v>373</v>
      </c>
      <c r="I13" s="270">
        <v>25</v>
      </c>
      <c r="J13" s="270">
        <v>348</v>
      </c>
      <c r="K13" s="278">
        <f t="shared" si="0"/>
        <v>420</v>
      </c>
    </row>
    <row r="14" spans="2:11" x14ac:dyDescent="0.25">
      <c r="B14" t="s">
        <v>1181</v>
      </c>
      <c r="C14" s="270">
        <v>8585311</v>
      </c>
      <c r="D14" t="s">
        <v>1448</v>
      </c>
      <c r="E14" s="270">
        <v>134</v>
      </c>
      <c r="F14" s="270">
        <v>3</v>
      </c>
      <c r="G14" s="270">
        <v>131</v>
      </c>
      <c r="H14" s="270">
        <v>370</v>
      </c>
      <c r="I14" s="270">
        <v>12</v>
      </c>
      <c r="J14" s="270">
        <v>358</v>
      </c>
      <c r="K14" s="278">
        <f t="shared" si="0"/>
        <v>504</v>
      </c>
    </row>
    <row r="15" spans="2:11" x14ac:dyDescent="0.25">
      <c r="B15" t="s">
        <v>1179</v>
      </c>
      <c r="C15" s="270">
        <v>8641155</v>
      </c>
      <c r="D15" t="s">
        <v>1645</v>
      </c>
      <c r="E15" s="270">
        <v>40</v>
      </c>
      <c r="F15" s="270">
        <v>4</v>
      </c>
      <c r="G15" s="270">
        <v>36</v>
      </c>
      <c r="H15" s="270">
        <v>362</v>
      </c>
      <c r="I15" s="270">
        <v>26</v>
      </c>
      <c r="J15" s="270">
        <v>336</v>
      </c>
      <c r="K15" s="278">
        <f t="shared" si="0"/>
        <v>402</v>
      </c>
    </row>
    <row r="16" spans="2:11" x14ac:dyDescent="0.25">
      <c r="B16" t="s">
        <v>1179</v>
      </c>
      <c r="C16" s="270">
        <v>8578565</v>
      </c>
      <c r="D16" t="s">
        <v>1674</v>
      </c>
      <c r="E16" s="270">
        <v>37</v>
      </c>
      <c r="F16" s="270">
        <v>4</v>
      </c>
      <c r="G16" s="270">
        <v>33</v>
      </c>
      <c r="H16" s="270">
        <v>358</v>
      </c>
      <c r="I16" s="270">
        <v>11</v>
      </c>
      <c r="J16" s="270">
        <v>347</v>
      </c>
      <c r="K16" s="278">
        <f t="shared" si="0"/>
        <v>395</v>
      </c>
    </row>
    <row r="17" spans="1:12" x14ac:dyDescent="0.25">
      <c r="B17" t="s">
        <v>1179</v>
      </c>
      <c r="C17" s="270">
        <v>8639696</v>
      </c>
      <c r="D17" t="s">
        <v>1623</v>
      </c>
      <c r="E17" s="270">
        <v>44</v>
      </c>
      <c r="F17" s="270">
        <v>4</v>
      </c>
      <c r="G17" s="270">
        <v>40</v>
      </c>
      <c r="H17" s="270">
        <v>356</v>
      </c>
      <c r="I17" s="270">
        <v>24</v>
      </c>
      <c r="J17" s="270">
        <v>332</v>
      </c>
      <c r="K17" s="278">
        <f t="shared" si="0"/>
        <v>400</v>
      </c>
    </row>
    <row r="18" spans="1:12" x14ac:dyDescent="0.25">
      <c r="B18" t="s">
        <v>1179</v>
      </c>
      <c r="C18" s="270">
        <v>8595362</v>
      </c>
      <c r="D18" t="s">
        <v>1604</v>
      </c>
      <c r="E18" s="270">
        <v>46</v>
      </c>
      <c r="F18" s="270">
        <v>4</v>
      </c>
      <c r="G18" s="270">
        <v>42</v>
      </c>
      <c r="H18" s="270">
        <v>344</v>
      </c>
      <c r="I18" s="270">
        <v>20</v>
      </c>
      <c r="J18" s="270">
        <v>324</v>
      </c>
      <c r="K18" s="278">
        <f t="shared" si="0"/>
        <v>390</v>
      </c>
    </row>
    <row r="19" spans="1:12" x14ac:dyDescent="0.25">
      <c r="B19" t="s">
        <v>1179</v>
      </c>
      <c r="C19" s="270">
        <v>8610626</v>
      </c>
      <c r="D19" t="s">
        <v>1618</v>
      </c>
      <c r="E19" s="270">
        <v>44</v>
      </c>
      <c r="F19" s="270">
        <v>3</v>
      </c>
      <c r="G19" s="270">
        <v>41</v>
      </c>
      <c r="H19" s="270">
        <v>343</v>
      </c>
      <c r="I19" s="270">
        <v>24</v>
      </c>
      <c r="J19" s="270">
        <v>319</v>
      </c>
      <c r="K19" s="278">
        <f t="shared" si="0"/>
        <v>387</v>
      </c>
    </row>
    <row r="20" spans="1:12" x14ac:dyDescent="0.25">
      <c r="B20" t="s">
        <v>1181</v>
      </c>
      <c r="C20" s="270">
        <v>8632554</v>
      </c>
      <c r="D20" t="s">
        <v>1477</v>
      </c>
      <c r="E20" s="270">
        <v>88</v>
      </c>
      <c r="F20" s="270">
        <v>8</v>
      </c>
      <c r="G20" s="270">
        <v>80</v>
      </c>
      <c r="H20" s="270">
        <v>331</v>
      </c>
      <c r="I20" s="270">
        <v>15</v>
      </c>
      <c r="J20" s="270">
        <v>316</v>
      </c>
      <c r="K20" s="278">
        <f t="shared" si="0"/>
        <v>419</v>
      </c>
    </row>
    <row r="21" spans="1:12" x14ac:dyDescent="0.25">
      <c r="B21" t="s">
        <v>1179</v>
      </c>
      <c r="C21" s="270">
        <v>8593976</v>
      </c>
      <c r="D21" t="s">
        <v>1571</v>
      </c>
      <c r="E21" s="270">
        <v>52</v>
      </c>
      <c r="F21" s="270">
        <v>0</v>
      </c>
      <c r="G21" s="270">
        <v>52</v>
      </c>
      <c r="H21" s="270">
        <v>331</v>
      </c>
      <c r="I21" s="270">
        <v>13</v>
      </c>
      <c r="J21" s="270">
        <v>318</v>
      </c>
      <c r="K21" s="278">
        <f t="shared" si="0"/>
        <v>383</v>
      </c>
    </row>
    <row r="22" spans="1:12" x14ac:dyDescent="0.25">
      <c r="B22" t="s">
        <v>1185</v>
      </c>
      <c r="C22" s="270">
        <v>8640862</v>
      </c>
      <c r="D22" t="s">
        <v>1447</v>
      </c>
      <c r="E22" s="270">
        <v>134</v>
      </c>
      <c r="F22" s="270">
        <v>10</v>
      </c>
      <c r="G22" s="270">
        <v>124</v>
      </c>
      <c r="H22" s="270">
        <v>324</v>
      </c>
      <c r="I22" s="270">
        <v>25</v>
      </c>
      <c r="J22" s="270">
        <v>299</v>
      </c>
      <c r="K22" s="278">
        <f t="shared" si="0"/>
        <v>458</v>
      </c>
    </row>
    <row r="23" spans="1:12" x14ac:dyDescent="0.25">
      <c r="B23" t="s">
        <v>1179</v>
      </c>
      <c r="C23" s="270">
        <v>8624287</v>
      </c>
      <c r="D23" t="s">
        <v>1610</v>
      </c>
      <c r="E23" s="270">
        <v>45</v>
      </c>
      <c r="F23" s="270">
        <v>4</v>
      </c>
      <c r="G23" s="270">
        <v>41</v>
      </c>
      <c r="H23" s="270">
        <v>313</v>
      </c>
      <c r="I23" s="270">
        <v>27</v>
      </c>
      <c r="J23" s="270">
        <v>286</v>
      </c>
      <c r="K23" s="278">
        <f t="shared" si="0"/>
        <v>358</v>
      </c>
    </row>
    <row r="24" spans="1:12" x14ac:dyDescent="0.25">
      <c r="B24" t="s">
        <v>1181</v>
      </c>
      <c r="C24" s="270">
        <v>8594611</v>
      </c>
      <c r="D24" t="s">
        <v>1484</v>
      </c>
      <c r="E24" s="270">
        <v>81</v>
      </c>
      <c r="F24" s="270">
        <v>5</v>
      </c>
      <c r="G24" s="270">
        <v>76</v>
      </c>
      <c r="H24" s="270">
        <v>308</v>
      </c>
      <c r="I24" s="270">
        <v>17</v>
      </c>
      <c r="J24" s="270">
        <v>291</v>
      </c>
      <c r="K24" s="278">
        <f t="shared" si="0"/>
        <v>389</v>
      </c>
    </row>
    <row r="25" spans="1:12" x14ac:dyDescent="0.25">
      <c r="B25" t="s">
        <v>1181</v>
      </c>
      <c r="C25" s="270">
        <v>8597873</v>
      </c>
      <c r="D25" t="s">
        <v>1471</v>
      </c>
      <c r="E25" s="270">
        <v>92</v>
      </c>
      <c r="F25" s="270">
        <v>3</v>
      </c>
      <c r="G25" s="270">
        <v>89</v>
      </c>
      <c r="H25" s="270">
        <v>301</v>
      </c>
      <c r="I25" s="270">
        <v>8</v>
      </c>
      <c r="J25" s="270">
        <v>293</v>
      </c>
      <c r="K25" s="278">
        <f t="shared" si="0"/>
        <v>393</v>
      </c>
    </row>
    <row r="26" spans="1:12" x14ac:dyDescent="0.25">
      <c r="B26" t="s">
        <v>1181</v>
      </c>
      <c r="C26" s="270">
        <v>8578806</v>
      </c>
      <c r="D26" t="s">
        <v>1539</v>
      </c>
      <c r="E26" s="270">
        <v>59</v>
      </c>
      <c r="F26" s="270">
        <v>2</v>
      </c>
      <c r="G26" s="270">
        <v>57</v>
      </c>
      <c r="H26" s="270">
        <v>291</v>
      </c>
      <c r="I26" s="270">
        <v>11</v>
      </c>
      <c r="J26" s="270">
        <v>280</v>
      </c>
      <c r="K26" s="278">
        <f t="shared" si="0"/>
        <v>350</v>
      </c>
    </row>
    <row r="27" spans="1:12" x14ac:dyDescent="0.25">
      <c r="B27" t="s">
        <v>1181</v>
      </c>
      <c r="C27" s="270">
        <v>8600809</v>
      </c>
      <c r="D27" t="s">
        <v>1567</v>
      </c>
      <c r="E27" s="270">
        <v>53</v>
      </c>
      <c r="F27" s="270">
        <v>6</v>
      </c>
      <c r="G27" s="270">
        <v>47</v>
      </c>
      <c r="H27" s="270">
        <v>280</v>
      </c>
      <c r="I27" s="270">
        <v>14</v>
      </c>
      <c r="J27" s="270">
        <v>266</v>
      </c>
      <c r="K27" s="278">
        <f t="shared" si="0"/>
        <v>333</v>
      </c>
    </row>
    <row r="28" spans="1:12" x14ac:dyDescent="0.25">
      <c r="B28" t="s">
        <v>1185</v>
      </c>
      <c r="C28" s="270">
        <v>8615166</v>
      </c>
      <c r="D28" t="s">
        <v>1467</v>
      </c>
      <c r="E28" s="270">
        <v>98</v>
      </c>
      <c r="F28" s="270">
        <v>7</v>
      </c>
      <c r="G28" s="270">
        <v>91</v>
      </c>
      <c r="H28" s="270">
        <v>272</v>
      </c>
      <c r="I28" s="270">
        <v>16</v>
      </c>
      <c r="J28" s="270">
        <v>256</v>
      </c>
      <c r="K28" s="278">
        <f t="shared" si="0"/>
        <v>370</v>
      </c>
    </row>
    <row r="29" spans="1:12" x14ac:dyDescent="0.25">
      <c r="B29" t="s">
        <v>1181</v>
      </c>
      <c r="C29" s="270">
        <v>8602072</v>
      </c>
      <c r="D29" t="s">
        <v>1458</v>
      </c>
      <c r="E29" s="270">
        <v>107</v>
      </c>
      <c r="F29" s="270">
        <v>4</v>
      </c>
      <c r="G29" s="270">
        <v>103</v>
      </c>
      <c r="H29" s="270">
        <v>267</v>
      </c>
      <c r="I29" s="270">
        <v>13</v>
      </c>
      <c r="J29" s="270">
        <v>254</v>
      </c>
      <c r="K29" s="278">
        <f t="shared" si="0"/>
        <v>374</v>
      </c>
    </row>
    <row r="30" spans="1:12" ht="15.75" customHeight="1" x14ac:dyDescent="0.25">
      <c r="A30" s="300" t="s">
        <v>858</v>
      </c>
      <c r="B30" t="s">
        <v>1191</v>
      </c>
      <c r="C30" s="270">
        <v>8581661</v>
      </c>
      <c r="D30" t="s">
        <v>1450</v>
      </c>
      <c r="E30" s="270">
        <v>120</v>
      </c>
      <c r="F30" s="270">
        <v>3</v>
      </c>
      <c r="G30" s="270">
        <v>117</v>
      </c>
      <c r="H30" s="270">
        <v>264</v>
      </c>
      <c r="I30" s="270">
        <v>9</v>
      </c>
      <c r="J30" s="270">
        <v>255</v>
      </c>
      <c r="K30" s="278">
        <f t="shared" si="0"/>
        <v>384</v>
      </c>
      <c r="L30" s="277"/>
    </row>
    <row r="31" spans="1:12" x14ac:dyDescent="0.25">
      <c r="B31" t="s">
        <v>1181</v>
      </c>
      <c r="C31" s="270">
        <v>8611773</v>
      </c>
      <c r="D31" t="s">
        <v>1503</v>
      </c>
      <c r="E31" s="270">
        <v>71</v>
      </c>
      <c r="F31" s="270">
        <v>6</v>
      </c>
      <c r="G31" s="270">
        <v>65</v>
      </c>
      <c r="H31" s="270">
        <v>264</v>
      </c>
      <c r="I31" s="270">
        <v>13</v>
      </c>
      <c r="J31" s="270">
        <v>251</v>
      </c>
      <c r="K31" s="278">
        <f t="shared" si="0"/>
        <v>335</v>
      </c>
    </row>
    <row r="32" spans="1:12" x14ac:dyDescent="0.25">
      <c r="B32" t="s">
        <v>1181</v>
      </c>
      <c r="C32" s="270">
        <v>8594607</v>
      </c>
      <c r="D32" t="s">
        <v>1454</v>
      </c>
      <c r="E32" s="270">
        <v>112</v>
      </c>
      <c r="F32" s="270">
        <v>8</v>
      </c>
      <c r="G32" s="270">
        <v>104</v>
      </c>
      <c r="H32" s="270">
        <v>262</v>
      </c>
      <c r="I32" s="270">
        <v>14</v>
      </c>
      <c r="J32" s="270">
        <v>248</v>
      </c>
      <c r="K32" s="278">
        <f t="shared" si="0"/>
        <v>374</v>
      </c>
    </row>
    <row r="33" spans="2:11" x14ac:dyDescent="0.25">
      <c r="B33" t="s">
        <v>1181</v>
      </c>
      <c r="C33" s="270">
        <v>8638534</v>
      </c>
      <c r="D33" t="s">
        <v>1513</v>
      </c>
      <c r="E33" s="270">
        <v>65</v>
      </c>
      <c r="F33" s="270">
        <v>8</v>
      </c>
      <c r="G33" s="270">
        <v>57</v>
      </c>
      <c r="H33" s="270">
        <v>261</v>
      </c>
      <c r="I33" s="270">
        <v>15</v>
      </c>
      <c r="J33" s="270">
        <v>246</v>
      </c>
      <c r="K33" s="278">
        <f t="shared" si="0"/>
        <v>326</v>
      </c>
    </row>
    <row r="34" spans="2:11" x14ac:dyDescent="0.25">
      <c r="B34" t="s">
        <v>1181</v>
      </c>
      <c r="C34" s="270">
        <v>8594086</v>
      </c>
      <c r="D34" t="s">
        <v>2054</v>
      </c>
      <c r="E34" s="270">
        <v>14</v>
      </c>
      <c r="F34" s="270">
        <v>1</v>
      </c>
      <c r="G34" s="270">
        <v>13</v>
      </c>
      <c r="H34" s="270">
        <v>260</v>
      </c>
      <c r="I34" s="270">
        <v>11</v>
      </c>
      <c r="J34" s="270">
        <v>249</v>
      </c>
      <c r="K34" s="278">
        <f t="shared" si="0"/>
        <v>274</v>
      </c>
    </row>
    <row r="35" spans="2:11" x14ac:dyDescent="0.25">
      <c r="B35" t="s">
        <v>1181</v>
      </c>
      <c r="C35" s="270">
        <v>8610550</v>
      </c>
      <c r="D35" t="s">
        <v>1465</v>
      </c>
      <c r="E35" s="270">
        <v>101</v>
      </c>
      <c r="F35" s="270">
        <v>2</v>
      </c>
      <c r="G35" s="270">
        <v>99</v>
      </c>
      <c r="H35" s="270">
        <v>259</v>
      </c>
      <c r="I35" s="270">
        <v>10</v>
      </c>
      <c r="J35" s="270">
        <v>249</v>
      </c>
      <c r="K35" s="278">
        <f t="shared" si="0"/>
        <v>360</v>
      </c>
    </row>
    <row r="36" spans="2:11" x14ac:dyDescent="0.25">
      <c r="B36" t="s">
        <v>1181</v>
      </c>
      <c r="C36" s="270">
        <v>8581126</v>
      </c>
      <c r="D36" t="s">
        <v>1517</v>
      </c>
      <c r="E36" s="270">
        <v>64</v>
      </c>
      <c r="F36" s="270">
        <v>1</v>
      </c>
      <c r="G36" s="270">
        <v>63</v>
      </c>
      <c r="H36" s="270">
        <v>259</v>
      </c>
      <c r="I36" s="270">
        <v>9</v>
      </c>
      <c r="J36" s="270">
        <v>250</v>
      </c>
      <c r="K36" s="278">
        <f t="shared" si="0"/>
        <v>323</v>
      </c>
    </row>
    <row r="37" spans="2:11" x14ac:dyDescent="0.25">
      <c r="B37" t="s">
        <v>1181</v>
      </c>
      <c r="C37" s="270">
        <v>8529505</v>
      </c>
      <c r="D37" t="s">
        <v>1540</v>
      </c>
      <c r="E37" s="270">
        <v>59</v>
      </c>
      <c r="F37" s="270">
        <v>2</v>
      </c>
      <c r="G37" s="270">
        <v>57</v>
      </c>
      <c r="H37" s="270">
        <v>259</v>
      </c>
      <c r="I37" s="270">
        <v>23</v>
      </c>
      <c r="J37" s="270">
        <v>236</v>
      </c>
      <c r="K37" s="278">
        <f t="shared" si="0"/>
        <v>318</v>
      </c>
    </row>
    <row r="38" spans="2:11" x14ac:dyDescent="0.25">
      <c r="B38" t="s">
        <v>1181</v>
      </c>
      <c r="C38" s="270">
        <v>8620781</v>
      </c>
      <c r="D38" t="s">
        <v>1572</v>
      </c>
      <c r="E38" s="270">
        <v>52</v>
      </c>
      <c r="F38" s="270">
        <v>2</v>
      </c>
      <c r="G38" s="270">
        <v>50</v>
      </c>
      <c r="H38" s="270">
        <v>258</v>
      </c>
      <c r="I38" s="270">
        <v>11</v>
      </c>
      <c r="J38" s="270">
        <v>247</v>
      </c>
      <c r="K38" s="278">
        <f t="shared" si="0"/>
        <v>310</v>
      </c>
    </row>
    <row r="39" spans="2:11" x14ac:dyDescent="0.25">
      <c r="B39" t="s">
        <v>1181</v>
      </c>
      <c r="C39" s="270">
        <v>8612461</v>
      </c>
      <c r="D39" t="s">
        <v>1456</v>
      </c>
      <c r="E39" s="270">
        <v>108</v>
      </c>
      <c r="F39" s="270">
        <v>3</v>
      </c>
      <c r="G39" s="270">
        <v>105</v>
      </c>
      <c r="H39" s="270">
        <v>249</v>
      </c>
      <c r="I39" s="270">
        <v>8</v>
      </c>
      <c r="J39" s="270">
        <v>241</v>
      </c>
      <c r="K39" s="278">
        <f t="shared" si="0"/>
        <v>357</v>
      </c>
    </row>
    <row r="40" spans="2:11" x14ac:dyDescent="0.25">
      <c r="B40" t="s">
        <v>1179</v>
      </c>
      <c r="C40" s="270">
        <v>8595310</v>
      </c>
      <c r="D40" t="s">
        <v>1730</v>
      </c>
      <c r="E40" s="270">
        <v>31</v>
      </c>
      <c r="F40" s="270">
        <v>2</v>
      </c>
      <c r="G40" s="270">
        <v>29</v>
      </c>
      <c r="H40" s="270">
        <v>238</v>
      </c>
      <c r="I40" s="270">
        <v>12</v>
      </c>
      <c r="J40" s="270">
        <v>226</v>
      </c>
      <c r="K40" s="278">
        <f t="shared" si="0"/>
        <v>269</v>
      </c>
    </row>
    <row r="41" spans="2:11" x14ac:dyDescent="0.25">
      <c r="B41" t="s">
        <v>1181</v>
      </c>
      <c r="C41" s="270">
        <v>8587796</v>
      </c>
      <c r="D41" t="s">
        <v>1509</v>
      </c>
      <c r="E41" s="270">
        <v>67</v>
      </c>
      <c r="F41" s="270">
        <v>2</v>
      </c>
      <c r="G41" s="270">
        <v>65</v>
      </c>
      <c r="H41" s="270">
        <v>237</v>
      </c>
      <c r="I41" s="270">
        <v>6</v>
      </c>
      <c r="J41" s="270">
        <v>231</v>
      </c>
      <c r="K41" s="278">
        <f t="shared" si="0"/>
        <v>304</v>
      </c>
    </row>
    <row r="42" spans="2:11" x14ac:dyDescent="0.25">
      <c r="B42" t="s">
        <v>1181</v>
      </c>
      <c r="C42" s="270">
        <v>8593055</v>
      </c>
      <c r="D42" t="s">
        <v>1533</v>
      </c>
      <c r="E42" s="270">
        <v>60</v>
      </c>
      <c r="F42" s="270">
        <v>2</v>
      </c>
      <c r="G42" s="270">
        <v>58</v>
      </c>
      <c r="H42" s="270">
        <v>236</v>
      </c>
      <c r="I42" s="270">
        <v>11</v>
      </c>
      <c r="J42" s="270">
        <v>225</v>
      </c>
      <c r="K42" s="278">
        <f t="shared" si="0"/>
        <v>296</v>
      </c>
    </row>
    <row r="43" spans="2:11" x14ac:dyDescent="0.25">
      <c r="B43" t="s">
        <v>1179</v>
      </c>
      <c r="C43" s="270">
        <v>8625754</v>
      </c>
      <c r="D43" t="s">
        <v>1644</v>
      </c>
      <c r="E43" s="270">
        <v>40</v>
      </c>
      <c r="F43" s="270">
        <v>3</v>
      </c>
      <c r="G43" s="270">
        <v>37</v>
      </c>
      <c r="H43" s="270">
        <v>230</v>
      </c>
      <c r="I43" s="270">
        <v>25</v>
      </c>
      <c r="J43" s="270">
        <v>205</v>
      </c>
      <c r="K43" s="278">
        <f t="shared" si="0"/>
        <v>270</v>
      </c>
    </row>
    <row r="44" spans="2:11" x14ac:dyDescent="0.25">
      <c r="B44" t="s">
        <v>1191</v>
      </c>
      <c r="C44" s="270">
        <v>8586145</v>
      </c>
      <c r="D44" t="s">
        <v>2753</v>
      </c>
      <c r="E44" s="270">
        <v>173</v>
      </c>
      <c r="F44" s="270">
        <v>8</v>
      </c>
      <c r="G44" s="270">
        <v>165</v>
      </c>
      <c r="H44" s="270">
        <v>222</v>
      </c>
      <c r="I44" s="270">
        <v>7</v>
      </c>
      <c r="J44" s="270">
        <v>215</v>
      </c>
      <c r="K44" s="278">
        <f t="shared" si="0"/>
        <v>395</v>
      </c>
    </row>
    <row r="45" spans="2:11" x14ac:dyDescent="0.25">
      <c r="B45" t="s">
        <v>1191</v>
      </c>
      <c r="C45" s="270">
        <v>8610619</v>
      </c>
      <c r="D45" t="s">
        <v>1520</v>
      </c>
      <c r="E45" s="270">
        <v>63</v>
      </c>
      <c r="F45" s="270">
        <v>2</v>
      </c>
      <c r="G45" s="270">
        <v>61</v>
      </c>
      <c r="H45" s="270">
        <v>219</v>
      </c>
      <c r="I45" s="270">
        <v>18</v>
      </c>
      <c r="J45" s="270">
        <v>201</v>
      </c>
      <c r="K45" s="278">
        <f t="shared" si="0"/>
        <v>282</v>
      </c>
    </row>
    <row r="46" spans="2:11" x14ac:dyDescent="0.25">
      <c r="B46" t="s">
        <v>1181</v>
      </c>
      <c r="C46" s="270">
        <v>8611051</v>
      </c>
      <c r="D46" t="s">
        <v>1716</v>
      </c>
      <c r="E46" s="270">
        <v>33</v>
      </c>
      <c r="F46" s="270">
        <v>3</v>
      </c>
      <c r="G46" s="270">
        <v>30</v>
      </c>
      <c r="H46" s="270">
        <v>215</v>
      </c>
      <c r="I46" s="270">
        <v>18</v>
      </c>
      <c r="J46" s="270">
        <v>197</v>
      </c>
      <c r="K46" s="278">
        <f t="shared" si="0"/>
        <v>248</v>
      </c>
    </row>
    <row r="47" spans="2:11" x14ac:dyDescent="0.25">
      <c r="B47" t="s">
        <v>1181</v>
      </c>
      <c r="C47" s="270">
        <v>8633578</v>
      </c>
      <c r="D47" t="s">
        <v>1461</v>
      </c>
      <c r="E47" s="270">
        <v>103</v>
      </c>
      <c r="F47" s="270">
        <v>8</v>
      </c>
      <c r="G47" s="270">
        <v>95</v>
      </c>
      <c r="H47" s="270">
        <v>214</v>
      </c>
      <c r="I47" s="270">
        <v>8</v>
      </c>
      <c r="J47" s="270">
        <v>206</v>
      </c>
      <c r="K47" s="278">
        <f t="shared" si="0"/>
        <v>317</v>
      </c>
    </row>
    <row r="48" spans="2:11" x14ac:dyDescent="0.25">
      <c r="B48" t="s">
        <v>1181</v>
      </c>
      <c r="C48" s="270">
        <v>8589633</v>
      </c>
      <c r="D48" t="s">
        <v>1535</v>
      </c>
      <c r="E48" s="270">
        <v>60</v>
      </c>
      <c r="F48" s="270">
        <v>2</v>
      </c>
      <c r="G48" s="270">
        <v>58</v>
      </c>
      <c r="H48" s="270">
        <v>214</v>
      </c>
      <c r="I48" s="270">
        <v>8</v>
      </c>
      <c r="J48" s="270">
        <v>206</v>
      </c>
      <c r="K48" s="278">
        <f t="shared" si="0"/>
        <v>274</v>
      </c>
    </row>
    <row r="49" spans="2:11" x14ac:dyDescent="0.25">
      <c r="B49" t="s">
        <v>1185</v>
      </c>
      <c r="C49" s="270">
        <v>8592213</v>
      </c>
      <c r="D49" t="s">
        <v>1507</v>
      </c>
      <c r="E49" s="270">
        <v>68</v>
      </c>
      <c r="F49" s="270">
        <v>1</v>
      </c>
      <c r="G49" s="270">
        <v>67</v>
      </c>
      <c r="H49" s="270">
        <v>209</v>
      </c>
      <c r="I49" s="270">
        <v>12</v>
      </c>
      <c r="J49" s="270">
        <v>197</v>
      </c>
      <c r="K49" s="278">
        <f t="shared" si="0"/>
        <v>277</v>
      </c>
    </row>
    <row r="50" spans="2:11" x14ac:dyDescent="0.25">
      <c r="B50" t="s">
        <v>1181</v>
      </c>
      <c r="C50" s="270">
        <v>8584663</v>
      </c>
      <c r="D50" t="s">
        <v>1527</v>
      </c>
      <c r="E50" s="270">
        <v>62</v>
      </c>
      <c r="F50" s="270">
        <v>1</v>
      </c>
      <c r="G50" s="270">
        <v>61</v>
      </c>
      <c r="H50" s="270">
        <v>207</v>
      </c>
      <c r="I50" s="270">
        <v>9</v>
      </c>
      <c r="J50" s="270">
        <v>198</v>
      </c>
      <c r="K50" s="278">
        <f t="shared" si="0"/>
        <v>269</v>
      </c>
    </row>
    <row r="51" spans="2:11" x14ac:dyDescent="0.25">
      <c r="B51" t="s">
        <v>1191</v>
      </c>
      <c r="C51" s="270">
        <v>8592516</v>
      </c>
      <c r="D51" t="s">
        <v>1506</v>
      </c>
      <c r="E51" s="270">
        <v>68</v>
      </c>
      <c r="F51" s="270">
        <v>3</v>
      </c>
      <c r="G51" s="270">
        <v>65</v>
      </c>
      <c r="H51" s="270">
        <v>201</v>
      </c>
      <c r="I51" s="270">
        <v>8</v>
      </c>
      <c r="J51" s="270">
        <v>193</v>
      </c>
      <c r="K51" s="278">
        <f t="shared" si="0"/>
        <v>269</v>
      </c>
    </row>
    <row r="52" spans="2:11" x14ac:dyDescent="0.25">
      <c r="B52" t="s">
        <v>1185</v>
      </c>
      <c r="C52" s="270">
        <v>8622842</v>
      </c>
      <c r="D52" t="s">
        <v>1464</v>
      </c>
      <c r="E52" s="270">
        <v>101</v>
      </c>
      <c r="F52" s="270">
        <v>8</v>
      </c>
      <c r="G52" s="270">
        <v>93</v>
      </c>
      <c r="H52" s="270">
        <v>197</v>
      </c>
      <c r="I52" s="270">
        <v>13</v>
      </c>
      <c r="J52" s="270">
        <v>184</v>
      </c>
      <c r="K52" s="278">
        <f t="shared" si="0"/>
        <v>298</v>
      </c>
    </row>
    <row r="53" spans="2:11" x14ac:dyDescent="0.25">
      <c r="B53" t="s">
        <v>1181</v>
      </c>
      <c r="C53" s="270">
        <v>8636473</v>
      </c>
      <c r="D53" t="s">
        <v>1478</v>
      </c>
      <c r="E53" s="270">
        <v>86</v>
      </c>
      <c r="F53" s="270">
        <v>4</v>
      </c>
      <c r="G53" s="270">
        <v>82</v>
      </c>
      <c r="H53" s="270">
        <v>195</v>
      </c>
      <c r="I53" s="270">
        <v>13</v>
      </c>
      <c r="J53" s="270">
        <v>182</v>
      </c>
      <c r="K53" s="278">
        <f t="shared" si="0"/>
        <v>281</v>
      </c>
    </row>
    <row r="54" spans="2:11" x14ac:dyDescent="0.25">
      <c r="B54" t="s">
        <v>1179</v>
      </c>
      <c r="C54" s="270">
        <v>8611896</v>
      </c>
      <c r="D54" t="s">
        <v>1531</v>
      </c>
      <c r="E54" s="270">
        <v>61</v>
      </c>
      <c r="F54" s="270">
        <v>5</v>
      </c>
      <c r="G54" s="270">
        <v>56</v>
      </c>
      <c r="H54" s="270">
        <v>194</v>
      </c>
      <c r="I54" s="270">
        <v>14</v>
      </c>
      <c r="J54" s="270">
        <v>180</v>
      </c>
      <c r="K54" s="278">
        <f t="shared" si="0"/>
        <v>255</v>
      </c>
    </row>
    <row r="55" spans="2:11" x14ac:dyDescent="0.25">
      <c r="B55" t="s">
        <v>1179</v>
      </c>
      <c r="C55" s="270">
        <v>8596459</v>
      </c>
      <c r="D55" t="s">
        <v>1553</v>
      </c>
      <c r="E55" s="270">
        <v>55</v>
      </c>
      <c r="F55" s="270">
        <v>1</v>
      </c>
      <c r="G55" s="270">
        <v>54</v>
      </c>
      <c r="H55" s="270">
        <v>192</v>
      </c>
      <c r="I55" s="270">
        <v>2</v>
      </c>
      <c r="J55" s="270">
        <v>190</v>
      </c>
      <c r="K55" s="278">
        <f t="shared" si="0"/>
        <v>247</v>
      </c>
    </row>
    <row r="56" spans="2:11" x14ac:dyDescent="0.25">
      <c r="B56" t="s">
        <v>1179</v>
      </c>
      <c r="C56" s="270">
        <v>8579736</v>
      </c>
      <c r="D56" t="s">
        <v>1599</v>
      </c>
      <c r="E56" s="270">
        <v>47</v>
      </c>
      <c r="F56" s="270">
        <v>3</v>
      </c>
      <c r="G56" s="270">
        <v>44</v>
      </c>
      <c r="H56" s="270">
        <v>191</v>
      </c>
      <c r="I56" s="270">
        <v>3</v>
      </c>
      <c r="J56" s="270">
        <v>188</v>
      </c>
      <c r="K56" s="278">
        <f t="shared" si="0"/>
        <v>238</v>
      </c>
    </row>
    <row r="57" spans="2:11" x14ac:dyDescent="0.25">
      <c r="B57" t="s">
        <v>1181</v>
      </c>
      <c r="C57" s="270">
        <v>8626296</v>
      </c>
      <c r="D57" t="s">
        <v>1746</v>
      </c>
      <c r="E57" s="270">
        <v>30</v>
      </c>
      <c r="F57" s="270">
        <v>3</v>
      </c>
      <c r="G57" s="270">
        <v>27</v>
      </c>
      <c r="H57" s="270">
        <v>189</v>
      </c>
      <c r="I57" s="270">
        <v>11</v>
      </c>
      <c r="J57" s="270">
        <v>178</v>
      </c>
      <c r="K57" s="278">
        <f t="shared" si="0"/>
        <v>219</v>
      </c>
    </row>
    <row r="58" spans="2:11" x14ac:dyDescent="0.25">
      <c r="B58" t="s">
        <v>1181</v>
      </c>
      <c r="C58" s="270">
        <v>8642464</v>
      </c>
      <c r="D58" t="s">
        <v>1532</v>
      </c>
      <c r="E58" s="270">
        <v>60</v>
      </c>
      <c r="F58" s="270">
        <v>3</v>
      </c>
      <c r="G58" s="270">
        <v>57</v>
      </c>
      <c r="H58" s="270">
        <v>187</v>
      </c>
      <c r="I58" s="270">
        <v>15</v>
      </c>
      <c r="J58" s="270">
        <v>172</v>
      </c>
      <c r="K58" s="278">
        <f t="shared" si="0"/>
        <v>247</v>
      </c>
    </row>
    <row r="59" spans="2:11" x14ac:dyDescent="0.25">
      <c r="B59" t="s">
        <v>1181</v>
      </c>
      <c r="C59" s="270">
        <v>8581129</v>
      </c>
      <c r="D59" t="s">
        <v>1643</v>
      </c>
      <c r="E59" s="270">
        <v>40</v>
      </c>
      <c r="F59" s="270">
        <v>2</v>
      </c>
      <c r="G59" s="270">
        <v>38</v>
      </c>
      <c r="H59" s="270">
        <v>186</v>
      </c>
      <c r="I59" s="270">
        <v>9</v>
      </c>
      <c r="J59" s="270">
        <v>177</v>
      </c>
      <c r="K59" s="278">
        <f t="shared" si="0"/>
        <v>226</v>
      </c>
    </row>
    <row r="60" spans="2:11" x14ac:dyDescent="0.25">
      <c r="B60" t="s">
        <v>1239</v>
      </c>
      <c r="C60" s="270">
        <v>8598806</v>
      </c>
      <c r="D60" t="s">
        <v>1482</v>
      </c>
      <c r="E60" s="270">
        <v>84</v>
      </c>
      <c r="F60" s="270">
        <v>3</v>
      </c>
      <c r="G60" s="270">
        <v>81</v>
      </c>
      <c r="H60" s="270">
        <v>185</v>
      </c>
      <c r="I60" s="270">
        <v>6</v>
      </c>
      <c r="J60" s="270">
        <v>179</v>
      </c>
      <c r="K60" s="278">
        <f t="shared" si="0"/>
        <v>269</v>
      </c>
    </row>
    <row r="61" spans="2:11" x14ac:dyDescent="0.25">
      <c r="B61" t="s">
        <v>1181</v>
      </c>
      <c r="C61" s="270">
        <v>8610686</v>
      </c>
      <c r="D61" t="s">
        <v>1488</v>
      </c>
      <c r="E61" s="270">
        <v>79</v>
      </c>
      <c r="F61" s="270">
        <v>4</v>
      </c>
      <c r="G61" s="270">
        <v>75</v>
      </c>
      <c r="H61" s="270">
        <v>184</v>
      </c>
      <c r="I61" s="270">
        <v>6</v>
      </c>
      <c r="J61" s="270">
        <v>178</v>
      </c>
      <c r="K61" s="278">
        <f t="shared" si="0"/>
        <v>263</v>
      </c>
    </row>
    <row r="62" spans="2:11" x14ac:dyDescent="0.25">
      <c r="B62" t="s">
        <v>1181</v>
      </c>
      <c r="C62" s="270">
        <v>8579413</v>
      </c>
      <c r="D62" t="s">
        <v>1669</v>
      </c>
      <c r="E62" s="270">
        <v>37</v>
      </c>
      <c r="F62" s="270">
        <v>2</v>
      </c>
      <c r="G62" s="270">
        <v>35</v>
      </c>
      <c r="H62" s="270">
        <v>184</v>
      </c>
      <c r="I62" s="270">
        <v>7</v>
      </c>
      <c r="J62" s="270">
        <v>177</v>
      </c>
      <c r="K62" s="278">
        <f t="shared" si="0"/>
        <v>221</v>
      </c>
    </row>
    <row r="63" spans="2:11" x14ac:dyDescent="0.25">
      <c r="B63" t="s">
        <v>1194</v>
      </c>
      <c r="C63" s="270">
        <v>8589594</v>
      </c>
      <c r="D63" t="s">
        <v>1560</v>
      </c>
      <c r="E63" s="270">
        <v>54</v>
      </c>
      <c r="F63" s="270">
        <v>5</v>
      </c>
      <c r="G63" s="270">
        <v>49</v>
      </c>
      <c r="H63" s="270">
        <v>183</v>
      </c>
      <c r="I63" s="270">
        <v>12</v>
      </c>
      <c r="J63" s="270">
        <v>171</v>
      </c>
      <c r="K63" s="278">
        <f t="shared" si="0"/>
        <v>237</v>
      </c>
    </row>
    <row r="64" spans="2:11" x14ac:dyDescent="0.25">
      <c r="B64" t="s">
        <v>1179</v>
      </c>
      <c r="C64" s="270">
        <v>8598837</v>
      </c>
      <c r="D64" t="s">
        <v>1772</v>
      </c>
      <c r="E64" s="270">
        <v>28</v>
      </c>
      <c r="F64" s="270">
        <v>3</v>
      </c>
      <c r="G64" s="270">
        <v>25</v>
      </c>
      <c r="H64" s="270">
        <v>180</v>
      </c>
      <c r="I64" s="270">
        <v>6</v>
      </c>
      <c r="J64" s="270">
        <v>174</v>
      </c>
      <c r="K64" s="278">
        <f t="shared" si="0"/>
        <v>208</v>
      </c>
    </row>
    <row r="65" spans="2:11" x14ac:dyDescent="0.25">
      <c r="B65" t="s">
        <v>1181</v>
      </c>
      <c r="C65" s="270">
        <v>8627097</v>
      </c>
      <c r="D65" t="s">
        <v>1534</v>
      </c>
      <c r="E65" s="270">
        <v>60</v>
      </c>
      <c r="F65" s="270">
        <v>3</v>
      </c>
      <c r="G65" s="270">
        <v>57</v>
      </c>
      <c r="H65" s="270">
        <v>178</v>
      </c>
      <c r="I65" s="270">
        <v>10</v>
      </c>
      <c r="J65" s="270">
        <v>168</v>
      </c>
      <c r="K65" s="278">
        <f t="shared" si="0"/>
        <v>238</v>
      </c>
    </row>
    <row r="66" spans="2:11" x14ac:dyDescent="0.25">
      <c r="B66" t="s">
        <v>1185</v>
      </c>
      <c r="C66" s="270">
        <v>8595154</v>
      </c>
      <c r="D66" t="s">
        <v>1558</v>
      </c>
      <c r="E66" s="270">
        <v>54</v>
      </c>
      <c r="F66" s="270">
        <v>3</v>
      </c>
      <c r="G66" s="270">
        <v>51</v>
      </c>
      <c r="H66" s="270">
        <v>174</v>
      </c>
      <c r="I66" s="270">
        <v>10</v>
      </c>
      <c r="J66" s="270">
        <v>164</v>
      </c>
      <c r="K66" s="278">
        <f t="shared" si="0"/>
        <v>228</v>
      </c>
    </row>
    <row r="67" spans="2:11" x14ac:dyDescent="0.25">
      <c r="B67" t="s">
        <v>1179</v>
      </c>
      <c r="C67" s="270">
        <v>8625554</v>
      </c>
      <c r="D67" t="s">
        <v>1570</v>
      </c>
      <c r="E67" s="270">
        <v>52</v>
      </c>
      <c r="F67" s="270">
        <v>6</v>
      </c>
      <c r="G67" s="270">
        <v>46</v>
      </c>
      <c r="H67" s="270">
        <v>172</v>
      </c>
      <c r="I67" s="270">
        <v>17</v>
      </c>
      <c r="J67" s="270">
        <v>155</v>
      </c>
      <c r="K67" s="278">
        <f t="shared" si="0"/>
        <v>224</v>
      </c>
    </row>
    <row r="68" spans="2:11" x14ac:dyDescent="0.25">
      <c r="B68" t="s">
        <v>1181</v>
      </c>
      <c r="C68" s="270">
        <v>8596504</v>
      </c>
      <c r="D68" t="s">
        <v>1668</v>
      </c>
      <c r="E68" s="270">
        <v>37</v>
      </c>
      <c r="F68" s="270">
        <v>0</v>
      </c>
      <c r="G68" s="270">
        <v>37</v>
      </c>
      <c r="H68" s="270">
        <v>170</v>
      </c>
      <c r="I68" s="270">
        <v>11</v>
      </c>
      <c r="J68" s="270">
        <v>159</v>
      </c>
      <c r="K68" s="278">
        <f t="shared" si="0"/>
        <v>207</v>
      </c>
    </row>
    <row r="69" spans="2:11" x14ac:dyDescent="0.25">
      <c r="B69" t="s">
        <v>1179</v>
      </c>
      <c r="C69" s="270">
        <v>8613905</v>
      </c>
      <c r="D69" t="s">
        <v>2013</v>
      </c>
      <c r="E69" s="270">
        <v>16</v>
      </c>
      <c r="F69" s="270">
        <v>2</v>
      </c>
      <c r="G69" s="270">
        <v>14</v>
      </c>
      <c r="H69" s="270">
        <v>170</v>
      </c>
      <c r="I69" s="270">
        <v>13</v>
      </c>
      <c r="J69" s="270">
        <v>157</v>
      </c>
      <c r="K69" s="278">
        <f t="shared" ref="K69:K132" si="1">E69+H69</f>
        <v>186</v>
      </c>
    </row>
    <row r="70" spans="2:11" x14ac:dyDescent="0.25">
      <c r="B70" t="s">
        <v>1181</v>
      </c>
      <c r="C70" s="270">
        <v>8581622</v>
      </c>
      <c r="D70" t="s">
        <v>1445</v>
      </c>
      <c r="E70" s="270">
        <v>136</v>
      </c>
      <c r="F70" s="270">
        <v>6</v>
      </c>
      <c r="G70" s="270">
        <v>130</v>
      </c>
      <c r="H70" s="270">
        <v>167</v>
      </c>
      <c r="I70" s="270">
        <v>3</v>
      </c>
      <c r="J70" s="270">
        <v>164</v>
      </c>
      <c r="K70" s="278">
        <f t="shared" si="1"/>
        <v>303</v>
      </c>
    </row>
    <row r="71" spans="2:11" x14ac:dyDescent="0.25">
      <c r="B71" t="s">
        <v>1181</v>
      </c>
      <c r="C71" s="270">
        <v>8623865</v>
      </c>
      <c r="D71" t="s">
        <v>2009</v>
      </c>
      <c r="E71" s="270">
        <v>16</v>
      </c>
      <c r="F71" s="270">
        <v>0</v>
      </c>
      <c r="G71" s="270">
        <v>16</v>
      </c>
      <c r="H71" s="270">
        <v>165</v>
      </c>
      <c r="I71" s="270">
        <v>9</v>
      </c>
      <c r="J71" s="270">
        <v>156</v>
      </c>
      <c r="K71" s="278">
        <f t="shared" si="1"/>
        <v>181</v>
      </c>
    </row>
    <row r="72" spans="2:11" x14ac:dyDescent="0.25">
      <c r="B72" t="s">
        <v>1185</v>
      </c>
      <c r="C72" s="270">
        <v>8603965</v>
      </c>
      <c r="D72" t="s">
        <v>1453</v>
      </c>
      <c r="E72" s="270">
        <v>112</v>
      </c>
      <c r="F72" s="270">
        <v>4</v>
      </c>
      <c r="G72" s="270">
        <v>108</v>
      </c>
      <c r="H72" s="270">
        <v>164</v>
      </c>
      <c r="I72" s="270">
        <v>21</v>
      </c>
      <c r="J72" s="270">
        <v>143</v>
      </c>
      <c r="K72" s="278">
        <f t="shared" si="1"/>
        <v>276</v>
      </c>
    </row>
    <row r="73" spans="2:11" x14ac:dyDescent="0.25">
      <c r="B73" t="s">
        <v>1179</v>
      </c>
      <c r="C73" s="270">
        <v>8595190</v>
      </c>
      <c r="D73" t="s">
        <v>1633</v>
      </c>
      <c r="E73" s="270">
        <v>41</v>
      </c>
      <c r="F73" s="270">
        <v>2</v>
      </c>
      <c r="G73" s="270">
        <v>39</v>
      </c>
      <c r="H73" s="270">
        <v>164</v>
      </c>
      <c r="I73" s="270">
        <v>9</v>
      </c>
      <c r="J73" s="270">
        <v>155</v>
      </c>
      <c r="K73" s="278">
        <f t="shared" si="1"/>
        <v>205</v>
      </c>
    </row>
    <row r="74" spans="2:11" x14ac:dyDescent="0.25">
      <c r="B74" t="s">
        <v>1181</v>
      </c>
      <c r="C74" s="270">
        <v>8529504</v>
      </c>
      <c r="D74" t="s">
        <v>1715</v>
      </c>
      <c r="E74" s="270">
        <v>33</v>
      </c>
      <c r="F74" s="270">
        <v>3</v>
      </c>
      <c r="G74" s="270">
        <v>30</v>
      </c>
      <c r="H74" s="270">
        <v>163</v>
      </c>
      <c r="I74" s="270">
        <v>12</v>
      </c>
      <c r="J74" s="270">
        <v>151</v>
      </c>
      <c r="K74" s="278">
        <f t="shared" si="1"/>
        <v>196</v>
      </c>
    </row>
    <row r="75" spans="2:11" x14ac:dyDescent="0.25">
      <c r="B75" t="s">
        <v>1179</v>
      </c>
      <c r="C75" s="270">
        <v>8583337</v>
      </c>
      <c r="D75" t="s">
        <v>1603</v>
      </c>
      <c r="E75" s="270">
        <v>46</v>
      </c>
      <c r="F75" s="270">
        <v>3</v>
      </c>
      <c r="G75" s="270">
        <v>43</v>
      </c>
      <c r="H75" s="270">
        <v>162</v>
      </c>
      <c r="I75" s="270">
        <v>7</v>
      </c>
      <c r="J75" s="270">
        <v>155</v>
      </c>
      <c r="K75" s="278">
        <f t="shared" si="1"/>
        <v>208</v>
      </c>
    </row>
    <row r="76" spans="2:11" x14ac:dyDescent="0.25">
      <c r="B76" t="s">
        <v>1179</v>
      </c>
      <c r="C76" s="270">
        <v>8631633</v>
      </c>
      <c r="D76" t="s">
        <v>1608</v>
      </c>
      <c r="E76" s="270">
        <v>45</v>
      </c>
      <c r="F76" s="270">
        <v>3</v>
      </c>
      <c r="G76" s="270">
        <v>42</v>
      </c>
      <c r="H76" s="270">
        <v>161</v>
      </c>
      <c r="I76" s="270">
        <v>9</v>
      </c>
      <c r="J76" s="270">
        <v>152</v>
      </c>
      <c r="K76" s="278">
        <f t="shared" si="1"/>
        <v>206</v>
      </c>
    </row>
    <row r="77" spans="2:11" x14ac:dyDescent="0.25">
      <c r="B77" t="s">
        <v>1181</v>
      </c>
      <c r="C77" s="270">
        <v>8615808</v>
      </c>
      <c r="D77" t="s">
        <v>1863</v>
      </c>
      <c r="E77" s="270">
        <v>23</v>
      </c>
      <c r="F77" s="270">
        <v>0</v>
      </c>
      <c r="G77" s="270">
        <v>23</v>
      </c>
      <c r="H77" s="270">
        <v>161</v>
      </c>
      <c r="I77" s="270">
        <v>7</v>
      </c>
      <c r="J77" s="270">
        <v>154</v>
      </c>
      <c r="K77" s="278">
        <f t="shared" si="1"/>
        <v>184</v>
      </c>
    </row>
    <row r="78" spans="2:11" x14ac:dyDescent="0.25">
      <c r="B78" t="s">
        <v>1185</v>
      </c>
      <c r="C78" s="270">
        <v>8608897</v>
      </c>
      <c r="D78" t="s">
        <v>1744</v>
      </c>
      <c r="E78" s="270">
        <v>31</v>
      </c>
      <c r="F78" s="270">
        <v>2</v>
      </c>
      <c r="G78" s="270">
        <v>29</v>
      </c>
      <c r="H78" s="270">
        <v>160</v>
      </c>
      <c r="I78" s="270">
        <v>11</v>
      </c>
      <c r="J78" s="270">
        <v>149</v>
      </c>
      <c r="K78" s="278">
        <f t="shared" si="1"/>
        <v>191</v>
      </c>
    </row>
    <row r="79" spans="2:11" x14ac:dyDescent="0.25">
      <c r="B79" t="s">
        <v>1179</v>
      </c>
      <c r="C79" s="270">
        <v>8583366</v>
      </c>
      <c r="D79" t="s">
        <v>1594</v>
      </c>
      <c r="E79" s="270">
        <v>47</v>
      </c>
      <c r="F79" s="270">
        <v>2</v>
      </c>
      <c r="G79" s="270">
        <v>45</v>
      </c>
      <c r="H79" s="270">
        <v>159</v>
      </c>
      <c r="I79" s="270">
        <v>4</v>
      </c>
      <c r="J79" s="270">
        <v>155</v>
      </c>
      <c r="K79" s="278">
        <f t="shared" si="1"/>
        <v>206</v>
      </c>
    </row>
    <row r="80" spans="2:11" x14ac:dyDescent="0.25">
      <c r="B80" t="s">
        <v>1179</v>
      </c>
      <c r="C80" s="270">
        <v>8610588</v>
      </c>
      <c r="D80" t="s">
        <v>1857</v>
      </c>
      <c r="E80" s="270">
        <v>23</v>
      </c>
      <c r="F80" s="270">
        <v>2</v>
      </c>
      <c r="G80" s="270">
        <v>21</v>
      </c>
      <c r="H80" s="270">
        <v>159</v>
      </c>
      <c r="I80" s="270">
        <v>13</v>
      </c>
      <c r="J80" s="270">
        <v>146</v>
      </c>
      <c r="K80" s="278">
        <f t="shared" si="1"/>
        <v>182</v>
      </c>
    </row>
    <row r="81" spans="2:11" x14ac:dyDescent="0.25">
      <c r="B81" t="s">
        <v>1181</v>
      </c>
      <c r="C81" s="270">
        <v>8600423</v>
      </c>
      <c r="D81" t="s">
        <v>1502</v>
      </c>
      <c r="E81" s="270">
        <v>71</v>
      </c>
      <c r="F81" s="270">
        <v>0</v>
      </c>
      <c r="G81" s="270">
        <v>71</v>
      </c>
      <c r="H81" s="270">
        <v>158</v>
      </c>
      <c r="I81" s="270">
        <v>10</v>
      </c>
      <c r="J81" s="270">
        <v>148</v>
      </c>
      <c r="K81" s="278">
        <f t="shared" si="1"/>
        <v>229</v>
      </c>
    </row>
    <row r="82" spans="2:11" x14ac:dyDescent="0.25">
      <c r="B82" t="s">
        <v>1191</v>
      </c>
      <c r="C82" s="270">
        <v>8641140</v>
      </c>
      <c r="D82" t="s">
        <v>1647</v>
      </c>
      <c r="E82" s="270">
        <v>40</v>
      </c>
      <c r="F82" s="270">
        <v>5</v>
      </c>
      <c r="G82" s="270">
        <v>35</v>
      </c>
      <c r="H82" s="270">
        <v>156</v>
      </c>
      <c r="I82" s="270">
        <v>13</v>
      </c>
      <c r="J82" s="270">
        <v>143</v>
      </c>
      <c r="K82" s="278">
        <f t="shared" si="1"/>
        <v>196</v>
      </c>
    </row>
    <row r="83" spans="2:11" x14ac:dyDescent="0.25">
      <c r="B83" t="s">
        <v>1181</v>
      </c>
      <c r="C83" s="270">
        <v>8602922</v>
      </c>
      <c r="D83" t="s">
        <v>1498</v>
      </c>
      <c r="E83" s="270">
        <v>72</v>
      </c>
      <c r="F83" s="270">
        <v>7</v>
      </c>
      <c r="G83" s="270">
        <v>65</v>
      </c>
      <c r="H83" s="270">
        <v>155</v>
      </c>
      <c r="I83" s="270">
        <v>6</v>
      </c>
      <c r="J83" s="270">
        <v>149</v>
      </c>
      <c r="K83" s="278">
        <f t="shared" si="1"/>
        <v>227</v>
      </c>
    </row>
    <row r="84" spans="2:11" x14ac:dyDescent="0.25">
      <c r="B84" t="s">
        <v>1179</v>
      </c>
      <c r="C84" s="270">
        <v>8608886</v>
      </c>
      <c r="D84" t="s">
        <v>2076</v>
      </c>
      <c r="E84" s="270">
        <v>13</v>
      </c>
      <c r="F84" s="270">
        <v>0</v>
      </c>
      <c r="G84" s="270">
        <v>13</v>
      </c>
      <c r="H84" s="270">
        <v>154</v>
      </c>
      <c r="I84" s="270">
        <v>12</v>
      </c>
      <c r="J84" s="270">
        <v>142</v>
      </c>
      <c r="K84" s="278">
        <f t="shared" si="1"/>
        <v>167</v>
      </c>
    </row>
    <row r="85" spans="2:11" x14ac:dyDescent="0.25">
      <c r="B85" t="s">
        <v>1185</v>
      </c>
      <c r="C85" s="270">
        <v>8627109</v>
      </c>
      <c r="D85" t="s">
        <v>1548</v>
      </c>
      <c r="E85" s="270">
        <v>57</v>
      </c>
      <c r="F85" s="270">
        <v>3</v>
      </c>
      <c r="G85" s="270">
        <v>54</v>
      </c>
      <c r="H85" s="270">
        <v>153</v>
      </c>
      <c r="I85" s="270">
        <v>8</v>
      </c>
      <c r="J85" s="270">
        <v>145</v>
      </c>
      <c r="K85" s="278">
        <f t="shared" si="1"/>
        <v>210</v>
      </c>
    </row>
    <row r="86" spans="2:11" x14ac:dyDescent="0.25">
      <c r="B86" t="s">
        <v>1179</v>
      </c>
      <c r="C86" s="270">
        <v>8610412</v>
      </c>
      <c r="D86" t="s">
        <v>1676</v>
      </c>
      <c r="E86" s="270">
        <v>37</v>
      </c>
      <c r="F86" s="270">
        <v>5</v>
      </c>
      <c r="G86" s="270">
        <v>32</v>
      </c>
      <c r="H86" s="270">
        <v>153</v>
      </c>
      <c r="I86" s="270">
        <v>17</v>
      </c>
      <c r="J86" s="270">
        <v>136</v>
      </c>
      <c r="K86" s="278">
        <f t="shared" si="1"/>
        <v>190</v>
      </c>
    </row>
    <row r="87" spans="2:11" x14ac:dyDescent="0.25">
      <c r="B87" t="s">
        <v>1181</v>
      </c>
      <c r="C87" s="270">
        <v>8635535</v>
      </c>
      <c r="D87" t="s">
        <v>1490</v>
      </c>
      <c r="E87" s="270">
        <v>78</v>
      </c>
      <c r="F87" s="270">
        <v>7</v>
      </c>
      <c r="G87" s="270">
        <v>71</v>
      </c>
      <c r="H87" s="270">
        <v>152</v>
      </c>
      <c r="I87" s="270">
        <v>8</v>
      </c>
      <c r="J87" s="270">
        <v>144</v>
      </c>
      <c r="K87" s="278">
        <f t="shared" si="1"/>
        <v>230</v>
      </c>
    </row>
    <row r="88" spans="2:11" x14ac:dyDescent="0.25">
      <c r="B88" t="s">
        <v>1179</v>
      </c>
      <c r="C88" s="270">
        <v>8624086</v>
      </c>
      <c r="D88" t="s">
        <v>1839</v>
      </c>
      <c r="E88" s="270">
        <v>24</v>
      </c>
      <c r="F88" s="270">
        <v>0</v>
      </c>
      <c r="G88" s="270">
        <v>24</v>
      </c>
      <c r="H88" s="270">
        <v>151</v>
      </c>
      <c r="I88" s="270">
        <v>15</v>
      </c>
      <c r="J88" s="270">
        <v>136</v>
      </c>
      <c r="K88" s="278">
        <f t="shared" si="1"/>
        <v>175</v>
      </c>
    </row>
    <row r="89" spans="2:11" x14ac:dyDescent="0.25">
      <c r="B89" t="s">
        <v>1181</v>
      </c>
      <c r="C89" s="270">
        <v>8580394</v>
      </c>
      <c r="D89" t="s">
        <v>2066</v>
      </c>
      <c r="E89" s="270">
        <v>13</v>
      </c>
      <c r="F89" s="270">
        <v>1</v>
      </c>
      <c r="G89" s="270">
        <v>12</v>
      </c>
      <c r="H89" s="270">
        <v>150</v>
      </c>
      <c r="I89" s="270">
        <v>5</v>
      </c>
      <c r="J89" s="270">
        <v>145</v>
      </c>
      <c r="K89" s="278">
        <f t="shared" si="1"/>
        <v>163</v>
      </c>
    </row>
    <row r="90" spans="2:11" x14ac:dyDescent="0.25">
      <c r="B90" t="s">
        <v>1181</v>
      </c>
      <c r="C90" s="270">
        <v>8617267</v>
      </c>
      <c r="D90" t="s">
        <v>1457</v>
      </c>
      <c r="E90" s="270">
        <v>107</v>
      </c>
      <c r="F90" s="270">
        <v>3</v>
      </c>
      <c r="G90" s="270">
        <v>104</v>
      </c>
      <c r="H90" s="270">
        <v>149</v>
      </c>
      <c r="I90" s="270">
        <v>11</v>
      </c>
      <c r="J90" s="270">
        <v>138</v>
      </c>
      <c r="K90" s="278">
        <f t="shared" si="1"/>
        <v>256</v>
      </c>
    </row>
    <row r="91" spans="2:11" x14ac:dyDescent="0.25">
      <c r="B91" t="s">
        <v>1191</v>
      </c>
      <c r="C91" s="270">
        <v>8643071</v>
      </c>
      <c r="D91" t="s">
        <v>1525</v>
      </c>
      <c r="E91" s="270">
        <v>62</v>
      </c>
      <c r="F91" s="270">
        <v>2</v>
      </c>
      <c r="G91" s="270">
        <v>60</v>
      </c>
      <c r="H91" s="270">
        <v>148</v>
      </c>
      <c r="I91" s="270">
        <v>6</v>
      </c>
      <c r="J91" s="270">
        <v>142</v>
      </c>
      <c r="K91" s="278">
        <f t="shared" si="1"/>
        <v>210</v>
      </c>
    </row>
    <row r="92" spans="2:11" x14ac:dyDescent="0.25">
      <c r="B92" t="s">
        <v>1179</v>
      </c>
      <c r="C92" s="270">
        <v>8603781</v>
      </c>
      <c r="D92" t="s">
        <v>1634</v>
      </c>
      <c r="E92" s="270">
        <v>41</v>
      </c>
      <c r="F92" s="270">
        <v>4</v>
      </c>
      <c r="G92" s="270">
        <v>37</v>
      </c>
      <c r="H92" s="270">
        <v>148</v>
      </c>
      <c r="I92" s="270">
        <v>7</v>
      </c>
      <c r="J92" s="270">
        <v>141</v>
      </c>
      <c r="K92" s="278">
        <f t="shared" si="1"/>
        <v>189</v>
      </c>
    </row>
    <row r="93" spans="2:11" x14ac:dyDescent="0.25">
      <c r="B93" t="s">
        <v>1181</v>
      </c>
      <c r="C93" s="270">
        <v>8605044</v>
      </c>
      <c r="D93" t="s">
        <v>1611</v>
      </c>
      <c r="E93" s="270">
        <v>45</v>
      </c>
      <c r="F93" s="270">
        <v>0</v>
      </c>
      <c r="G93" s="270">
        <v>45</v>
      </c>
      <c r="H93" s="270">
        <v>147</v>
      </c>
      <c r="I93" s="270">
        <v>7</v>
      </c>
      <c r="J93" s="270">
        <v>140</v>
      </c>
      <c r="K93" s="278">
        <f t="shared" si="1"/>
        <v>192</v>
      </c>
    </row>
    <row r="94" spans="2:11" x14ac:dyDescent="0.25">
      <c r="B94" t="s">
        <v>1179</v>
      </c>
      <c r="C94" s="270">
        <v>8608823</v>
      </c>
      <c r="D94" t="s">
        <v>1830</v>
      </c>
      <c r="E94" s="270">
        <v>25</v>
      </c>
      <c r="F94" s="270">
        <v>2</v>
      </c>
      <c r="G94" s="270">
        <v>23</v>
      </c>
      <c r="H94" s="270">
        <v>147</v>
      </c>
      <c r="I94" s="270">
        <v>12</v>
      </c>
      <c r="J94" s="270">
        <v>135</v>
      </c>
      <c r="K94" s="278">
        <f t="shared" si="1"/>
        <v>172</v>
      </c>
    </row>
    <row r="95" spans="2:11" x14ac:dyDescent="0.25">
      <c r="B95" t="s">
        <v>1191</v>
      </c>
      <c r="C95" s="270">
        <v>8583637</v>
      </c>
      <c r="D95" t="s">
        <v>1554</v>
      </c>
      <c r="E95" s="270">
        <v>55</v>
      </c>
      <c r="F95" s="270">
        <v>2</v>
      </c>
      <c r="G95" s="270">
        <v>53</v>
      </c>
      <c r="H95" s="270">
        <v>146</v>
      </c>
      <c r="I95" s="270">
        <v>9</v>
      </c>
      <c r="J95" s="270">
        <v>137</v>
      </c>
      <c r="K95" s="278">
        <f t="shared" si="1"/>
        <v>201</v>
      </c>
    </row>
    <row r="96" spans="2:11" x14ac:dyDescent="0.25">
      <c r="B96" t="s">
        <v>1181</v>
      </c>
      <c r="C96" s="270">
        <v>8619136</v>
      </c>
      <c r="D96" t="s">
        <v>1662</v>
      </c>
      <c r="E96" s="270">
        <v>38</v>
      </c>
      <c r="F96" s="270">
        <v>3</v>
      </c>
      <c r="G96" s="270">
        <v>35</v>
      </c>
      <c r="H96" s="270">
        <v>146</v>
      </c>
      <c r="I96" s="270">
        <v>10</v>
      </c>
      <c r="J96" s="270">
        <v>136</v>
      </c>
      <c r="K96" s="278">
        <f t="shared" si="1"/>
        <v>184</v>
      </c>
    </row>
    <row r="97" spans="2:11" x14ac:dyDescent="0.25">
      <c r="B97" t="s">
        <v>1181</v>
      </c>
      <c r="C97" s="270">
        <v>8521782</v>
      </c>
      <c r="D97" t="s">
        <v>1505</v>
      </c>
      <c r="E97" s="270">
        <v>70</v>
      </c>
      <c r="F97" s="270">
        <v>1</v>
      </c>
      <c r="G97" s="270">
        <v>69</v>
      </c>
      <c r="H97" s="270">
        <v>145</v>
      </c>
      <c r="I97" s="270">
        <v>12</v>
      </c>
      <c r="J97" s="270">
        <v>133</v>
      </c>
      <c r="K97" s="278">
        <f t="shared" si="1"/>
        <v>215</v>
      </c>
    </row>
    <row r="98" spans="2:11" x14ac:dyDescent="0.25">
      <c r="B98" t="s">
        <v>1179</v>
      </c>
      <c r="C98" s="270">
        <v>8629118</v>
      </c>
      <c r="D98" t="s">
        <v>1758</v>
      </c>
      <c r="E98" s="270">
        <v>29</v>
      </c>
      <c r="F98" s="270">
        <v>1</v>
      </c>
      <c r="G98" s="270">
        <v>28</v>
      </c>
      <c r="H98" s="270">
        <v>145</v>
      </c>
      <c r="I98" s="270">
        <v>9</v>
      </c>
      <c r="J98" s="270">
        <v>136</v>
      </c>
      <c r="K98" s="278">
        <f t="shared" si="1"/>
        <v>174</v>
      </c>
    </row>
    <row r="99" spans="2:11" x14ac:dyDescent="0.25">
      <c r="B99" t="s">
        <v>1179</v>
      </c>
      <c r="C99" s="270">
        <v>8627100</v>
      </c>
      <c r="D99" t="s">
        <v>1793</v>
      </c>
      <c r="E99" s="270">
        <v>27</v>
      </c>
      <c r="F99" s="270">
        <v>1</v>
      </c>
      <c r="G99" s="270">
        <v>26</v>
      </c>
      <c r="H99" s="270">
        <v>145</v>
      </c>
      <c r="I99" s="270">
        <v>11</v>
      </c>
      <c r="J99" s="270">
        <v>134</v>
      </c>
      <c r="K99" s="278">
        <f t="shared" si="1"/>
        <v>172</v>
      </c>
    </row>
    <row r="100" spans="2:11" x14ac:dyDescent="0.25">
      <c r="B100" t="s">
        <v>1179</v>
      </c>
      <c r="C100" s="270">
        <v>8611735</v>
      </c>
      <c r="D100" t="s">
        <v>1797</v>
      </c>
      <c r="E100" s="270">
        <v>27</v>
      </c>
      <c r="F100" s="270">
        <v>1</v>
      </c>
      <c r="G100" s="270">
        <v>26</v>
      </c>
      <c r="H100" s="270">
        <v>145</v>
      </c>
      <c r="I100" s="270">
        <v>10</v>
      </c>
      <c r="J100" s="270">
        <v>135</v>
      </c>
      <c r="K100" s="278">
        <f t="shared" si="1"/>
        <v>172</v>
      </c>
    </row>
    <row r="101" spans="2:11" x14ac:dyDescent="0.25">
      <c r="B101" t="s">
        <v>1181</v>
      </c>
      <c r="C101" s="270">
        <v>8617264</v>
      </c>
      <c r="D101" t="s">
        <v>1602</v>
      </c>
      <c r="E101" s="270">
        <v>46</v>
      </c>
      <c r="F101" s="270">
        <v>1</v>
      </c>
      <c r="G101" s="270">
        <v>45</v>
      </c>
      <c r="H101" s="270">
        <v>144</v>
      </c>
      <c r="I101" s="270">
        <v>7</v>
      </c>
      <c r="J101" s="270">
        <v>137</v>
      </c>
      <c r="K101" s="278">
        <f t="shared" si="1"/>
        <v>190</v>
      </c>
    </row>
    <row r="102" spans="2:11" x14ac:dyDescent="0.25">
      <c r="B102" t="s">
        <v>1179</v>
      </c>
      <c r="C102" s="270">
        <v>8601201</v>
      </c>
      <c r="D102" t="s">
        <v>1731</v>
      </c>
      <c r="E102" s="270">
        <v>31</v>
      </c>
      <c r="F102" s="270">
        <v>2</v>
      </c>
      <c r="G102" s="270">
        <v>29</v>
      </c>
      <c r="H102" s="270">
        <v>144</v>
      </c>
      <c r="I102" s="270">
        <v>4</v>
      </c>
      <c r="J102" s="270">
        <v>140</v>
      </c>
      <c r="K102" s="278">
        <f t="shared" si="1"/>
        <v>175</v>
      </c>
    </row>
    <row r="103" spans="2:11" x14ac:dyDescent="0.25">
      <c r="B103" t="s">
        <v>1185</v>
      </c>
      <c r="C103" s="270">
        <v>8612458</v>
      </c>
      <c r="D103" t="s">
        <v>1511</v>
      </c>
      <c r="E103" s="270">
        <v>66</v>
      </c>
      <c r="F103" s="270">
        <v>0</v>
      </c>
      <c r="G103" s="270">
        <v>66</v>
      </c>
      <c r="H103" s="270">
        <v>143</v>
      </c>
      <c r="I103" s="270">
        <v>6</v>
      </c>
      <c r="J103" s="270">
        <v>137</v>
      </c>
      <c r="K103" s="278">
        <f t="shared" si="1"/>
        <v>209</v>
      </c>
    </row>
    <row r="104" spans="2:11" x14ac:dyDescent="0.25">
      <c r="B104" t="s">
        <v>1179</v>
      </c>
      <c r="C104" s="270">
        <v>8613924</v>
      </c>
      <c r="D104" t="s">
        <v>1666</v>
      </c>
      <c r="E104" s="270">
        <v>37</v>
      </c>
      <c r="F104" s="270">
        <v>3</v>
      </c>
      <c r="G104" s="270">
        <v>34</v>
      </c>
      <c r="H104" s="270">
        <v>143</v>
      </c>
      <c r="I104" s="270">
        <v>9</v>
      </c>
      <c r="J104" s="270">
        <v>134</v>
      </c>
      <c r="K104" s="278">
        <f t="shared" si="1"/>
        <v>180</v>
      </c>
    </row>
    <row r="105" spans="2:11" x14ac:dyDescent="0.25">
      <c r="B105" t="s">
        <v>1179</v>
      </c>
      <c r="C105" s="270">
        <v>8611927</v>
      </c>
      <c r="D105" t="s">
        <v>1686</v>
      </c>
      <c r="E105" s="270">
        <v>35</v>
      </c>
      <c r="F105" s="270">
        <v>4</v>
      </c>
      <c r="G105" s="270">
        <v>31</v>
      </c>
      <c r="H105" s="270">
        <v>143</v>
      </c>
      <c r="I105" s="270">
        <v>14</v>
      </c>
      <c r="J105" s="270">
        <v>129</v>
      </c>
      <c r="K105" s="278">
        <f t="shared" si="1"/>
        <v>178</v>
      </c>
    </row>
    <row r="106" spans="2:11" x14ac:dyDescent="0.25">
      <c r="B106" t="s">
        <v>1179</v>
      </c>
      <c r="C106" s="270">
        <v>8596651</v>
      </c>
      <c r="D106" t="s">
        <v>1692</v>
      </c>
      <c r="E106" s="270">
        <v>35</v>
      </c>
      <c r="F106" s="270">
        <v>3</v>
      </c>
      <c r="G106" s="270">
        <v>32</v>
      </c>
      <c r="H106" s="270">
        <v>143</v>
      </c>
      <c r="I106" s="270">
        <v>9</v>
      </c>
      <c r="J106" s="270">
        <v>134</v>
      </c>
      <c r="K106" s="278">
        <f t="shared" si="1"/>
        <v>178</v>
      </c>
    </row>
    <row r="107" spans="2:11" x14ac:dyDescent="0.25">
      <c r="B107" t="s">
        <v>1181</v>
      </c>
      <c r="C107" s="270">
        <v>8618827</v>
      </c>
      <c r="D107" t="s">
        <v>1762</v>
      </c>
      <c r="E107" s="270">
        <v>29</v>
      </c>
      <c r="F107" s="270">
        <v>2</v>
      </c>
      <c r="G107" s="270">
        <v>27</v>
      </c>
      <c r="H107" s="270">
        <v>143</v>
      </c>
      <c r="I107" s="270">
        <v>7</v>
      </c>
      <c r="J107" s="270">
        <v>136</v>
      </c>
      <c r="K107" s="278">
        <f t="shared" si="1"/>
        <v>172</v>
      </c>
    </row>
    <row r="108" spans="2:11" x14ac:dyDescent="0.25">
      <c r="B108" t="s">
        <v>1181</v>
      </c>
      <c r="C108" s="270">
        <v>8558567</v>
      </c>
      <c r="D108" t="s">
        <v>2041</v>
      </c>
      <c r="E108" s="270">
        <v>15</v>
      </c>
      <c r="F108" s="270">
        <v>0</v>
      </c>
      <c r="G108" s="270">
        <v>15</v>
      </c>
      <c r="H108" s="270">
        <v>142</v>
      </c>
      <c r="I108" s="270">
        <v>6</v>
      </c>
      <c r="J108" s="270">
        <v>136</v>
      </c>
      <c r="K108" s="278">
        <f t="shared" si="1"/>
        <v>157</v>
      </c>
    </row>
    <row r="109" spans="2:11" x14ac:dyDescent="0.25">
      <c r="B109" t="s">
        <v>1181</v>
      </c>
      <c r="C109" s="270">
        <v>8578810</v>
      </c>
      <c r="D109" t="s">
        <v>1624</v>
      </c>
      <c r="E109" s="270">
        <v>43</v>
      </c>
      <c r="F109" s="270">
        <v>2</v>
      </c>
      <c r="G109" s="270">
        <v>41</v>
      </c>
      <c r="H109" s="270">
        <v>141</v>
      </c>
      <c r="I109" s="270">
        <v>8</v>
      </c>
      <c r="J109" s="270">
        <v>133</v>
      </c>
      <c r="K109" s="278">
        <f t="shared" si="1"/>
        <v>184</v>
      </c>
    </row>
    <row r="110" spans="2:11" x14ac:dyDescent="0.25">
      <c r="B110" t="s">
        <v>1179</v>
      </c>
      <c r="C110" s="270">
        <v>8640916</v>
      </c>
      <c r="D110" t="s">
        <v>1813</v>
      </c>
      <c r="E110" s="270">
        <v>26</v>
      </c>
      <c r="F110" s="270">
        <v>2</v>
      </c>
      <c r="G110" s="270">
        <v>24</v>
      </c>
      <c r="H110" s="270">
        <v>141</v>
      </c>
      <c r="I110" s="270">
        <v>19</v>
      </c>
      <c r="J110" s="270">
        <v>122</v>
      </c>
      <c r="K110" s="278">
        <f t="shared" si="1"/>
        <v>167</v>
      </c>
    </row>
    <row r="111" spans="2:11" x14ac:dyDescent="0.25">
      <c r="B111" t="s">
        <v>1185</v>
      </c>
      <c r="C111" s="270">
        <v>8613473</v>
      </c>
      <c r="D111" t="s">
        <v>1463</v>
      </c>
      <c r="E111" s="270">
        <v>101</v>
      </c>
      <c r="F111" s="270">
        <v>11</v>
      </c>
      <c r="G111" s="270">
        <v>90</v>
      </c>
      <c r="H111" s="270">
        <v>140</v>
      </c>
      <c r="I111" s="270">
        <v>17</v>
      </c>
      <c r="J111" s="270">
        <v>123</v>
      </c>
      <c r="K111" s="278">
        <f t="shared" si="1"/>
        <v>241</v>
      </c>
    </row>
    <row r="112" spans="2:11" x14ac:dyDescent="0.25">
      <c r="B112" t="s">
        <v>1221</v>
      </c>
      <c r="C112" s="270">
        <v>8589624</v>
      </c>
      <c r="D112" t="s">
        <v>1564</v>
      </c>
      <c r="E112" s="270">
        <v>53</v>
      </c>
      <c r="F112" s="270">
        <v>2</v>
      </c>
      <c r="G112" s="270">
        <v>51</v>
      </c>
      <c r="H112" s="270">
        <v>139</v>
      </c>
      <c r="I112" s="270">
        <v>6</v>
      </c>
      <c r="J112" s="270">
        <v>133</v>
      </c>
      <c r="K112" s="278">
        <f t="shared" si="1"/>
        <v>192</v>
      </c>
    </row>
    <row r="113" spans="2:11" x14ac:dyDescent="0.25">
      <c r="B113" t="s">
        <v>1185</v>
      </c>
      <c r="C113" s="270">
        <v>8613995</v>
      </c>
      <c r="D113" t="s">
        <v>1619</v>
      </c>
      <c r="E113" s="270">
        <v>44</v>
      </c>
      <c r="F113" s="270">
        <v>1</v>
      </c>
      <c r="G113" s="270">
        <v>43</v>
      </c>
      <c r="H113" s="270">
        <v>139</v>
      </c>
      <c r="I113" s="270">
        <v>9</v>
      </c>
      <c r="J113" s="270">
        <v>130</v>
      </c>
      <c r="K113" s="278">
        <f t="shared" si="1"/>
        <v>183</v>
      </c>
    </row>
    <row r="114" spans="2:11" x14ac:dyDescent="0.25">
      <c r="B114" t="s">
        <v>1191</v>
      </c>
      <c r="C114" s="270">
        <v>8625784</v>
      </c>
      <c r="D114" t="s">
        <v>1514</v>
      </c>
      <c r="E114" s="270">
        <v>65</v>
      </c>
      <c r="F114" s="270">
        <v>5</v>
      </c>
      <c r="G114" s="270">
        <v>60</v>
      </c>
      <c r="H114" s="270">
        <v>138</v>
      </c>
      <c r="I114" s="270">
        <v>9</v>
      </c>
      <c r="J114" s="270">
        <v>129</v>
      </c>
      <c r="K114" s="278">
        <f t="shared" si="1"/>
        <v>203</v>
      </c>
    </row>
    <row r="115" spans="2:11" x14ac:dyDescent="0.25">
      <c r="B115" t="s">
        <v>1181</v>
      </c>
      <c r="C115" s="270">
        <v>8602071</v>
      </c>
      <c r="D115" t="s">
        <v>1523</v>
      </c>
      <c r="E115" s="270">
        <v>62</v>
      </c>
      <c r="F115" s="270">
        <v>2</v>
      </c>
      <c r="G115" s="270">
        <v>60</v>
      </c>
      <c r="H115" s="270">
        <v>138</v>
      </c>
      <c r="I115" s="270">
        <v>8</v>
      </c>
      <c r="J115" s="270">
        <v>130</v>
      </c>
      <c r="K115" s="278">
        <f t="shared" si="1"/>
        <v>200</v>
      </c>
    </row>
    <row r="116" spans="2:11" x14ac:dyDescent="0.25">
      <c r="B116" t="s">
        <v>1239</v>
      </c>
      <c r="C116" s="270">
        <v>8631896</v>
      </c>
      <c r="D116" t="s">
        <v>1536</v>
      </c>
      <c r="E116" s="270">
        <v>60</v>
      </c>
      <c r="F116" s="270">
        <v>4</v>
      </c>
      <c r="G116" s="270">
        <v>56</v>
      </c>
      <c r="H116" s="270">
        <v>138</v>
      </c>
      <c r="I116" s="270">
        <v>5</v>
      </c>
      <c r="J116" s="270">
        <v>133</v>
      </c>
      <c r="K116" s="278">
        <f t="shared" si="1"/>
        <v>198</v>
      </c>
    </row>
    <row r="117" spans="2:11" x14ac:dyDescent="0.25">
      <c r="B117" t="s">
        <v>1185</v>
      </c>
      <c r="C117" s="270">
        <v>8610447</v>
      </c>
      <c r="D117" t="s">
        <v>1689</v>
      </c>
      <c r="E117" s="270">
        <v>35</v>
      </c>
      <c r="F117" s="270">
        <v>3</v>
      </c>
      <c r="G117" s="270">
        <v>32</v>
      </c>
      <c r="H117" s="270">
        <v>138</v>
      </c>
      <c r="I117" s="270">
        <v>12</v>
      </c>
      <c r="J117" s="270">
        <v>126</v>
      </c>
      <c r="K117" s="278">
        <f t="shared" si="1"/>
        <v>173</v>
      </c>
    </row>
    <row r="118" spans="2:11" x14ac:dyDescent="0.25">
      <c r="B118" t="s">
        <v>1191</v>
      </c>
      <c r="C118" s="270">
        <v>8581675</v>
      </c>
      <c r="D118" t="s">
        <v>1452</v>
      </c>
      <c r="E118" s="270">
        <v>114</v>
      </c>
      <c r="F118" s="270">
        <v>5</v>
      </c>
      <c r="G118" s="270">
        <v>109</v>
      </c>
      <c r="H118" s="270">
        <v>136</v>
      </c>
      <c r="I118" s="270">
        <v>4</v>
      </c>
      <c r="J118" s="270">
        <v>132</v>
      </c>
      <c r="K118" s="278">
        <f t="shared" si="1"/>
        <v>250</v>
      </c>
    </row>
    <row r="119" spans="2:11" x14ac:dyDescent="0.25">
      <c r="B119" t="s">
        <v>1181</v>
      </c>
      <c r="C119" s="270">
        <v>8594191</v>
      </c>
      <c r="D119" t="s">
        <v>1658</v>
      </c>
      <c r="E119" s="270">
        <v>38</v>
      </c>
      <c r="F119" s="270">
        <v>3</v>
      </c>
      <c r="G119" s="270">
        <v>35</v>
      </c>
      <c r="H119" s="270">
        <v>136</v>
      </c>
      <c r="I119" s="270">
        <v>9</v>
      </c>
      <c r="J119" s="270">
        <v>127</v>
      </c>
      <c r="K119" s="278">
        <f t="shared" si="1"/>
        <v>174</v>
      </c>
    </row>
    <row r="120" spans="2:11" x14ac:dyDescent="0.25">
      <c r="B120" t="s">
        <v>1191</v>
      </c>
      <c r="C120" s="270">
        <v>8601585</v>
      </c>
      <c r="D120" t="s">
        <v>1468</v>
      </c>
      <c r="E120" s="270">
        <v>95</v>
      </c>
      <c r="F120" s="270">
        <v>8</v>
      </c>
      <c r="G120" s="270">
        <v>87</v>
      </c>
      <c r="H120" s="270">
        <v>134</v>
      </c>
      <c r="I120" s="270">
        <v>7</v>
      </c>
      <c r="J120" s="270">
        <v>127</v>
      </c>
      <c r="K120" s="278">
        <f t="shared" si="1"/>
        <v>229</v>
      </c>
    </row>
    <row r="121" spans="2:11" x14ac:dyDescent="0.25">
      <c r="B121" t="s">
        <v>1221</v>
      </c>
      <c r="C121" s="270">
        <v>8598705</v>
      </c>
      <c r="D121" t="s">
        <v>1725</v>
      </c>
      <c r="E121" s="270">
        <v>32</v>
      </c>
      <c r="F121" s="270">
        <v>2</v>
      </c>
      <c r="G121" s="270">
        <v>30</v>
      </c>
      <c r="H121" s="270">
        <v>134</v>
      </c>
      <c r="I121" s="270">
        <v>11</v>
      </c>
      <c r="J121" s="270">
        <v>123</v>
      </c>
      <c r="K121" s="278">
        <f t="shared" si="1"/>
        <v>166</v>
      </c>
    </row>
    <row r="122" spans="2:11" x14ac:dyDescent="0.25">
      <c r="B122" t="s">
        <v>1181</v>
      </c>
      <c r="C122" s="270">
        <v>8638146</v>
      </c>
      <c r="D122" t="s">
        <v>1526</v>
      </c>
      <c r="E122" s="270">
        <v>62</v>
      </c>
      <c r="F122" s="270">
        <v>3</v>
      </c>
      <c r="G122" s="270">
        <v>59</v>
      </c>
      <c r="H122" s="270">
        <v>133</v>
      </c>
      <c r="I122" s="270">
        <v>9</v>
      </c>
      <c r="J122" s="270">
        <v>124</v>
      </c>
      <c r="K122" s="278">
        <f t="shared" si="1"/>
        <v>195</v>
      </c>
    </row>
    <row r="123" spans="2:11" x14ac:dyDescent="0.25">
      <c r="B123" t="s">
        <v>1181</v>
      </c>
      <c r="C123" s="270">
        <v>8579419</v>
      </c>
      <c r="D123" t="s">
        <v>1904</v>
      </c>
      <c r="E123" s="270">
        <v>20</v>
      </c>
      <c r="F123" s="270">
        <v>0</v>
      </c>
      <c r="G123" s="270">
        <v>20</v>
      </c>
      <c r="H123" s="270">
        <v>133</v>
      </c>
      <c r="I123" s="270">
        <v>7</v>
      </c>
      <c r="J123" s="270">
        <v>126</v>
      </c>
      <c r="K123" s="278">
        <f t="shared" si="1"/>
        <v>153</v>
      </c>
    </row>
    <row r="124" spans="2:11" x14ac:dyDescent="0.25">
      <c r="B124" t="s">
        <v>1179</v>
      </c>
      <c r="C124" s="270">
        <v>8579964</v>
      </c>
      <c r="D124" t="s">
        <v>2005</v>
      </c>
      <c r="E124" s="270">
        <v>16</v>
      </c>
      <c r="F124" s="270">
        <v>2</v>
      </c>
      <c r="G124" s="270">
        <v>14</v>
      </c>
      <c r="H124" s="270">
        <v>133</v>
      </c>
      <c r="I124" s="270">
        <v>5</v>
      </c>
      <c r="J124" s="270">
        <v>128</v>
      </c>
      <c r="K124" s="278">
        <f t="shared" si="1"/>
        <v>149</v>
      </c>
    </row>
    <row r="125" spans="2:11" x14ac:dyDescent="0.25">
      <c r="B125" t="s">
        <v>1191</v>
      </c>
      <c r="C125" s="270">
        <v>8604797</v>
      </c>
      <c r="D125" t="s">
        <v>1489</v>
      </c>
      <c r="E125" s="270">
        <v>78</v>
      </c>
      <c r="F125" s="270">
        <v>2</v>
      </c>
      <c r="G125" s="270">
        <v>76</v>
      </c>
      <c r="H125" s="270">
        <v>132</v>
      </c>
      <c r="I125" s="270">
        <v>9</v>
      </c>
      <c r="J125" s="270">
        <v>123</v>
      </c>
      <c r="K125" s="278">
        <f t="shared" si="1"/>
        <v>210</v>
      </c>
    </row>
    <row r="126" spans="2:11" x14ac:dyDescent="0.25">
      <c r="B126" t="s">
        <v>1185</v>
      </c>
      <c r="C126" s="270">
        <v>8596982</v>
      </c>
      <c r="D126" t="s">
        <v>1492</v>
      </c>
      <c r="E126" s="270">
        <v>76</v>
      </c>
      <c r="F126" s="270">
        <v>3</v>
      </c>
      <c r="G126" s="270">
        <v>73</v>
      </c>
      <c r="H126" s="270">
        <v>131</v>
      </c>
      <c r="I126" s="270">
        <v>10</v>
      </c>
      <c r="J126" s="270">
        <v>121</v>
      </c>
      <c r="K126" s="278">
        <f t="shared" si="1"/>
        <v>207</v>
      </c>
    </row>
    <row r="127" spans="2:11" x14ac:dyDescent="0.25">
      <c r="B127" t="s">
        <v>1179</v>
      </c>
      <c r="C127" s="270">
        <v>8606462</v>
      </c>
      <c r="D127" t="s">
        <v>1788</v>
      </c>
      <c r="E127" s="270">
        <v>28</v>
      </c>
      <c r="F127" s="270">
        <v>2</v>
      </c>
      <c r="G127" s="270">
        <v>26</v>
      </c>
      <c r="H127" s="270">
        <v>131</v>
      </c>
      <c r="I127" s="270">
        <v>9</v>
      </c>
      <c r="J127" s="270">
        <v>122</v>
      </c>
      <c r="K127" s="278">
        <f t="shared" si="1"/>
        <v>159</v>
      </c>
    </row>
    <row r="128" spans="2:11" x14ac:dyDescent="0.25">
      <c r="B128" t="s">
        <v>1179</v>
      </c>
      <c r="C128" s="270">
        <v>8593703</v>
      </c>
      <c r="D128" t="s">
        <v>1825</v>
      </c>
      <c r="E128" s="270">
        <v>25</v>
      </c>
      <c r="F128" s="270">
        <v>0</v>
      </c>
      <c r="G128" s="270">
        <v>25</v>
      </c>
      <c r="H128" s="270">
        <v>131</v>
      </c>
      <c r="I128" s="270">
        <v>6</v>
      </c>
      <c r="J128" s="270">
        <v>125</v>
      </c>
      <c r="K128" s="278">
        <f t="shared" si="1"/>
        <v>156</v>
      </c>
    </row>
    <row r="129" spans="2:11" x14ac:dyDescent="0.25">
      <c r="B129" t="s">
        <v>1181</v>
      </c>
      <c r="C129" s="270">
        <v>8596513</v>
      </c>
      <c r="D129" t="s">
        <v>1854</v>
      </c>
      <c r="E129" s="270">
        <v>24</v>
      </c>
      <c r="F129" s="270">
        <v>3</v>
      </c>
      <c r="G129" s="270">
        <v>21</v>
      </c>
      <c r="H129" s="270">
        <v>131</v>
      </c>
      <c r="I129" s="270">
        <v>10</v>
      </c>
      <c r="J129" s="270">
        <v>121</v>
      </c>
      <c r="K129" s="278">
        <f t="shared" si="1"/>
        <v>155</v>
      </c>
    </row>
    <row r="130" spans="2:11" x14ac:dyDescent="0.25">
      <c r="B130" t="s">
        <v>1194</v>
      </c>
      <c r="C130" s="270">
        <v>8622749</v>
      </c>
      <c r="D130" t="s">
        <v>1449</v>
      </c>
      <c r="E130" s="270">
        <v>132</v>
      </c>
      <c r="F130" s="270">
        <v>12</v>
      </c>
      <c r="G130" s="270">
        <v>120</v>
      </c>
      <c r="H130" s="270">
        <v>130</v>
      </c>
      <c r="I130" s="270">
        <v>5</v>
      </c>
      <c r="J130" s="270">
        <v>125</v>
      </c>
      <c r="K130" s="278">
        <f t="shared" si="1"/>
        <v>262</v>
      </c>
    </row>
    <row r="131" spans="2:11" x14ac:dyDescent="0.25">
      <c r="B131" t="s">
        <v>1185</v>
      </c>
      <c r="C131" s="270">
        <v>8614152</v>
      </c>
      <c r="D131" t="s">
        <v>1496</v>
      </c>
      <c r="E131" s="270">
        <v>73</v>
      </c>
      <c r="F131" s="270">
        <v>1</v>
      </c>
      <c r="G131" s="270">
        <v>72</v>
      </c>
      <c r="H131" s="270">
        <v>130</v>
      </c>
      <c r="I131" s="270">
        <v>8</v>
      </c>
      <c r="J131" s="270">
        <v>122</v>
      </c>
      <c r="K131" s="278">
        <f t="shared" si="1"/>
        <v>203</v>
      </c>
    </row>
    <row r="132" spans="2:11" x14ac:dyDescent="0.25">
      <c r="B132" t="s">
        <v>1181</v>
      </c>
      <c r="C132" s="270">
        <v>8579415</v>
      </c>
      <c r="D132" t="s">
        <v>1593</v>
      </c>
      <c r="E132" s="270">
        <v>47</v>
      </c>
      <c r="F132" s="270">
        <v>1</v>
      </c>
      <c r="G132" s="270">
        <v>46</v>
      </c>
      <c r="H132" s="270">
        <v>130</v>
      </c>
      <c r="I132" s="270">
        <v>1</v>
      </c>
      <c r="J132" s="270">
        <v>129</v>
      </c>
      <c r="K132" s="278">
        <f t="shared" si="1"/>
        <v>177</v>
      </c>
    </row>
    <row r="133" spans="2:11" x14ac:dyDescent="0.25">
      <c r="B133" t="s">
        <v>1185</v>
      </c>
      <c r="C133" s="270">
        <v>8581277</v>
      </c>
      <c r="D133" t="s">
        <v>1720</v>
      </c>
      <c r="E133" s="270">
        <v>32</v>
      </c>
      <c r="F133" s="270">
        <v>2</v>
      </c>
      <c r="G133" s="270">
        <v>30</v>
      </c>
      <c r="H133" s="270">
        <v>129</v>
      </c>
      <c r="I133" s="270">
        <v>6</v>
      </c>
      <c r="J133" s="270">
        <v>123</v>
      </c>
      <c r="K133" s="278">
        <f t="shared" ref="K133:K196" si="2">E133+H133</f>
        <v>161</v>
      </c>
    </row>
    <row r="134" spans="2:11" x14ac:dyDescent="0.25">
      <c r="B134" t="s">
        <v>1179</v>
      </c>
      <c r="C134" s="270">
        <v>8578562</v>
      </c>
      <c r="D134" t="s">
        <v>1664</v>
      </c>
      <c r="E134" s="270">
        <v>38</v>
      </c>
      <c r="F134" s="270">
        <v>2</v>
      </c>
      <c r="G134" s="270">
        <v>36</v>
      </c>
      <c r="H134" s="270">
        <v>128</v>
      </c>
      <c r="I134" s="270">
        <v>4</v>
      </c>
      <c r="J134" s="270">
        <v>124</v>
      </c>
      <c r="K134" s="278">
        <f t="shared" si="2"/>
        <v>166</v>
      </c>
    </row>
    <row r="135" spans="2:11" x14ac:dyDescent="0.25">
      <c r="B135" t="s">
        <v>1181</v>
      </c>
      <c r="C135" s="270">
        <v>8611777</v>
      </c>
      <c r="D135" t="s">
        <v>1661</v>
      </c>
      <c r="E135" s="270">
        <v>38</v>
      </c>
      <c r="F135" s="270">
        <v>3</v>
      </c>
      <c r="G135" s="270">
        <v>35</v>
      </c>
      <c r="H135" s="270">
        <v>127</v>
      </c>
      <c r="I135" s="270">
        <v>8</v>
      </c>
      <c r="J135" s="270">
        <v>119</v>
      </c>
      <c r="K135" s="278">
        <f t="shared" si="2"/>
        <v>165</v>
      </c>
    </row>
    <row r="136" spans="2:11" x14ac:dyDescent="0.25">
      <c r="B136" t="s">
        <v>1221</v>
      </c>
      <c r="C136" s="270">
        <v>8602333</v>
      </c>
      <c r="D136" t="s">
        <v>1512</v>
      </c>
      <c r="E136" s="270">
        <v>65</v>
      </c>
      <c r="F136" s="270">
        <v>8</v>
      </c>
      <c r="G136" s="270">
        <v>57</v>
      </c>
      <c r="H136" s="270">
        <v>126</v>
      </c>
      <c r="I136" s="270">
        <v>9</v>
      </c>
      <c r="J136" s="270">
        <v>117</v>
      </c>
      <c r="K136" s="278">
        <f t="shared" si="2"/>
        <v>191</v>
      </c>
    </row>
    <row r="137" spans="2:11" x14ac:dyDescent="0.25">
      <c r="B137" t="s">
        <v>1179</v>
      </c>
      <c r="C137" s="270">
        <v>8641156</v>
      </c>
      <c r="D137" t="s">
        <v>2000</v>
      </c>
      <c r="E137" s="270">
        <v>16</v>
      </c>
      <c r="F137" s="270">
        <v>3</v>
      </c>
      <c r="G137" s="270">
        <v>13</v>
      </c>
      <c r="H137" s="270">
        <v>126</v>
      </c>
      <c r="I137" s="270">
        <v>14</v>
      </c>
      <c r="J137" s="270">
        <v>112</v>
      </c>
      <c r="K137" s="278">
        <f t="shared" si="2"/>
        <v>142</v>
      </c>
    </row>
    <row r="138" spans="2:11" x14ac:dyDescent="0.25">
      <c r="B138" t="s">
        <v>1191</v>
      </c>
      <c r="C138" s="270">
        <v>8584661</v>
      </c>
      <c r="D138" t="s">
        <v>1547</v>
      </c>
      <c r="E138" s="270">
        <v>57</v>
      </c>
      <c r="F138" s="270">
        <v>1</v>
      </c>
      <c r="G138" s="270">
        <v>56</v>
      </c>
      <c r="H138" s="270">
        <v>125</v>
      </c>
      <c r="I138" s="270">
        <v>6</v>
      </c>
      <c r="J138" s="270">
        <v>119</v>
      </c>
      <c r="K138" s="278">
        <f t="shared" si="2"/>
        <v>182</v>
      </c>
    </row>
    <row r="139" spans="2:11" x14ac:dyDescent="0.25">
      <c r="B139" t="s">
        <v>1181</v>
      </c>
      <c r="C139" s="270">
        <v>8609292</v>
      </c>
      <c r="D139" t="s">
        <v>1911</v>
      </c>
      <c r="E139" s="270">
        <v>20</v>
      </c>
      <c r="F139" s="270">
        <v>0</v>
      </c>
      <c r="G139" s="270">
        <v>20</v>
      </c>
      <c r="H139" s="270">
        <v>125</v>
      </c>
      <c r="I139" s="270">
        <v>6</v>
      </c>
      <c r="J139" s="270">
        <v>119</v>
      </c>
      <c r="K139" s="278">
        <f t="shared" si="2"/>
        <v>145</v>
      </c>
    </row>
    <row r="140" spans="2:11" x14ac:dyDescent="0.25">
      <c r="B140" t="s">
        <v>1179</v>
      </c>
      <c r="C140" s="270">
        <v>8639353</v>
      </c>
      <c r="D140" t="s">
        <v>1920</v>
      </c>
      <c r="E140" s="270">
        <v>20</v>
      </c>
      <c r="F140" s="270">
        <v>0</v>
      </c>
      <c r="G140" s="270">
        <v>20</v>
      </c>
      <c r="H140" s="270">
        <v>125</v>
      </c>
      <c r="I140" s="270">
        <v>6</v>
      </c>
      <c r="J140" s="270">
        <v>119</v>
      </c>
      <c r="K140" s="278">
        <f t="shared" si="2"/>
        <v>145</v>
      </c>
    </row>
    <row r="141" spans="2:11" x14ac:dyDescent="0.25">
      <c r="B141" t="s">
        <v>1239</v>
      </c>
      <c r="C141" s="270">
        <v>8593806</v>
      </c>
      <c r="D141" t="s">
        <v>1473</v>
      </c>
      <c r="E141" s="270">
        <v>91</v>
      </c>
      <c r="F141" s="270">
        <v>4</v>
      </c>
      <c r="G141" s="270">
        <v>87</v>
      </c>
      <c r="H141" s="270">
        <v>124</v>
      </c>
      <c r="I141" s="270">
        <v>6</v>
      </c>
      <c r="J141" s="270">
        <v>118</v>
      </c>
      <c r="K141" s="278">
        <f t="shared" si="2"/>
        <v>215</v>
      </c>
    </row>
    <row r="142" spans="2:11" x14ac:dyDescent="0.25">
      <c r="B142" t="s">
        <v>1179</v>
      </c>
      <c r="C142" s="270">
        <v>8598614</v>
      </c>
      <c r="D142" t="s">
        <v>1939</v>
      </c>
      <c r="E142" s="270">
        <v>19</v>
      </c>
      <c r="F142" s="270">
        <v>2</v>
      </c>
      <c r="G142" s="270">
        <v>17</v>
      </c>
      <c r="H142" s="270">
        <v>123</v>
      </c>
      <c r="I142" s="270">
        <v>7</v>
      </c>
      <c r="J142" s="270">
        <v>116</v>
      </c>
      <c r="K142" s="278">
        <f t="shared" si="2"/>
        <v>142</v>
      </c>
    </row>
    <row r="143" spans="2:11" x14ac:dyDescent="0.25">
      <c r="B143" t="s">
        <v>1179</v>
      </c>
      <c r="C143" s="270">
        <v>8585951</v>
      </c>
      <c r="D143" t="s">
        <v>1556</v>
      </c>
      <c r="E143" s="270">
        <v>55</v>
      </c>
      <c r="F143" s="270">
        <v>3</v>
      </c>
      <c r="G143" s="270">
        <v>52</v>
      </c>
      <c r="H143" s="270">
        <v>122</v>
      </c>
      <c r="I143" s="270">
        <v>1</v>
      </c>
      <c r="J143" s="270">
        <v>121</v>
      </c>
      <c r="K143" s="278">
        <f t="shared" si="2"/>
        <v>177</v>
      </c>
    </row>
    <row r="144" spans="2:11" x14ac:dyDescent="0.25">
      <c r="B144" t="s">
        <v>1181</v>
      </c>
      <c r="C144" s="270">
        <v>8625698</v>
      </c>
      <c r="D144" t="s">
        <v>1786</v>
      </c>
      <c r="E144" s="270">
        <v>28</v>
      </c>
      <c r="F144" s="270">
        <v>1</v>
      </c>
      <c r="G144" s="270">
        <v>27</v>
      </c>
      <c r="H144" s="270">
        <v>122</v>
      </c>
      <c r="I144" s="270">
        <v>8</v>
      </c>
      <c r="J144" s="270">
        <v>114</v>
      </c>
      <c r="K144" s="278">
        <f t="shared" si="2"/>
        <v>150</v>
      </c>
    </row>
    <row r="145" spans="2:11" x14ac:dyDescent="0.25">
      <c r="B145" t="s">
        <v>1181</v>
      </c>
      <c r="C145" s="270">
        <v>8544087</v>
      </c>
      <c r="D145" t="s">
        <v>1988</v>
      </c>
      <c r="E145" s="270">
        <v>16</v>
      </c>
      <c r="F145" s="270">
        <v>1</v>
      </c>
      <c r="G145" s="270">
        <v>15</v>
      </c>
      <c r="H145" s="270">
        <v>122</v>
      </c>
      <c r="I145" s="270">
        <v>7</v>
      </c>
      <c r="J145" s="270">
        <v>115</v>
      </c>
      <c r="K145" s="278">
        <f t="shared" si="2"/>
        <v>138</v>
      </c>
    </row>
    <row r="146" spans="2:11" x14ac:dyDescent="0.25">
      <c r="B146" t="s">
        <v>1221</v>
      </c>
      <c r="C146" s="270">
        <v>8629304</v>
      </c>
      <c r="D146" t="s">
        <v>1497</v>
      </c>
      <c r="E146" s="270">
        <v>72</v>
      </c>
      <c r="F146" s="270">
        <v>7</v>
      </c>
      <c r="G146" s="270">
        <v>65</v>
      </c>
      <c r="H146" s="270">
        <v>121</v>
      </c>
      <c r="I146" s="270">
        <v>9</v>
      </c>
      <c r="J146" s="270">
        <v>112</v>
      </c>
      <c r="K146" s="278">
        <f t="shared" si="2"/>
        <v>193</v>
      </c>
    </row>
    <row r="147" spans="2:11" x14ac:dyDescent="0.25">
      <c r="B147" t="s">
        <v>1179</v>
      </c>
      <c r="C147" s="270">
        <v>8636939</v>
      </c>
      <c r="D147" t="s">
        <v>1771</v>
      </c>
      <c r="E147" s="270">
        <v>28</v>
      </c>
      <c r="F147" s="270">
        <v>2</v>
      </c>
      <c r="G147" s="270">
        <v>26</v>
      </c>
      <c r="H147" s="270">
        <v>121</v>
      </c>
      <c r="I147" s="270">
        <v>5</v>
      </c>
      <c r="J147" s="270">
        <v>116</v>
      </c>
      <c r="K147" s="278">
        <f t="shared" si="2"/>
        <v>149</v>
      </c>
    </row>
    <row r="148" spans="2:11" x14ac:dyDescent="0.25">
      <c r="B148" t="s">
        <v>1191</v>
      </c>
      <c r="C148" s="270">
        <v>8588762</v>
      </c>
      <c r="D148" t="s">
        <v>1495</v>
      </c>
      <c r="E148" s="270">
        <v>73</v>
      </c>
      <c r="F148" s="270">
        <v>1</v>
      </c>
      <c r="G148" s="270">
        <v>72</v>
      </c>
      <c r="H148" s="270">
        <v>120</v>
      </c>
      <c r="I148" s="270">
        <v>8</v>
      </c>
      <c r="J148" s="270">
        <v>112</v>
      </c>
      <c r="K148" s="278">
        <f t="shared" si="2"/>
        <v>193</v>
      </c>
    </row>
    <row r="149" spans="2:11" x14ac:dyDescent="0.25">
      <c r="B149" t="s">
        <v>1185</v>
      </c>
      <c r="C149" s="270">
        <v>8611647</v>
      </c>
      <c r="D149" t="s">
        <v>1522</v>
      </c>
      <c r="E149" s="270">
        <v>62</v>
      </c>
      <c r="F149" s="270">
        <v>4</v>
      </c>
      <c r="G149" s="270">
        <v>58</v>
      </c>
      <c r="H149" s="270">
        <v>120</v>
      </c>
      <c r="I149" s="270">
        <v>10</v>
      </c>
      <c r="J149" s="270">
        <v>110</v>
      </c>
      <c r="K149" s="278">
        <f t="shared" si="2"/>
        <v>182</v>
      </c>
    </row>
    <row r="150" spans="2:11" x14ac:dyDescent="0.25">
      <c r="B150" t="s">
        <v>1191</v>
      </c>
      <c r="C150" s="270">
        <v>8590450</v>
      </c>
      <c r="D150" t="s">
        <v>1650</v>
      </c>
      <c r="E150" s="270">
        <v>39</v>
      </c>
      <c r="F150" s="270">
        <v>2</v>
      </c>
      <c r="G150" s="270">
        <v>37</v>
      </c>
      <c r="H150" s="270">
        <v>120</v>
      </c>
      <c r="I150" s="270">
        <v>7</v>
      </c>
      <c r="J150" s="270">
        <v>113</v>
      </c>
      <c r="K150" s="278">
        <f t="shared" si="2"/>
        <v>159</v>
      </c>
    </row>
    <row r="151" spans="2:11" x14ac:dyDescent="0.25">
      <c r="B151" t="s">
        <v>1179</v>
      </c>
      <c r="C151" s="270">
        <v>8591154</v>
      </c>
      <c r="D151" t="s">
        <v>1616</v>
      </c>
      <c r="E151" s="270">
        <v>44</v>
      </c>
      <c r="F151" s="270">
        <v>3</v>
      </c>
      <c r="G151" s="270">
        <v>41</v>
      </c>
      <c r="H151" s="270">
        <v>119</v>
      </c>
      <c r="I151" s="270">
        <v>3</v>
      </c>
      <c r="J151" s="270">
        <v>116</v>
      </c>
      <c r="K151" s="278">
        <f t="shared" si="2"/>
        <v>163</v>
      </c>
    </row>
    <row r="152" spans="2:11" x14ac:dyDescent="0.25">
      <c r="B152" t="s">
        <v>1179</v>
      </c>
      <c r="C152" s="270">
        <v>8578303</v>
      </c>
      <c r="D152" t="s">
        <v>1757</v>
      </c>
      <c r="E152" s="270">
        <v>29</v>
      </c>
      <c r="F152" s="270">
        <v>1</v>
      </c>
      <c r="G152" s="270">
        <v>28</v>
      </c>
      <c r="H152" s="270">
        <v>119</v>
      </c>
      <c r="I152" s="270">
        <v>5</v>
      </c>
      <c r="J152" s="270">
        <v>114</v>
      </c>
      <c r="K152" s="278">
        <f t="shared" si="2"/>
        <v>148</v>
      </c>
    </row>
    <row r="153" spans="2:11" x14ac:dyDescent="0.25">
      <c r="B153" t="s">
        <v>1179</v>
      </c>
      <c r="C153" s="270">
        <v>8619039</v>
      </c>
      <c r="D153" t="s">
        <v>1802</v>
      </c>
      <c r="E153" s="270">
        <v>26</v>
      </c>
      <c r="F153" s="270">
        <v>2</v>
      </c>
      <c r="G153" s="270">
        <v>24</v>
      </c>
      <c r="H153" s="270">
        <v>118</v>
      </c>
      <c r="I153" s="270">
        <v>11</v>
      </c>
      <c r="J153" s="270">
        <v>107</v>
      </c>
      <c r="K153" s="278">
        <f t="shared" si="2"/>
        <v>144</v>
      </c>
    </row>
    <row r="154" spans="2:11" x14ac:dyDescent="0.25">
      <c r="B154" t="s">
        <v>1179</v>
      </c>
      <c r="C154" s="270">
        <v>8626969</v>
      </c>
      <c r="D154" t="s">
        <v>1883</v>
      </c>
      <c r="E154" s="270">
        <v>22</v>
      </c>
      <c r="F154" s="270">
        <v>1</v>
      </c>
      <c r="G154" s="270">
        <v>21</v>
      </c>
      <c r="H154" s="270">
        <v>117</v>
      </c>
      <c r="I154" s="270">
        <v>6</v>
      </c>
      <c r="J154" s="270">
        <v>111</v>
      </c>
      <c r="K154" s="278">
        <f t="shared" si="2"/>
        <v>139</v>
      </c>
    </row>
    <row r="155" spans="2:11" x14ac:dyDescent="0.25">
      <c r="B155" t="s">
        <v>1181</v>
      </c>
      <c r="C155" s="270">
        <v>8614711</v>
      </c>
      <c r="D155" t="s">
        <v>1487</v>
      </c>
      <c r="E155" s="270">
        <v>80</v>
      </c>
      <c r="F155" s="270">
        <v>5</v>
      </c>
      <c r="G155" s="270">
        <v>75</v>
      </c>
      <c r="H155" s="270">
        <v>116</v>
      </c>
      <c r="I155" s="270">
        <v>11</v>
      </c>
      <c r="J155" s="270">
        <v>105</v>
      </c>
      <c r="K155" s="278">
        <f t="shared" si="2"/>
        <v>196</v>
      </c>
    </row>
    <row r="156" spans="2:11" x14ac:dyDescent="0.25">
      <c r="B156" t="s">
        <v>1179</v>
      </c>
      <c r="C156" s="270">
        <v>8606517</v>
      </c>
      <c r="D156" t="s">
        <v>1690</v>
      </c>
      <c r="E156" s="270">
        <v>35</v>
      </c>
      <c r="F156" s="270">
        <v>1</v>
      </c>
      <c r="G156" s="270">
        <v>34</v>
      </c>
      <c r="H156" s="270">
        <v>116</v>
      </c>
      <c r="I156" s="270">
        <v>7</v>
      </c>
      <c r="J156" s="270">
        <v>109</v>
      </c>
      <c r="K156" s="278">
        <f t="shared" si="2"/>
        <v>151</v>
      </c>
    </row>
    <row r="157" spans="2:11" x14ac:dyDescent="0.25">
      <c r="B157" t="s">
        <v>1181</v>
      </c>
      <c r="C157" s="270">
        <v>8620146</v>
      </c>
      <c r="D157" t="s">
        <v>1721</v>
      </c>
      <c r="E157" s="270">
        <v>32</v>
      </c>
      <c r="F157" s="270">
        <v>2</v>
      </c>
      <c r="G157" s="270">
        <v>30</v>
      </c>
      <c r="H157" s="270">
        <v>116</v>
      </c>
      <c r="I157" s="270">
        <v>7</v>
      </c>
      <c r="J157" s="270">
        <v>109</v>
      </c>
      <c r="K157" s="278">
        <f t="shared" si="2"/>
        <v>148</v>
      </c>
    </row>
    <row r="158" spans="2:11" x14ac:dyDescent="0.25">
      <c r="B158" t="s">
        <v>1181</v>
      </c>
      <c r="C158" s="270">
        <v>8588861</v>
      </c>
      <c r="D158" t="s">
        <v>1947</v>
      </c>
      <c r="E158" s="270">
        <v>18</v>
      </c>
      <c r="F158" s="270">
        <v>2</v>
      </c>
      <c r="G158" s="270">
        <v>16</v>
      </c>
      <c r="H158" s="270">
        <v>116</v>
      </c>
      <c r="I158" s="270">
        <v>4</v>
      </c>
      <c r="J158" s="270">
        <v>112</v>
      </c>
      <c r="K158" s="278">
        <f t="shared" si="2"/>
        <v>134</v>
      </c>
    </row>
    <row r="159" spans="2:11" x14ac:dyDescent="0.25">
      <c r="B159" t="s">
        <v>1191</v>
      </c>
      <c r="C159" s="270">
        <v>8606755</v>
      </c>
      <c r="D159" t="s">
        <v>1499</v>
      </c>
      <c r="E159" s="270">
        <v>72</v>
      </c>
      <c r="F159" s="270">
        <v>1</v>
      </c>
      <c r="G159" s="270">
        <v>71</v>
      </c>
      <c r="H159" s="270">
        <v>115</v>
      </c>
      <c r="I159" s="270">
        <v>9</v>
      </c>
      <c r="J159" s="270">
        <v>106</v>
      </c>
      <c r="K159" s="278">
        <f t="shared" si="2"/>
        <v>187</v>
      </c>
    </row>
    <row r="160" spans="2:11" x14ac:dyDescent="0.25">
      <c r="B160" t="s">
        <v>1179</v>
      </c>
      <c r="C160" s="270">
        <v>8601209</v>
      </c>
      <c r="D160" t="s">
        <v>1760</v>
      </c>
      <c r="E160" s="270">
        <v>29</v>
      </c>
      <c r="F160" s="270">
        <v>4</v>
      </c>
      <c r="G160" s="270">
        <v>25</v>
      </c>
      <c r="H160" s="270">
        <v>115</v>
      </c>
      <c r="I160" s="270">
        <v>4</v>
      </c>
      <c r="J160" s="270">
        <v>111</v>
      </c>
      <c r="K160" s="278">
        <f t="shared" si="2"/>
        <v>144</v>
      </c>
    </row>
    <row r="161" spans="2:11" x14ac:dyDescent="0.25">
      <c r="B161" t="s">
        <v>1181</v>
      </c>
      <c r="C161" s="270">
        <v>8610745</v>
      </c>
      <c r="D161" t="s">
        <v>1872</v>
      </c>
      <c r="E161" s="270">
        <v>22</v>
      </c>
      <c r="F161" s="270">
        <v>3</v>
      </c>
      <c r="G161" s="270">
        <v>19</v>
      </c>
      <c r="H161" s="270">
        <v>115</v>
      </c>
      <c r="I161" s="270">
        <v>8</v>
      </c>
      <c r="J161" s="270">
        <v>107</v>
      </c>
      <c r="K161" s="278">
        <f t="shared" si="2"/>
        <v>137</v>
      </c>
    </row>
    <row r="162" spans="2:11" x14ac:dyDescent="0.25">
      <c r="B162" t="s">
        <v>1179</v>
      </c>
      <c r="C162" s="270">
        <v>8642325</v>
      </c>
      <c r="D162" t="s">
        <v>1909</v>
      </c>
      <c r="E162" s="270">
        <v>20</v>
      </c>
      <c r="F162" s="270">
        <v>1</v>
      </c>
      <c r="G162" s="270">
        <v>19</v>
      </c>
      <c r="H162" s="270">
        <v>115</v>
      </c>
      <c r="I162" s="270">
        <v>5</v>
      </c>
      <c r="J162" s="270">
        <v>110</v>
      </c>
      <c r="K162" s="278">
        <f t="shared" si="2"/>
        <v>135</v>
      </c>
    </row>
    <row r="163" spans="2:11" x14ac:dyDescent="0.25">
      <c r="B163" t="s">
        <v>1191</v>
      </c>
      <c r="C163" s="270">
        <v>8629852</v>
      </c>
      <c r="D163" t="s">
        <v>1638</v>
      </c>
      <c r="E163" s="270">
        <v>41</v>
      </c>
      <c r="F163" s="270">
        <v>0</v>
      </c>
      <c r="G163" s="270">
        <v>41</v>
      </c>
      <c r="H163" s="270">
        <v>113</v>
      </c>
      <c r="I163" s="270">
        <v>5</v>
      </c>
      <c r="J163" s="270">
        <v>108</v>
      </c>
      <c r="K163" s="278">
        <f t="shared" si="2"/>
        <v>154</v>
      </c>
    </row>
    <row r="164" spans="2:11" x14ac:dyDescent="0.25">
      <c r="B164" t="s">
        <v>1179</v>
      </c>
      <c r="C164" s="270">
        <v>8642525</v>
      </c>
      <c r="D164" t="s">
        <v>1791</v>
      </c>
      <c r="E164" s="270">
        <v>27</v>
      </c>
      <c r="F164" s="270">
        <v>1</v>
      </c>
      <c r="G164" s="270">
        <v>26</v>
      </c>
      <c r="H164" s="270">
        <v>112</v>
      </c>
      <c r="I164" s="270">
        <v>6</v>
      </c>
      <c r="J164" s="270">
        <v>106</v>
      </c>
      <c r="K164" s="278">
        <f t="shared" si="2"/>
        <v>139</v>
      </c>
    </row>
    <row r="165" spans="2:11" x14ac:dyDescent="0.25">
      <c r="B165" t="s">
        <v>1179</v>
      </c>
      <c r="C165" s="270">
        <v>8581052</v>
      </c>
      <c r="D165" t="s">
        <v>1734</v>
      </c>
      <c r="E165" s="270">
        <v>31</v>
      </c>
      <c r="F165" s="270">
        <v>2</v>
      </c>
      <c r="G165" s="270">
        <v>29</v>
      </c>
      <c r="H165" s="270">
        <v>111</v>
      </c>
      <c r="I165" s="270">
        <v>4</v>
      </c>
      <c r="J165" s="270">
        <v>107</v>
      </c>
      <c r="K165" s="278">
        <f t="shared" si="2"/>
        <v>142</v>
      </c>
    </row>
    <row r="166" spans="2:11" x14ac:dyDescent="0.25">
      <c r="B166" t="s">
        <v>1181</v>
      </c>
      <c r="C166" s="270">
        <v>8599349</v>
      </c>
      <c r="D166" t="s">
        <v>1740</v>
      </c>
      <c r="E166" s="270">
        <v>31</v>
      </c>
      <c r="F166" s="270">
        <v>4</v>
      </c>
      <c r="G166" s="270">
        <v>27</v>
      </c>
      <c r="H166" s="270">
        <v>111</v>
      </c>
      <c r="I166" s="270">
        <v>8</v>
      </c>
      <c r="J166" s="270">
        <v>103</v>
      </c>
      <c r="K166" s="278">
        <f t="shared" si="2"/>
        <v>142</v>
      </c>
    </row>
    <row r="167" spans="2:11" x14ac:dyDescent="0.25">
      <c r="B167" t="s">
        <v>1179</v>
      </c>
      <c r="C167" s="270">
        <v>8638830</v>
      </c>
      <c r="D167" t="s">
        <v>1794</v>
      </c>
      <c r="E167" s="270">
        <v>27</v>
      </c>
      <c r="F167" s="270">
        <v>0</v>
      </c>
      <c r="G167" s="270">
        <v>27</v>
      </c>
      <c r="H167" s="270">
        <v>110</v>
      </c>
      <c r="I167" s="270">
        <v>9</v>
      </c>
      <c r="J167" s="270">
        <v>101</v>
      </c>
      <c r="K167" s="278">
        <f t="shared" si="2"/>
        <v>137</v>
      </c>
    </row>
    <row r="168" spans="2:11" x14ac:dyDescent="0.25">
      <c r="B168" t="s">
        <v>1191</v>
      </c>
      <c r="C168" s="270">
        <v>8621751</v>
      </c>
      <c r="D168" t="s">
        <v>1631</v>
      </c>
      <c r="E168" s="270">
        <v>42</v>
      </c>
      <c r="F168" s="270">
        <v>3</v>
      </c>
      <c r="G168" s="270">
        <v>39</v>
      </c>
      <c r="H168" s="270">
        <v>109</v>
      </c>
      <c r="I168" s="270">
        <v>6</v>
      </c>
      <c r="J168" s="270">
        <v>103</v>
      </c>
      <c r="K168" s="278">
        <f t="shared" si="2"/>
        <v>151</v>
      </c>
    </row>
    <row r="169" spans="2:11" x14ac:dyDescent="0.25">
      <c r="B169" t="s">
        <v>1181</v>
      </c>
      <c r="C169" s="270">
        <v>8604634</v>
      </c>
      <c r="D169" t="s">
        <v>1515</v>
      </c>
      <c r="E169" s="270">
        <v>65</v>
      </c>
      <c r="F169" s="270">
        <v>2</v>
      </c>
      <c r="G169" s="270">
        <v>63</v>
      </c>
      <c r="H169" s="270">
        <v>108</v>
      </c>
      <c r="I169" s="270">
        <v>4</v>
      </c>
      <c r="J169" s="270">
        <v>104</v>
      </c>
      <c r="K169" s="278">
        <f t="shared" si="2"/>
        <v>173</v>
      </c>
    </row>
    <row r="170" spans="2:11" x14ac:dyDescent="0.25">
      <c r="B170" t="s">
        <v>1191</v>
      </c>
      <c r="C170" s="270">
        <v>8629851</v>
      </c>
      <c r="D170" t="s">
        <v>1552</v>
      </c>
      <c r="E170" s="270">
        <v>55</v>
      </c>
      <c r="F170" s="270">
        <v>4</v>
      </c>
      <c r="G170" s="270">
        <v>51</v>
      </c>
      <c r="H170" s="270">
        <v>108</v>
      </c>
      <c r="I170" s="270">
        <v>6</v>
      </c>
      <c r="J170" s="270">
        <v>102</v>
      </c>
      <c r="K170" s="278">
        <f t="shared" si="2"/>
        <v>163</v>
      </c>
    </row>
    <row r="171" spans="2:11" x14ac:dyDescent="0.25">
      <c r="B171" t="s">
        <v>1181</v>
      </c>
      <c r="C171" s="270">
        <v>8596935</v>
      </c>
      <c r="D171" t="s">
        <v>1787</v>
      </c>
      <c r="E171" s="270">
        <v>28</v>
      </c>
      <c r="F171" s="270">
        <v>0</v>
      </c>
      <c r="G171" s="270">
        <v>28</v>
      </c>
      <c r="H171" s="270">
        <v>108</v>
      </c>
      <c r="I171" s="270">
        <v>6</v>
      </c>
      <c r="J171" s="270">
        <v>102</v>
      </c>
      <c r="K171" s="278">
        <f t="shared" si="2"/>
        <v>136</v>
      </c>
    </row>
    <row r="172" spans="2:11" x14ac:dyDescent="0.25">
      <c r="B172" t="s">
        <v>1179</v>
      </c>
      <c r="C172" s="270">
        <v>8616320</v>
      </c>
      <c r="D172" t="s">
        <v>2235</v>
      </c>
      <c r="E172" s="270">
        <v>9</v>
      </c>
      <c r="F172" s="270">
        <v>2</v>
      </c>
      <c r="G172" s="270">
        <v>7</v>
      </c>
      <c r="H172" s="270">
        <v>108</v>
      </c>
      <c r="I172" s="270">
        <v>7</v>
      </c>
      <c r="J172" s="270">
        <v>101</v>
      </c>
      <c r="K172" s="278">
        <f t="shared" si="2"/>
        <v>117</v>
      </c>
    </row>
    <row r="173" spans="2:11" x14ac:dyDescent="0.25">
      <c r="B173" t="s">
        <v>1181</v>
      </c>
      <c r="C173" s="270">
        <v>8629847</v>
      </c>
      <c r="D173" t="s">
        <v>1584</v>
      </c>
      <c r="E173" s="270">
        <v>48</v>
      </c>
      <c r="F173" s="270">
        <v>3</v>
      </c>
      <c r="G173" s="270">
        <v>45</v>
      </c>
      <c r="H173" s="270">
        <v>107</v>
      </c>
      <c r="I173" s="270">
        <v>2</v>
      </c>
      <c r="J173" s="270">
        <v>105</v>
      </c>
      <c r="K173" s="278">
        <f t="shared" si="2"/>
        <v>155</v>
      </c>
    </row>
    <row r="174" spans="2:11" x14ac:dyDescent="0.25">
      <c r="B174" t="s">
        <v>1179</v>
      </c>
      <c r="C174" s="270">
        <v>8621690</v>
      </c>
      <c r="D174" t="s">
        <v>1595</v>
      </c>
      <c r="E174" s="270">
        <v>47</v>
      </c>
      <c r="F174" s="270">
        <v>6</v>
      </c>
      <c r="G174" s="270">
        <v>41</v>
      </c>
      <c r="H174" s="270">
        <v>107</v>
      </c>
      <c r="I174" s="270">
        <v>10</v>
      </c>
      <c r="J174" s="270">
        <v>97</v>
      </c>
      <c r="K174" s="278">
        <f t="shared" si="2"/>
        <v>154</v>
      </c>
    </row>
    <row r="175" spans="2:11" x14ac:dyDescent="0.25">
      <c r="B175" t="s">
        <v>1239</v>
      </c>
      <c r="C175" s="270">
        <v>8617837</v>
      </c>
      <c r="D175" t="s">
        <v>1710</v>
      </c>
      <c r="E175" s="270">
        <v>33</v>
      </c>
      <c r="F175" s="270">
        <v>3</v>
      </c>
      <c r="G175" s="270">
        <v>30</v>
      </c>
      <c r="H175" s="270">
        <v>107</v>
      </c>
      <c r="I175" s="270">
        <v>6</v>
      </c>
      <c r="J175" s="270">
        <v>101</v>
      </c>
      <c r="K175" s="278">
        <f t="shared" si="2"/>
        <v>140</v>
      </c>
    </row>
    <row r="176" spans="2:11" x14ac:dyDescent="0.25">
      <c r="B176" t="s">
        <v>1179</v>
      </c>
      <c r="C176" s="270">
        <v>8631735</v>
      </c>
      <c r="D176" t="s">
        <v>1882</v>
      </c>
      <c r="E176" s="270">
        <v>22</v>
      </c>
      <c r="F176" s="270">
        <v>3</v>
      </c>
      <c r="G176" s="270">
        <v>19</v>
      </c>
      <c r="H176" s="270">
        <v>107</v>
      </c>
      <c r="I176" s="270">
        <v>5</v>
      </c>
      <c r="J176" s="270">
        <v>102</v>
      </c>
      <c r="K176" s="278">
        <f t="shared" si="2"/>
        <v>129</v>
      </c>
    </row>
    <row r="177" spans="2:11" x14ac:dyDescent="0.25">
      <c r="B177" t="s">
        <v>1179</v>
      </c>
      <c r="C177" s="270">
        <v>8642379</v>
      </c>
      <c r="D177" t="s">
        <v>1888</v>
      </c>
      <c r="E177" s="270">
        <v>22</v>
      </c>
      <c r="F177" s="270">
        <v>0</v>
      </c>
      <c r="G177" s="270">
        <v>22</v>
      </c>
      <c r="H177" s="270">
        <v>107</v>
      </c>
      <c r="I177" s="270">
        <v>2</v>
      </c>
      <c r="J177" s="270">
        <v>105</v>
      </c>
      <c r="K177" s="278">
        <f t="shared" si="2"/>
        <v>129</v>
      </c>
    </row>
    <row r="178" spans="2:11" x14ac:dyDescent="0.25">
      <c r="B178" t="s">
        <v>1181</v>
      </c>
      <c r="C178" s="270">
        <v>8544092</v>
      </c>
      <c r="D178" t="s">
        <v>1862</v>
      </c>
      <c r="E178" s="270">
        <v>23</v>
      </c>
      <c r="F178" s="270">
        <v>2</v>
      </c>
      <c r="G178" s="270">
        <v>21</v>
      </c>
      <c r="H178" s="270">
        <v>106</v>
      </c>
      <c r="I178" s="270">
        <v>5</v>
      </c>
      <c r="J178" s="270">
        <v>101</v>
      </c>
      <c r="K178" s="278">
        <f t="shared" si="2"/>
        <v>129</v>
      </c>
    </row>
    <row r="179" spans="2:11" x14ac:dyDescent="0.25">
      <c r="B179" t="s">
        <v>1179</v>
      </c>
      <c r="C179" s="270">
        <v>8603914</v>
      </c>
      <c r="D179" t="s">
        <v>1912</v>
      </c>
      <c r="E179" s="270">
        <v>20</v>
      </c>
      <c r="F179" s="270">
        <v>2</v>
      </c>
      <c r="G179" s="270">
        <v>18</v>
      </c>
      <c r="H179" s="270">
        <v>106</v>
      </c>
      <c r="I179" s="270">
        <v>7</v>
      </c>
      <c r="J179" s="270">
        <v>99</v>
      </c>
      <c r="K179" s="278">
        <f t="shared" si="2"/>
        <v>126</v>
      </c>
    </row>
    <row r="180" spans="2:11" x14ac:dyDescent="0.25">
      <c r="B180" t="s">
        <v>1181</v>
      </c>
      <c r="C180" s="270">
        <v>8607239</v>
      </c>
      <c r="D180" t="s">
        <v>2018</v>
      </c>
      <c r="E180" s="270">
        <v>16</v>
      </c>
      <c r="F180" s="270">
        <v>1</v>
      </c>
      <c r="G180" s="270">
        <v>15</v>
      </c>
      <c r="H180" s="270">
        <v>106</v>
      </c>
      <c r="I180" s="270">
        <v>10</v>
      </c>
      <c r="J180" s="270">
        <v>96</v>
      </c>
      <c r="K180" s="278">
        <f t="shared" si="2"/>
        <v>122</v>
      </c>
    </row>
    <row r="181" spans="2:11" x14ac:dyDescent="0.25">
      <c r="B181" t="s">
        <v>1179</v>
      </c>
      <c r="C181" s="270">
        <v>8641081</v>
      </c>
      <c r="D181" t="s">
        <v>2101</v>
      </c>
      <c r="E181" s="270">
        <v>12</v>
      </c>
      <c r="F181" s="270">
        <v>1</v>
      </c>
      <c r="G181" s="270">
        <v>11</v>
      </c>
      <c r="H181" s="270">
        <v>106</v>
      </c>
      <c r="I181" s="270">
        <v>10</v>
      </c>
      <c r="J181" s="270">
        <v>96</v>
      </c>
      <c r="K181" s="278">
        <f t="shared" si="2"/>
        <v>118</v>
      </c>
    </row>
    <row r="182" spans="2:11" x14ac:dyDescent="0.25">
      <c r="B182" t="s">
        <v>1221</v>
      </c>
      <c r="C182" s="270">
        <v>8601358</v>
      </c>
      <c r="D182" t="s">
        <v>1486</v>
      </c>
      <c r="E182" s="270">
        <v>81</v>
      </c>
      <c r="F182" s="270">
        <v>7</v>
      </c>
      <c r="G182" s="270">
        <v>74</v>
      </c>
      <c r="H182" s="270">
        <v>105</v>
      </c>
      <c r="I182" s="270">
        <v>10</v>
      </c>
      <c r="J182" s="270">
        <v>95</v>
      </c>
      <c r="K182" s="278">
        <f t="shared" si="2"/>
        <v>186</v>
      </c>
    </row>
    <row r="183" spans="2:11" x14ac:dyDescent="0.25">
      <c r="B183" t="s">
        <v>1179</v>
      </c>
      <c r="C183" s="270">
        <v>8616480</v>
      </c>
      <c r="D183" t="s">
        <v>1836</v>
      </c>
      <c r="E183" s="270">
        <v>24</v>
      </c>
      <c r="F183" s="270">
        <v>3</v>
      </c>
      <c r="G183" s="270">
        <v>21</v>
      </c>
      <c r="H183" s="270">
        <v>105</v>
      </c>
      <c r="I183" s="270">
        <v>5</v>
      </c>
      <c r="J183" s="270">
        <v>100</v>
      </c>
      <c r="K183" s="278">
        <f t="shared" si="2"/>
        <v>129</v>
      </c>
    </row>
    <row r="184" spans="2:11" x14ac:dyDescent="0.25">
      <c r="B184" t="s">
        <v>1181</v>
      </c>
      <c r="C184" s="270">
        <v>8597837</v>
      </c>
      <c r="D184" t="s">
        <v>1597</v>
      </c>
      <c r="E184" s="270">
        <v>47</v>
      </c>
      <c r="F184" s="270">
        <v>2</v>
      </c>
      <c r="G184" s="270">
        <v>45</v>
      </c>
      <c r="H184" s="270">
        <v>104</v>
      </c>
      <c r="I184" s="270">
        <v>4</v>
      </c>
      <c r="J184" s="270">
        <v>100</v>
      </c>
      <c r="K184" s="278">
        <f t="shared" si="2"/>
        <v>151</v>
      </c>
    </row>
    <row r="185" spans="2:11" x14ac:dyDescent="0.25">
      <c r="B185" t="s">
        <v>1179</v>
      </c>
      <c r="C185" s="270">
        <v>8583226</v>
      </c>
      <c r="D185" t="s">
        <v>1775</v>
      </c>
      <c r="E185" s="270">
        <v>28</v>
      </c>
      <c r="F185" s="270">
        <v>1</v>
      </c>
      <c r="G185" s="270">
        <v>27</v>
      </c>
      <c r="H185" s="270">
        <v>104</v>
      </c>
      <c r="I185" s="270">
        <v>11</v>
      </c>
      <c r="J185" s="270">
        <v>93</v>
      </c>
      <c r="K185" s="278">
        <f t="shared" si="2"/>
        <v>132</v>
      </c>
    </row>
    <row r="186" spans="2:11" x14ac:dyDescent="0.25">
      <c r="B186" t="s">
        <v>1181</v>
      </c>
      <c r="C186" s="270">
        <v>8620968</v>
      </c>
      <c r="D186" t="s">
        <v>1849</v>
      </c>
      <c r="E186" s="270">
        <v>24</v>
      </c>
      <c r="F186" s="270">
        <v>1</v>
      </c>
      <c r="G186" s="270">
        <v>23</v>
      </c>
      <c r="H186" s="270">
        <v>104</v>
      </c>
      <c r="I186" s="270">
        <v>7</v>
      </c>
      <c r="J186" s="270">
        <v>97</v>
      </c>
      <c r="K186" s="278">
        <f t="shared" si="2"/>
        <v>128</v>
      </c>
    </row>
    <row r="187" spans="2:11" x14ac:dyDescent="0.25">
      <c r="B187" t="s">
        <v>1179</v>
      </c>
      <c r="C187" s="270">
        <v>8629156</v>
      </c>
      <c r="D187" t="s">
        <v>1968</v>
      </c>
      <c r="E187" s="270">
        <v>17</v>
      </c>
      <c r="F187" s="270">
        <v>0</v>
      </c>
      <c r="G187" s="270">
        <v>17</v>
      </c>
      <c r="H187" s="270">
        <v>104</v>
      </c>
      <c r="I187" s="270">
        <v>7</v>
      </c>
      <c r="J187" s="270">
        <v>97</v>
      </c>
      <c r="K187" s="278">
        <f t="shared" si="2"/>
        <v>121</v>
      </c>
    </row>
    <row r="188" spans="2:11" x14ac:dyDescent="0.25">
      <c r="B188" t="s">
        <v>1239</v>
      </c>
      <c r="C188" s="270">
        <v>8591400</v>
      </c>
      <c r="D188" t="s">
        <v>1451</v>
      </c>
      <c r="E188" s="270">
        <v>116</v>
      </c>
      <c r="F188" s="270">
        <v>1</v>
      </c>
      <c r="G188" s="270">
        <v>115</v>
      </c>
      <c r="H188" s="270">
        <v>103</v>
      </c>
      <c r="I188" s="270">
        <v>5</v>
      </c>
      <c r="J188" s="270">
        <v>98</v>
      </c>
      <c r="K188" s="278">
        <f t="shared" si="2"/>
        <v>219</v>
      </c>
    </row>
    <row r="189" spans="2:11" x14ac:dyDescent="0.25">
      <c r="B189" t="s">
        <v>1179</v>
      </c>
      <c r="C189" s="270">
        <v>8581110</v>
      </c>
      <c r="D189" t="s">
        <v>1719</v>
      </c>
      <c r="E189" s="270">
        <v>32</v>
      </c>
      <c r="F189" s="270">
        <v>2</v>
      </c>
      <c r="G189" s="270">
        <v>30</v>
      </c>
      <c r="H189" s="270">
        <v>102</v>
      </c>
      <c r="I189" s="270">
        <v>3</v>
      </c>
      <c r="J189" s="270">
        <v>99</v>
      </c>
      <c r="K189" s="278">
        <f t="shared" si="2"/>
        <v>134</v>
      </c>
    </row>
    <row r="190" spans="2:11" x14ac:dyDescent="0.25">
      <c r="B190" t="s">
        <v>1179</v>
      </c>
      <c r="C190" s="270">
        <v>8603757</v>
      </c>
      <c r="D190" t="s">
        <v>1743</v>
      </c>
      <c r="E190" s="270">
        <v>31</v>
      </c>
      <c r="F190" s="270">
        <v>3</v>
      </c>
      <c r="G190" s="270">
        <v>28</v>
      </c>
      <c r="H190" s="270">
        <v>102</v>
      </c>
      <c r="I190" s="270">
        <v>7</v>
      </c>
      <c r="J190" s="270">
        <v>95</v>
      </c>
      <c r="K190" s="278">
        <f t="shared" si="2"/>
        <v>133</v>
      </c>
    </row>
    <row r="191" spans="2:11" x14ac:dyDescent="0.25">
      <c r="B191" t="s">
        <v>1181</v>
      </c>
      <c r="C191" s="270">
        <v>8521781</v>
      </c>
      <c r="D191" t="s">
        <v>1761</v>
      </c>
      <c r="E191" s="270">
        <v>29</v>
      </c>
      <c r="F191" s="270">
        <v>0</v>
      </c>
      <c r="G191" s="270">
        <v>29</v>
      </c>
      <c r="H191" s="270">
        <v>102</v>
      </c>
      <c r="I191" s="270">
        <v>6</v>
      </c>
      <c r="J191" s="270">
        <v>96</v>
      </c>
      <c r="K191" s="278">
        <f t="shared" si="2"/>
        <v>131</v>
      </c>
    </row>
    <row r="192" spans="2:11" x14ac:dyDescent="0.25">
      <c r="B192" t="s">
        <v>1181</v>
      </c>
      <c r="C192" s="270">
        <v>8614709</v>
      </c>
      <c r="D192" t="s">
        <v>1529</v>
      </c>
      <c r="E192" s="270">
        <v>61</v>
      </c>
      <c r="F192" s="270">
        <v>3</v>
      </c>
      <c r="G192" s="270">
        <v>58</v>
      </c>
      <c r="H192" s="270">
        <v>101</v>
      </c>
      <c r="I192" s="270">
        <v>5</v>
      </c>
      <c r="J192" s="270">
        <v>96</v>
      </c>
      <c r="K192" s="278">
        <f t="shared" si="2"/>
        <v>162</v>
      </c>
    </row>
    <row r="193" spans="2:11" x14ac:dyDescent="0.25">
      <c r="B193" t="s">
        <v>1191</v>
      </c>
      <c r="C193" s="270">
        <v>8637790</v>
      </c>
      <c r="D193" t="s">
        <v>1615</v>
      </c>
      <c r="E193" s="270">
        <v>44</v>
      </c>
      <c r="F193" s="270">
        <v>4</v>
      </c>
      <c r="G193" s="270">
        <v>40</v>
      </c>
      <c r="H193" s="270">
        <v>101</v>
      </c>
      <c r="I193" s="270">
        <v>5</v>
      </c>
      <c r="J193" s="270">
        <v>96</v>
      </c>
      <c r="K193" s="278">
        <f t="shared" si="2"/>
        <v>145</v>
      </c>
    </row>
    <row r="194" spans="2:11" x14ac:dyDescent="0.25">
      <c r="B194" t="s">
        <v>1179</v>
      </c>
      <c r="C194" s="270">
        <v>8625563</v>
      </c>
      <c r="D194" t="s">
        <v>1695</v>
      </c>
      <c r="E194" s="270">
        <v>34</v>
      </c>
      <c r="F194" s="270">
        <v>5</v>
      </c>
      <c r="G194" s="270">
        <v>29</v>
      </c>
      <c r="H194" s="270">
        <v>101</v>
      </c>
      <c r="I194" s="270">
        <v>9</v>
      </c>
      <c r="J194" s="270">
        <v>92</v>
      </c>
      <c r="K194" s="278">
        <f t="shared" si="2"/>
        <v>135</v>
      </c>
    </row>
    <row r="195" spans="2:11" x14ac:dyDescent="0.25">
      <c r="B195" t="s">
        <v>1191</v>
      </c>
      <c r="C195" s="270">
        <v>8614281</v>
      </c>
      <c r="D195" t="s">
        <v>1573</v>
      </c>
      <c r="E195" s="270">
        <v>51</v>
      </c>
      <c r="F195" s="270">
        <v>2</v>
      </c>
      <c r="G195" s="270">
        <v>49</v>
      </c>
      <c r="H195" s="270">
        <v>100</v>
      </c>
      <c r="I195" s="270">
        <v>7</v>
      </c>
      <c r="J195" s="270">
        <v>93</v>
      </c>
      <c r="K195" s="278">
        <f t="shared" si="2"/>
        <v>151</v>
      </c>
    </row>
    <row r="196" spans="2:11" x14ac:dyDescent="0.25">
      <c r="B196" t="s">
        <v>1181</v>
      </c>
      <c r="C196" s="270">
        <v>8642473</v>
      </c>
      <c r="D196" t="s">
        <v>1639</v>
      </c>
      <c r="E196" s="270">
        <v>41</v>
      </c>
      <c r="F196" s="270">
        <v>2</v>
      </c>
      <c r="G196" s="270">
        <v>39</v>
      </c>
      <c r="H196" s="270">
        <v>100</v>
      </c>
      <c r="I196" s="270">
        <v>10</v>
      </c>
      <c r="J196" s="270">
        <v>90</v>
      </c>
      <c r="K196" s="278">
        <f t="shared" si="2"/>
        <v>141</v>
      </c>
    </row>
    <row r="197" spans="2:11" x14ac:dyDescent="0.25">
      <c r="B197" t="s">
        <v>1191</v>
      </c>
      <c r="C197" s="270">
        <v>8637320</v>
      </c>
      <c r="D197" t="s">
        <v>1718</v>
      </c>
      <c r="E197" s="270">
        <v>32</v>
      </c>
      <c r="F197" s="270">
        <v>4</v>
      </c>
      <c r="G197" s="270">
        <v>28</v>
      </c>
      <c r="H197" s="270">
        <v>100</v>
      </c>
      <c r="I197" s="270">
        <v>9</v>
      </c>
      <c r="J197" s="270">
        <v>91</v>
      </c>
      <c r="K197" s="278">
        <f t="shared" ref="K197:K260" si="3">E197+H197</f>
        <v>132</v>
      </c>
    </row>
    <row r="198" spans="2:11" x14ac:dyDescent="0.25">
      <c r="B198" t="s">
        <v>1179</v>
      </c>
      <c r="C198" s="270">
        <v>8629087</v>
      </c>
      <c r="D198" t="s">
        <v>1685</v>
      </c>
      <c r="E198" s="270">
        <v>35</v>
      </c>
      <c r="F198" s="270">
        <v>3</v>
      </c>
      <c r="G198" s="270">
        <v>32</v>
      </c>
      <c r="H198" s="270">
        <v>99</v>
      </c>
      <c r="I198" s="270">
        <v>6</v>
      </c>
      <c r="J198" s="270">
        <v>93</v>
      </c>
      <c r="K198" s="278">
        <f t="shared" si="3"/>
        <v>134</v>
      </c>
    </row>
    <row r="199" spans="2:11" x14ac:dyDescent="0.25">
      <c r="B199" t="s">
        <v>1179</v>
      </c>
      <c r="C199" s="270">
        <v>8596417</v>
      </c>
      <c r="D199" t="s">
        <v>1773</v>
      </c>
      <c r="E199" s="270">
        <v>28</v>
      </c>
      <c r="F199" s="270">
        <v>2</v>
      </c>
      <c r="G199" s="270">
        <v>26</v>
      </c>
      <c r="H199" s="270">
        <v>99</v>
      </c>
      <c r="I199" s="270">
        <v>5</v>
      </c>
      <c r="J199" s="270">
        <v>94</v>
      </c>
      <c r="K199" s="278">
        <f t="shared" si="3"/>
        <v>127</v>
      </c>
    </row>
    <row r="200" spans="2:11" x14ac:dyDescent="0.25">
      <c r="B200" t="s">
        <v>1185</v>
      </c>
      <c r="C200" s="270">
        <v>8587361</v>
      </c>
      <c r="D200" t="s">
        <v>1565</v>
      </c>
      <c r="E200" s="270">
        <v>53</v>
      </c>
      <c r="F200" s="270">
        <v>3</v>
      </c>
      <c r="G200" s="270">
        <v>50</v>
      </c>
      <c r="H200" s="270">
        <v>98</v>
      </c>
      <c r="I200" s="270">
        <v>3</v>
      </c>
      <c r="J200" s="270">
        <v>95</v>
      </c>
      <c r="K200" s="278">
        <f t="shared" si="3"/>
        <v>151</v>
      </c>
    </row>
    <row r="201" spans="2:11" x14ac:dyDescent="0.25">
      <c r="B201" t="s">
        <v>1191</v>
      </c>
      <c r="C201" s="270">
        <v>8588158</v>
      </c>
      <c r="D201" t="s">
        <v>1576</v>
      </c>
      <c r="E201" s="270">
        <v>50</v>
      </c>
      <c r="F201" s="270">
        <v>1</v>
      </c>
      <c r="G201" s="270">
        <v>49</v>
      </c>
      <c r="H201" s="270">
        <v>98</v>
      </c>
      <c r="I201" s="270">
        <v>4</v>
      </c>
      <c r="J201" s="270">
        <v>94</v>
      </c>
      <c r="K201" s="278">
        <f t="shared" si="3"/>
        <v>148</v>
      </c>
    </row>
    <row r="202" spans="2:11" x14ac:dyDescent="0.25">
      <c r="B202" t="s">
        <v>1185</v>
      </c>
      <c r="C202" s="270">
        <v>8593217</v>
      </c>
      <c r="D202" t="s">
        <v>1591</v>
      </c>
      <c r="E202" s="270">
        <v>47</v>
      </c>
      <c r="F202" s="270">
        <v>1</v>
      </c>
      <c r="G202" s="270">
        <v>46</v>
      </c>
      <c r="H202" s="270">
        <v>98</v>
      </c>
      <c r="I202" s="270">
        <v>10</v>
      </c>
      <c r="J202" s="270">
        <v>88</v>
      </c>
      <c r="K202" s="278">
        <f t="shared" si="3"/>
        <v>145</v>
      </c>
    </row>
    <row r="203" spans="2:11" x14ac:dyDescent="0.25">
      <c r="B203" t="s">
        <v>1179</v>
      </c>
      <c r="C203" s="270">
        <v>8579969</v>
      </c>
      <c r="D203" t="s">
        <v>1606</v>
      </c>
      <c r="E203" s="270">
        <v>45</v>
      </c>
      <c r="F203" s="270">
        <v>2</v>
      </c>
      <c r="G203" s="270">
        <v>43</v>
      </c>
      <c r="H203" s="270">
        <v>98</v>
      </c>
      <c r="I203" s="270">
        <v>5</v>
      </c>
      <c r="J203" s="270">
        <v>93</v>
      </c>
      <c r="K203" s="278">
        <f t="shared" si="3"/>
        <v>143</v>
      </c>
    </row>
    <row r="204" spans="2:11" x14ac:dyDescent="0.25">
      <c r="B204" t="s">
        <v>1179</v>
      </c>
      <c r="C204" s="270">
        <v>8579742</v>
      </c>
      <c r="D204" t="s">
        <v>1614</v>
      </c>
      <c r="E204" s="270">
        <v>44</v>
      </c>
      <c r="F204" s="270">
        <v>1</v>
      </c>
      <c r="G204" s="270">
        <v>43</v>
      </c>
      <c r="H204" s="270">
        <v>98</v>
      </c>
      <c r="I204" s="270">
        <v>4</v>
      </c>
      <c r="J204" s="270">
        <v>94</v>
      </c>
      <c r="K204" s="278">
        <f t="shared" si="3"/>
        <v>142</v>
      </c>
    </row>
    <row r="205" spans="2:11" x14ac:dyDescent="0.25">
      <c r="B205" t="s">
        <v>1179</v>
      </c>
      <c r="C205" s="270">
        <v>8581301</v>
      </c>
      <c r="D205" t="s">
        <v>1780</v>
      </c>
      <c r="E205" s="270">
        <v>28</v>
      </c>
      <c r="F205" s="270">
        <v>0</v>
      </c>
      <c r="G205" s="270">
        <v>28</v>
      </c>
      <c r="H205" s="270">
        <v>98</v>
      </c>
      <c r="I205" s="270">
        <v>5</v>
      </c>
      <c r="J205" s="270">
        <v>93</v>
      </c>
      <c r="K205" s="278">
        <f t="shared" si="3"/>
        <v>126</v>
      </c>
    </row>
    <row r="206" spans="2:11" x14ac:dyDescent="0.25">
      <c r="B206" t="s">
        <v>1179</v>
      </c>
      <c r="C206" s="270">
        <v>8610426</v>
      </c>
      <c r="D206" t="s">
        <v>1790</v>
      </c>
      <c r="E206" s="270">
        <v>28</v>
      </c>
      <c r="F206" s="270">
        <v>3</v>
      </c>
      <c r="G206" s="270">
        <v>25</v>
      </c>
      <c r="H206" s="270">
        <v>98</v>
      </c>
      <c r="I206" s="270">
        <v>9</v>
      </c>
      <c r="J206" s="270">
        <v>89</v>
      </c>
      <c r="K206" s="278">
        <f t="shared" si="3"/>
        <v>126</v>
      </c>
    </row>
    <row r="207" spans="2:11" x14ac:dyDescent="0.25">
      <c r="B207" t="s">
        <v>1179</v>
      </c>
      <c r="C207" s="270">
        <v>8598647</v>
      </c>
      <c r="D207" t="s">
        <v>1846</v>
      </c>
      <c r="E207" s="270">
        <v>24</v>
      </c>
      <c r="F207" s="270">
        <v>3</v>
      </c>
      <c r="G207" s="270">
        <v>21</v>
      </c>
      <c r="H207" s="270">
        <v>98</v>
      </c>
      <c r="I207" s="270">
        <v>5</v>
      </c>
      <c r="J207" s="270">
        <v>93</v>
      </c>
      <c r="K207" s="278">
        <f t="shared" si="3"/>
        <v>122</v>
      </c>
    </row>
    <row r="208" spans="2:11" x14ac:dyDescent="0.25">
      <c r="B208" t="s">
        <v>1194</v>
      </c>
      <c r="C208" s="270">
        <v>8633433</v>
      </c>
      <c r="D208" t="s">
        <v>1889</v>
      </c>
      <c r="E208" s="270">
        <v>22</v>
      </c>
      <c r="F208" s="270">
        <v>4</v>
      </c>
      <c r="G208" s="270">
        <v>18</v>
      </c>
      <c r="H208" s="270">
        <v>98</v>
      </c>
      <c r="I208" s="270">
        <v>4</v>
      </c>
      <c r="J208" s="270">
        <v>94</v>
      </c>
      <c r="K208" s="278">
        <f t="shared" si="3"/>
        <v>120</v>
      </c>
    </row>
    <row r="209" spans="2:11" x14ac:dyDescent="0.25">
      <c r="B209" t="s">
        <v>1179</v>
      </c>
      <c r="C209" s="270">
        <v>8597412</v>
      </c>
      <c r="D209" t="s">
        <v>2193</v>
      </c>
      <c r="E209" s="270">
        <v>10</v>
      </c>
      <c r="F209" s="270">
        <v>0</v>
      </c>
      <c r="G209" s="270">
        <v>10</v>
      </c>
      <c r="H209" s="270">
        <v>98</v>
      </c>
      <c r="I209" s="270">
        <v>8</v>
      </c>
      <c r="J209" s="270">
        <v>90</v>
      </c>
      <c r="K209" s="278">
        <f t="shared" si="3"/>
        <v>108</v>
      </c>
    </row>
    <row r="210" spans="2:11" x14ac:dyDescent="0.25">
      <c r="B210" t="s">
        <v>1191</v>
      </c>
      <c r="C210" s="270">
        <v>8596571</v>
      </c>
      <c r="D210" t="s">
        <v>1483</v>
      </c>
      <c r="E210" s="270">
        <v>84</v>
      </c>
      <c r="F210" s="270">
        <v>2</v>
      </c>
      <c r="G210" s="270">
        <v>82</v>
      </c>
      <c r="H210" s="270">
        <v>97</v>
      </c>
      <c r="I210" s="270">
        <v>6</v>
      </c>
      <c r="J210" s="270">
        <v>91</v>
      </c>
      <c r="K210" s="278">
        <f t="shared" si="3"/>
        <v>181</v>
      </c>
    </row>
    <row r="211" spans="2:11" x14ac:dyDescent="0.25">
      <c r="B211" t="s">
        <v>1185</v>
      </c>
      <c r="C211" s="270">
        <v>8587082</v>
      </c>
      <c r="D211" t="s">
        <v>1868</v>
      </c>
      <c r="E211" s="270">
        <v>23</v>
      </c>
      <c r="F211" s="270">
        <v>0</v>
      </c>
      <c r="G211" s="270">
        <v>23</v>
      </c>
      <c r="H211" s="270">
        <v>97</v>
      </c>
      <c r="I211" s="270">
        <v>5</v>
      </c>
      <c r="J211" s="270">
        <v>92</v>
      </c>
      <c r="K211" s="278">
        <f t="shared" si="3"/>
        <v>120</v>
      </c>
    </row>
    <row r="212" spans="2:11" x14ac:dyDescent="0.25">
      <c r="B212" t="s">
        <v>1185</v>
      </c>
      <c r="C212" s="270">
        <v>8605646</v>
      </c>
      <c r="D212" t="s">
        <v>1886</v>
      </c>
      <c r="E212" s="270">
        <v>22</v>
      </c>
      <c r="F212" s="270">
        <v>0</v>
      </c>
      <c r="G212" s="270">
        <v>22</v>
      </c>
      <c r="H212" s="270">
        <v>97</v>
      </c>
      <c r="I212" s="270">
        <v>10</v>
      </c>
      <c r="J212" s="270">
        <v>87</v>
      </c>
      <c r="K212" s="278">
        <f t="shared" si="3"/>
        <v>119</v>
      </c>
    </row>
    <row r="213" spans="2:11" x14ac:dyDescent="0.25">
      <c r="B213" t="s">
        <v>1181</v>
      </c>
      <c r="C213" s="270">
        <v>8611897</v>
      </c>
      <c r="D213" t="s">
        <v>1798</v>
      </c>
      <c r="E213" s="270">
        <v>27</v>
      </c>
      <c r="F213" s="270">
        <v>3</v>
      </c>
      <c r="G213" s="270">
        <v>24</v>
      </c>
      <c r="H213" s="270">
        <v>96</v>
      </c>
      <c r="I213" s="270">
        <v>10</v>
      </c>
      <c r="J213" s="270">
        <v>86</v>
      </c>
      <c r="K213" s="278">
        <f t="shared" si="3"/>
        <v>123</v>
      </c>
    </row>
    <row r="214" spans="2:11" x14ac:dyDescent="0.25">
      <c r="B214" t="s">
        <v>1179</v>
      </c>
      <c r="C214" s="270">
        <v>8631613</v>
      </c>
      <c r="D214" t="s">
        <v>1810</v>
      </c>
      <c r="E214" s="270">
        <v>26</v>
      </c>
      <c r="F214" s="270">
        <v>5</v>
      </c>
      <c r="G214" s="270">
        <v>21</v>
      </c>
      <c r="H214" s="270">
        <v>96</v>
      </c>
      <c r="I214" s="270">
        <v>5</v>
      </c>
      <c r="J214" s="270">
        <v>91</v>
      </c>
      <c r="K214" s="278">
        <f t="shared" si="3"/>
        <v>122</v>
      </c>
    </row>
    <row r="215" spans="2:11" x14ac:dyDescent="0.25">
      <c r="B215" t="s">
        <v>1179</v>
      </c>
      <c r="C215" s="270">
        <v>8585942</v>
      </c>
      <c r="D215" t="s">
        <v>1840</v>
      </c>
      <c r="E215" s="270">
        <v>24</v>
      </c>
      <c r="F215" s="270">
        <v>1</v>
      </c>
      <c r="G215" s="270">
        <v>23</v>
      </c>
      <c r="H215" s="270">
        <v>96</v>
      </c>
      <c r="I215" s="270">
        <v>1</v>
      </c>
      <c r="J215" s="270">
        <v>95</v>
      </c>
      <c r="K215" s="278">
        <f t="shared" si="3"/>
        <v>120</v>
      </c>
    </row>
    <row r="216" spans="2:11" x14ac:dyDescent="0.25">
      <c r="B216" t="s">
        <v>1181</v>
      </c>
      <c r="C216" s="270">
        <v>8636283</v>
      </c>
      <c r="D216" t="s">
        <v>1703</v>
      </c>
      <c r="E216" s="270">
        <v>33</v>
      </c>
      <c r="F216" s="270">
        <v>3</v>
      </c>
      <c r="G216" s="270">
        <v>30</v>
      </c>
      <c r="H216" s="270">
        <v>94</v>
      </c>
      <c r="I216" s="270">
        <v>7</v>
      </c>
      <c r="J216" s="270">
        <v>87</v>
      </c>
      <c r="K216" s="278">
        <f t="shared" si="3"/>
        <v>127</v>
      </c>
    </row>
    <row r="217" spans="2:11" x14ac:dyDescent="0.25">
      <c r="B217" t="s">
        <v>1181</v>
      </c>
      <c r="C217" s="270">
        <v>8589632</v>
      </c>
      <c r="D217" t="s">
        <v>1717</v>
      </c>
      <c r="E217" s="270">
        <v>32</v>
      </c>
      <c r="F217" s="270">
        <v>1</v>
      </c>
      <c r="G217" s="270">
        <v>31</v>
      </c>
      <c r="H217" s="270">
        <v>94</v>
      </c>
      <c r="I217" s="270">
        <v>4</v>
      </c>
      <c r="J217" s="270">
        <v>90</v>
      </c>
      <c r="K217" s="278">
        <f t="shared" si="3"/>
        <v>126</v>
      </c>
    </row>
    <row r="218" spans="2:11" x14ac:dyDescent="0.25">
      <c r="B218" t="s">
        <v>1191</v>
      </c>
      <c r="C218" s="270">
        <v>8620789</v>
      </c>
      <c r="D218" t="s">
        <v>1733</v>
      </c>
      <c r="E218" s="270">
        <v>31</v>
      </c>
      <c r="F218" s="270">
        <v>0</v>
      </c>
      <c r="G218" s="270">
        <v>31</v>
      </c>
      <c r="H218" s="270">
        <v>94</v>
      </c>
      <c r="I218" s="270">
        <v>3</v>
      </c>
      <c r="J218" s="270">
        <v>91</v>
      </c>
      <c r="K218" s="278">
        <f t="shared" si="3"/>
        <v>125</v>
      </c>
    </row>
    <row r="219" spans="2:11" x14ac:dyDescent="0.25">
      <c r="B219" t="s">
        <v>1179</v>
      </c>
      <c r="C219" s="270">
        <v>8591144</v>
      </c>
      <c r="D219" t="s">
        <v>1829</v>
      </c>
      <c r="E219" s="270">
        <v>25</v>
      </c>
      <c r="F219" s="270">
        <v>2</v>
      </c>
      <c r="G219" s="270">
        <v>23</v>
      </c>
      <c r="H219" s="270">
        <v>94</v>
      </c>
      <c r="I219" s="270">
        <v>3</v>
      </c>
      <c r="J219" s="270">
        <v>91</v>
      </c>
      <c r="K219" s="278">
        <f t="shared" si="3"/>
        <v>119</v>
      </c>
    </row>
    <row r="220" spans="2:11" x14ac:dyDescent="0.25">
      <c r="B220" t="s">
        <v>1194</v>
      </c>
      <c r="C220" s="270">
        <v>8587516</v>
      </c>
      <c r="D220" t="s">
        <v>1227</v>
      </c>
      <c r="E220" s="270">
        <v>145</v>
      </c>
      <c r="F220" s="270">
        <v>7</v>
      </c>
      <c r="G220" s="270">
        <v>138</v>
      </c>
      <c r="H220" s="270">
        <v>93</v>
      </c>
      <c r="I220" s="270">
        <v>7</v>
      </c>
      <c r="J220" s="270">
        <v>86</v>
      </c>
      <c r="K220" s="278">
        <f t="shared" si="3"/>
        <v>238</v>
      </c>
    </row>
    <row r="221" spans="2:11" x14ac:dyDescent="0.25">
      <c r="B221" t="s">
        <v>1185</v>
      </c>
      <c r="C221" s="270">
        <v>8605670</v>
      </c>
      <c r="D221" t="s">
        <v>1723</v>
      </c>
      <c r="E221" s="270">
        <v>32</v>
      </c>
      <c r="F221" s="270">
        <v>1</v>
      </c>
      <c r="G221" s="270">
        <v>31</v>
      </c>
      <c r="H221" s="270">
        <v>93</v>
      </c>
      <c r="I221" s="270">
        <v>11</v>
      </c>
      <c r="J221" s="270">
        <v>82</v>
      </c>
      <c r="K221" s="278">
        <f t="shared" si="3"/>
        <v>125</v>
      </c>
    </row>
    <row r="222" spans="2:11" x14ac:dyDescent="0.25">
      <c r="B222" t="s">
        <v>1179</v>
      </c>
      <c r="C222" s="270">
        <v>8618969</v>
      </c>
      <c r="D222" t="s">
        <v>2020</v>
      </c>
      <c r="E222" s="270">
        <v>15</v>
      </c>
      <c r="F222" s="270">
        <v>0</v>
      </c>
      <c r="G222" s="270">
        <v>15</v>
      </c>
      <c r="H222" s="270">
        <v>93</v>
      </c>
      <c r="I222" s="270">
        <v>7</v>
      </c>
      <c r="J222" s="270">
        <v>86</v>
      </c>
      <c r="K222" s="278">
        <f t="shared" si="3"/>
        <v>108</v>
      </c>
    </row>
    <row r="223" spans="2:11" x14ac:dyDescent="0.25">
      <c r="B223" t="s">
        <v>1194</v>
      </c>
      <c r="C223" s="270">
        <v>8590486</v>
      </c>
      <c r="D223" t="s">
        <v>1542</v>
      </c>
      <c r="E223" s="270">
        <v>59</v>
      </c>
      <c r="F223" s="270">
        <v>6</v>
      </c>
      <c r="G223" s="270">
        <v>53</v>
      </c>
      <c r="H223" s="270">
        <v>92</v>
      </c>
      <c r="I223" s="270">
        <v>10</v>
      </c>
      <c r="J223" s="270">
        <v>82</v>
      </c>
      <c r="K223" s="278">
        <f t="shared" si="3"/>
        <v>151</v>
      </c>
    </row>
    <row r="224" spans="2:11" x14ac:dyDescent="0.25">
      <c r="B224" t="s">
        <v>1181</v>
      </c>
      <c r="C224" s="270">
        <v>8592529</v>
      </c>
      <c r="D224" t="s">
        <v>1626</v>
      </c>
      <c r="E224" s="270">
        <v>42</v>
      </c>
      <c r="F224" s="270">
        <v>3</v>
      </c>
      <c r="G224" s="270">
        <v>39</v>
      </c>
      <c r="H224" s="270">
        <v>92</v>
      </c>
      <c r="I224" s="270">
        <v>7</v>
      </c>
      <c r="J224" s="270">
        <v>85</v>
      </c>
      <c r="K224" s="278">
        <f t="shared" si="3"/>
        <v>134</v>
      </c>
    </row>
    <row r="225" spans="2:11" x14ac:dyDescent="0.25">
      <c r="B225" t="s">
        <v>1181</v>
      </c>
      <c r="C225" s="270">
        <v>8627706</v>
      </c>
      <c r="D225" t="s">
        <v>1628</v>
      </c>
      <c r="E225" s="270">
        <v>42</v>
      </c>
      <c r="F225" s="270">
        <v>1</v>
      </c>
      <c r="G225" s="270">
        <v>41</v>
      </c>
      <c r="H225" s="270">
        <v>92</v>
      </c>
      <c r="I225" s="270">
        <v>8</v>
      </c>
      <c r="J225" s="270">
        <v>84</v>
      </c>
      <c r="K225" s="278">
        <f t="shared" si="3"/>
        <v>134</v>
      </c>
    </row>
    <row r="226" spans="2:11" x14ac:dyDescent="0.25">
      <c r="B226" t="s">
        <v>1239</v>
      </c>
      <c r="C226" s="270">
        <v>8608955</v>
      </c>
      <c r="D226" t="s">
        <v>1727</v>
      </c>
      <c r="E226" s="270">
        <v>32</v>
      </c>
      <c r="F226" s="270">
        <v>4</v>
      </c>
      <c r="G226" s="270">
        <v>28</v>
      </c>
      <c r="H226" s="270">
        <v>92</v>
      </c>
      <c r="I226" s="270">
        <v>3</v>
      </c>
      <c r="J226" s="270">
        <v>89</v>
      </c>
      <c r="K226" s="278">
        <f t="shared" si="3"/>
        <v>124</v>
      </c>
    </row>
    <row r="227" spans="2:11" x14ac:dyDescent="0.25">
      <c r="B227" t="s">
        <v>1179</v>
      </c>
      <c r="C227" s="270">
        <v>8626904</v>
      </c>
      <c r="D227" t="s">
        <v>1979</v>
      </c>
      <c r="E227" s="270">
        <v>17</v>
      </c>
      <c r="F227" s="270">
        <v>2</v>
      </c>
      <c r="G227" s="270">
        <v>15</v>
      </c>
      <c r="H227" s="270">
        <v>92</v>
      </c>
      <c r="I227" s="270">
        <v>6</v>
      </c>
      <c r="J227" s="270">
        <v>86</v>
      </c>
      <c r="K227" s="278">
        <f t="shared" si="3"/>
        <v>109</v>
      </c>
    </row>
    <row r="228" spans="2:11" x14ac:dyDescent="0.25">
      <c r="B228" t="s">
        <v>1179</v>
      </c>
      <c r="C228" s="270">
        <v>8616235</v>
      </c>
      <c r="D228" t="s">
        <v>2348</v>
      </c>
      <c r="E228" s="270">
        <v>7</v>
      </c>
      <c r="F228" s="270">
        <v>2</v>
      </c>
      <c r="G228" s="270">
        <v>5</v>
      </c>
      <c r="H228" s="270">
        <v>92</v>
      </c>
      <c r="I228" s="270">
        <v>11</v>
      </c>
      <c r="J228" s="270">
        <v>81</v>
      </c>
      <c r="K228" s="278">
        <f t="shared" si="3"/>
        <v>99</v>
      </c>
    </row>
    <row r="229" spans="2:11" x14ac:dyDescent="0.25">
      <c r="B229" t="s">
        <v>1221</v>
      </c>
      <c r="C229" s="270">
        <v>8615407</v>
      </c>
      <c r="D229" t="s">
        <v>1476</v>
      </c>
      <c r="E229" s="270">
        <v>89</v>
      </c>
      <c r="F229" s="270">
        <v>5</v>
      </c>
      <c r="G229" s="270">
        <v>84</v>
      </c>
      <c r="H229" s="270">
        <v>91</v>
      </c>
      <c r="I229" s="270">
        <v>9</v>
      </c>
      <c r="J229" s="270">
        <v>82</v>
      </c>
      <c r="K229" s="278">
        <f t="shared" si="3"/>
        <v>180</v>
      </c>
    </row>
    <row r="230" spans="2:11" x14ac:dyDescent="0.25">
      <c r="B230" t="s">
        <v>1191</v>
      </c>
      <c r="C230" s="270">
        <v>8631954</v>
      </c>
      <c r="D230" t="s">
        <v>1530</v>
      </c>
      <c r="E230" s="270">
        <v>61</v>
      </c>
      <c r="F230" s="270">
        <v>2</v>
      </c>
      <c r="G230" s="270">
        <v>59</v>
      </c>
      <c r="H230" s="270">
        <v>90</v>
      </c>
      <c r="I230" s="270">
        <v>3</v>
      </c>
      <c r="J230" s="270">
        <v>87</v>
      </c>
      <c r="K230" s="278">
        <f t="shared" si="3"/>
        <v>151</v>
      </c>
    </row>
    <row r="231" spans="2:11" x14ac:dyDescent="0.25">
      <c r="B231" t="s">
        <v>1181</v>
      </c>
      <c r="C231" s="270">
        <v>8629825</v>
      </c>
      <c r="D231" t="s">
        <v>1636</v>
      </c>
      <c r="E231" s="270">
        <v>41</v>
      </c>
      <c r="F231" s="270">
        <v>3</v>
      </c>
      <c r="G231" s="270">
        <v>38</v>
      </c>
      <c r="H231" s="270">
        <v>90</v>
      </c>
      <c r="I231" s="270">
        <v>4</v>
      </c>
      <c r="J231" s="270">
        <v>86</v>
      </c>
      <c r="K231" s="278">
        <f t="shared" si="3"/>
        <v>131</v>
      </c>
    </row>
    <row r="232" spans="2:11" x14ac:dyDescent="0.25">
      <c r="B232" t="s">
        <v>1181</v>
      </c>
      <c r="C232" s="270">
        <v>8586015</v>
      </c>
      <c r="D232" t="s">
        <v>1656</v>
      </c>
      <c r="E232" s="270">
        <v>39</v>
      </c>
      <c r="F232" s="270">
        <v>2</v>
      </c>
      <c r="G232" s="270">
        <v>37</v>
      </c>
      <c r="H232" s="270">
        <v>90</v>
      </c>
      <c r="I232" s="270">
        <v>7</v>
      </c>
      <c r="J232" s="270">
        <v>83</v>
      </c>
      <c r="K232" s="278">
        <f t="shared" si="3"/>
        <v>129</v>
      </c>
    </row>
    <row r="233" spans="2:11" x14ac:dyDescent="0.25">
      <c r="B233" t="s">
        <v>1179</v>
      </c>
      <c r="C233" s="270">
        <v>8588445</v>
      </c>
      <c r="D233" t="s">
        <v>1670</v>
      </c>
      <c r="E233" s="270">
        <v>37</v>
      </c>
      <c r="F233" s="270">
        <v>1</v>
      </c>
      <c r="G233" s="270">
        <v>36</v>
      </c>
      <c r="H233" s="270">
        <v>90</v>
      </c>
      <c r="I233" s="270">
        <v>5</v>
      </c>
      <c r="J233" s="270">
        <v>85</v>
      </c>
      <c r="K233" s="278">
        <f t="shared" si="3"/>
        <v>127</v>
      </c>
    </row>
    <row r="234" spans="2:11" x14ac:dyDescent="0.25">
      <c r="B234" t="s">
        <v>1181</v>
      </c>
      <c r="C234" s="270">
        <v>8587348</v>
      </c>
      <c r="D234" t="s">
        <v>1677</v>
      </c>
      <c r="E234" s="270">
        <v>36</v>
      </c>
      <c r="F234" s="270">
        <v>2</v>
      </c>
      <c r="G234" s="270">
        <v>34</v>
      </c>
      <c r="H234" s="270">
        <v>90</v>
      </c>
      <c r="I234" s="270">
        <v>2</v>
      </c>
      <c r="J234" s="270">
        <v>88</v>
      </c>
      <c r="K234" s="278">
        <f t="shared" si="3"/>
        <v>126</v>
      </c>
    </row>
    <row r="235" spans="2:11" x14ac:dyDescent="0.25">
      <c r="B235" t="s">
        <v>1179</v>
      </c>
      <c r="C235" s="270">
        <v>8610419</v>
      </c>
      <c r="D235" t="s">
        <v>1750</v>
      </c>
      <c r="E235" s="270">
        <v>30</v>
      </c>
      <c r="F235" s="270">
        <v>2</v>
      </c>
      <c r="G235" s="270">
        <v>28</v>
      </c>
      <c r="H235" s="270">
        <v>90</v>
      </c>
      <c r="I235" s="270">
        <v>10</v>
      </c>
      <c r="J235" s="270">
        <v>80</v>
      </c>
      <c r="K235" s="278">
        <f t="shared" si="3"/>
        <v>120</v>
      </c>
    </row>
    <row r="236" spans="2:11" x14ac:dyDescent="0.25">
      <c r="B236" t="s">
        <v>1181</v>
      </c>
      <c r="C236" s="270">
        <v>8604789</v>
      </c>
      <c r="D236" t="s">
        <v>1807</v>
      </c>
      <c r="E236" s="270">
        <v>26</v>
      </c>
      <c r="F236" s="270">
        <v>1</v>
      </c>
      <c r="G236" s="270">
        <v>25</v>
      </c>
      <c r="H236" s="270">
        <v>90</v>
      </c>
      <c r="I236" s="270">
        <v>3</v>
      </c>
      <c r="J236" s="270">
        <v>87</v>
      </c>
      <c r="K236" s="278">
        <f t="shared" si="3"/>
        <v>116</v>
      </c>
    </row>
    <row r="237" spans="2:11" x14ac:dyDescent="0.25">
      <c r="B237" t="s">
        <v>1181</v>
      </c>
      <c r="C237" s="270">
        <v>8620025</v>
      </c>
      <c r="D237" t="s">
        <v>1462</v>
      </c>
      <c r="E237" s="270">
        <v>103</v>
      </c>
      <c r="F237" s="270">
        <v>2</v>
      </c>
      <c r="G237" s="270">
        <v>101</v>
      </c>
      <c r="H237" s="270">
        <v>89</v>
      </c>
      <c r="I237" s="270">
        <v>5</v>
      </c>
      <c r="J237" s="270">
        <v>84</v>
      </c>
      <c r="K237" s="278">
        <f t="shared" si="3"/>
        <v>192</v>
      </c>
    </row>
    <row r="238" spans="2:11" x14ac:dyDescent="0.25">
      <c r="B238" t="s">
        <v>1179</v>
      </c>
      <c r="C238" s="270">
        <v>8593601</v>
      </c>
      <c r="D238" t="s">
        <v>1999</v>
      </c>
      <c r="E238" s="270">
        <v>16</v>
      </c>
      <c r="F238" s="270">
        <v>1</v>
      </c>
      <c r="G238" s="270">
        <v>15</v>
      </c>
      <c r="H238" s="270">
        <v>89</v>
      </c>
      <c r="I238" s="270">
        <v>4</v>
      </c>
      <c r="J238" s="270">
        <v>85</v>
      </c>
      <c r="K238" s="278">
        <f t="shared" si="3"/>
        <v>105</v>
      </c>
    </row>
    <row r="239" spans="2:11" x14ac:dyDescent="0.25">
      <c r="B239" t="s">
        <v>1181</v>
      </c>
      <c r="C239" s="270">
        <v>8635966</v>
      </c>
      <c r="D239" t="s">
        <v>2134</v>
      </c>
      <c r="E239" s="270">
        <v>11</v>
      </c>
      <c r="F239" s="270">
        <v>0</v>
      </c>
      <c r="G239" s="270">
        <v>11</v>
      </c>
      <c r="H239" s="270">
        <v>89</v>
      </c>
      <c r="I239" s="270">
        <v>3</v>
      </c>
      <c r="J239" s="270">
        <v>86</v>
      </c>
      <c r="K239" s="278">
        <f t="shared" si="3"/>
        <v>100</v>
      </c>
    </row>
    <row r="240" spans="2:11" x14ac:dyDescent="0.25">
      <c r="B240" t="s">
        <v>1221</v>
      </c>
      <c r="C240" s="270">
        <v>8587463</v>
      </c>
      <c r="D240" t="s">
        <v>1446</v>
      </c>
      <c r="E240" s="270">
        <v>135</v>
      </c>
      <c r="F240" s="270">
        <v>11</v>
      </c>
      <c r="G240" s="270">
        <v>124</v>
      </c>
      <c r="H240" s="270">
        <v>88</v>
      </c>
      <c r="I240" s="270">
        <v>4</v>
      </c>
      <c r="J240" s="270">
        <v>84</v>
      </c>
      <c r="K240" s="278">
        <f t="shared" si="3"/>
        <v>223</v>
      </c>
    </row>
    <row r="241" spans="2:11" x14ac:dyDescent="0.25">
      <c r="B241" t="s">
        <v>1181</v>
      </c>
      <c r="C241" s="270">
        <v>8635229</v>
      </c>
      <c r="D241" t="s">
        <v>1581</v>
      </c>
      <c r="E241" s="270">
        <v>50</v>
      </c>
      <c r="F241" s="270">
        <v>1</v>
      </c>
      <c r="G241" s="270">
        <v>49</v>
      </c>
      <c r="H241" s="270">
        <v>88</v>
      </c>
      <c r="I241" s="270">
        <v>6</v>
      </c>
      <c r="J241" s="270">
        <v>82</v>
      </c>
      <c r="K241" s="278">
        <f t="shared" si="3"/>
        <v>138</v>
      </c>
    </row>
    <row r="242" spans="2:11" x14ac:dyDescent="0.25">
      <c r="B242" t="s">
        <v>1179</v>
      </c>
      <c r="C242" s="270">
        <v>8595191</v>
      </c>
      <c r="D242" t="s">
        <v>1589</v>
      </c>
      <c r="E242" s="270">
        <v>47</v>
      </c>
      <c r="F242" s="270">
        <v>2</v>
      </c>
      <c r="G242" s="270">
        <v>45</v>
      </c>
      <c r="H242" s="270">
        <v>88</v>
      </c>
      <c r="I242" s="270">
        <v>9</v>
      </c>
      <c r="J242" s="270">
        <v>79</v>
      </c>
      <c r="K242" s="278">
        <f t="shared" si="3"/>
        <v>135</v>
      </c>
    </row>
    <row r="243" spans="2:11" x14ac:dyDescent="0.25">
      <c r="B243" t="s">
        <v>1194</v>
      </c>
      <c r="C243" s="270">
        <v>8603302</v>
      </c>
      <c r="D243" t="s">
        <v>1799</v>
      </c>
      <c r="E243" s="270">
        <v>27</v>
      </c>
      <c r="F243" s="270">
        <v>1</v>
      </c>
      <c r="G243" s="270">
        <v>26</v>
      </c>
      <c r="H243" s="270">
        <v>88</v>
      </c>
      <c r="I243" s="270">
        <v>4</v>
      </c>
      <c r="J243" s="270">
        <v>84</v>
      </c>
      <c r="K243" s="278">
        <f t="shared" si="3"/>
        <v>115</v>
      </c>
    </row>
    <row r="244" spans="2:11" x14ac:dyDescent="0.25">
      <c r="B244" t="s">
        <v>1181</v>
      </c>
      <c r="C244" s="270">
        <v>8584725</v>
      </c>
      <c r="D244" t="s">
        <v>1466</v>
      </c>
      <c r="E244" s="270">
        <v>99</v>
      </c>
      <c r="F244" s="270">
        <v>5</v>
      </c>
      <c r="G244" s="270">
        <v>94</v>
      </c>
      <c r="H244" s="270">
        <v>87</v>
      </c>
      <c r="I244" s="270">
        <v>7</v>
      </c>
      <c r="J244" s="270">
        <v>80</v>
      </c>
      <c r="K244" s="278">
        <f t="shared" si="3"/>
        <v>186</v>
      </c>
    </row>
    <row r="245" spans="2:11" x14ac:dyDescent="0.25">
      <c r="B245" t="s">
        <v>1185</v>
      </c>
      <c r="C245" s="270">
        <v>8630274</v>
      </c>
      <c r="D245" t="s">
        <v>1491</v>
      </c>
      <c r="E245" s="270">
        <v>76</v>
      </c>
      <c r="F245" s="270">
        <v>3</v>
      </c>
      <c r="G245" s="270">
        <v>73</v>
      </c>
      <c r="H245" s="270">
        <v>87</v>
      </c>
      <c r="I245" s="270">
        <v>7</v>
      </c>
      <c r="J245" s="270">
        <v>80</v>
      </c>
      <c r="K245" s="278">
        <f t="shared" si="3"/>
        <v>163</v>
      </c>
    </row>
    <row r="246" spans="2:11" x14ac:dyDescent="0.25">
      <c r="B246" t="s">
        <v>1191</v>
      </c>
      <c r="C246" s="270">
        <v>8583605</v>
      </c>
      <c r="D246" t="s">
        <v>1538</v>
      </c>
      <c r="E246" s="270">
        <v>59</v>
      </c>
      <c r="F246" s="270">
        <v>1</v>
      </c>
      <c r="G246" s="270">
        <v>58</v>
      </c>
      <c r="H246" s="270">
        <v>87</v>
      </c>
      <c r="I246" s="270">
        <v>6</v>
      </c>
      <c r="J246" s="270">
        <v>81</v>
      </c>
      <c r="K246" s="278">
        <f t="shared" si="3"/>
        <v>146</v>
      </c>
    </row>
    <row r="247" spans="2:11" x14ac:dyDescent="0.25">
      <c r="B247" t="s">
        <v>1181</v>
      </c>
      <c r="C247" s="270">
        <v>8632430</v>
      </c>
      <c r="D247" t="s">
        <v>1577</v>
      </c>
      <c r="E247" s="270">
        <v>50</v>
      </c>
      <c r="F247" s="270">
        <v>1</v>
      </c>
      <c r="G247" s="270">
        <v>49</v>
      </c>
      <c r="H247" s="270">
        <v>87</v>
      </c>
      <c r="I247" s="270">
        <v>6</v>
      </c>
      <c r="J247" s="270">
        <v>81</v>
      </c>
      <c r="K247" s="278">
        <f t="shared" si="3"/>
        <v>137</v>
      </c>
    </row>
    <row r="248" spans="2:11" x14ac:dyDescent="0.25">
      <c r="B248" t="s">
        <v>1181</v>
      </c>
      <c r="C248" s="270">
        <v>8598195</v>
      </c>
      <c r="D248" t="s">
        <v>1592</v>
      </c>
      <c r="E248" s="270">
        <v>47</v>
      </c>
      <c r="F248" s="270">
        <v>2</v>
      </c>
      <c r="G248" s="270">
        <v>45</v>
      </c>
      <c r="H248" s="270">
        <v>87</v>
      </c>
      <c r="I248" s="270">
        <v>3</v>
      </c>
      <c r="J248" s="270">
        <v>84</v>
      </c>
      <c r="K248" s="278">
        <f t="shared" si="3"/>
        <v>134</v>
      </c>
    </row>
    <row r="249" spans="2:11" x14ac:dyDescent="0.25">
      <c r="B249" t="s">
        <v>1179</v>
      </c>
      <c r="C249" s="270">
        <v>8616521</v>
      </c>
      <c r="D249" t="s">
        <v>1741</v>
      </c>
      <c r="E249" s="270">
        <v>31</v>
      </c>
      <c r="F249" s="270">
        <v>2</v>
      </c>
      <c r="G249" s="270">
        <v>29</v>
      </c>
      <c r="H249" s="270">
        <v>87</v>
      </c>
      <c r="I249" s="270">
        <v>3</v>
      </c>
      <c r="J249" s="270">
        <v>84</v>
      </c>
      <c r="K249" s="278">
        <f t="shared" si="3"/>
        <v>118</v>
      </c>
    </row>
    <row r="250" spans="2:11" x14ac:dyDescent="0.25">
      <c r="B250" t="s">
        <v>1191</v>
      </c>
      <c r="C250" s="270">
        <v>8595327</v>
      </c>
      <c r="D250" t="s">
        <v>1493</v>
      </c>
      <c r="E250" s="270">
        <v>74</v>
      </c>
      <c r="F250" s="270">
        <v>3</v>
      </c>
      <c r="G250" s="270">
        <v>71</v>
      </c>
      <c r="H250" s="270">
        <v>86</v>
      </c>
      <c r="I250" s="270">
        <v>5</v>
      </c>
      <c r="J250" s="270">
        <v>81</v>
      </c>
      <c r="K250" s="278">
        <f t="shared" si="3"/>
        <v>160</v>
      </c>
    </row>
    <row r="251" spans="2:11" x14ac:dyDescent="0.25">
      <c r="B251" t="s">
        <v>1181</v>
      </c>
      <c r="C251" s="270">
        <v>8632318</v>
      </c>
      <c r="D251" t="s">
        <v>1754</v>
      </c>
      <c r="E251" s="270">
        <v>30</v>
      </c>
      <c r="F251" s="270">
        <v>3</v>
      </c>
      <c r="G251" s="270">
        <v>27</v>
      </c>
      <c r="H251" s="270">
        <v>86</v>
      </c>
      <c r="I251" s="270">
        <v>10</v>
      </c>
      <c r="J251" s="270">
        <v>76</v>
      </c>
      <c r="K251" s="278">
        <f t="shared" si="3"/>
        <v>116</v>
      </c>
    </row>
    <row r="252" spans="2:11" x14ac:dyDescent="0.25">
      <c r="B252" t="s">
        <v>1179</v>
      </c>
      <c r="C252" s="270">
        <v>8615737</v>
      </c>
      <c r="D252" t="s">
        <v>1845</v>
      </c>
      <c r="E252" s="270">
        <v>24</v>
      </c>
      <c r="F252" s="270">
        <v>2</v>
      </c>
      <c r="G252" s="270">
        <v>22</v>
      </c>
      <c r="H252" s="270">
        <v>86</v>
      </c>
      <c r="I252" s="270">
        <v>7</v>
      </c>
      <c r="J252" s="270">
        <v>79</v>
      </c>
      <c r="K252" s="278">
        <f t="shared" si="3"/>
        <v>110</v>
      </c>
    </row>
    <row r="253" spans="2:11" x14ac:dyDescent="0.25">
      <c r="B253" t="s">
        <v>1179</v>
      </c>
      <c r="C253" s="270">
        <v>8629148</v>
      </c>
      <c r="D253" t="s">
        <v>1879</v>
      </c>
      <c r="E253" s="270">
        <v>22</v>
      </c>
      <c r="F253" s="270">
        <v>1</v>
      </c>
      <c r="G253" s="270">
        <v>21</v>
      </c>
      <c r="H253" s="270">
        <v>86</v>
      </c>
      <c r="I253" s="270">
        <v>4</v>
      </c>
      <c r="J253" s="270">
        <v>82</v>
      </c>
      <c r="K253" s="278">
        <f t="shared" si="3"/>
        <v>108</v>
      </c>
    </row>
    <row r="254" spans="2:11" x14ac:dyDescent="0.25">
      <c r="B254" t="s">
        <v>1179</v>
      </c>
      <c r="C254" s="270">
        <v>8588444</v>
      </c>
      <c r="D254" t="s">
        <v>2388</v>
      </c>
      <c r="E254" s="270">
        <v>6</v>
      </c>
      <c r="F254" s="270">
        <v>0</v>
      </c>
      <c r="G254" s="270">
        <v>6</v>
      </c>
      <c r="H254" s="270">
        <v>86</v>
      </c>
      <c r="I254" s="270">
        <v>1</v>
      </c>
      <c r="J254" s="270">
        <v>85</v>
      </c>
      <c r="K254" s="278">
        <f t="shared" si="3"/>
        <v>92</v>
      </c>
    </row>
    <row r="255" spans="2:11" x14ac:dyDescent="0.25">
      <c r="B255" t="s">
        <v>1185</v>
      </c>
      <c r="C255" s="270">
        <v>8622869</v>
      </c>
      <c r="D255" t="s">
        <v>1546</v>
      </c>
      <c r="E255" s="270">
        <v>58</v>
      </c>
      <c r="F255" s="270">
        <v>3</v>
      </c>
      <c r="G255" s="270">
        <v>55</v>
      </c>
      <c r="H255" s="270">
        <v>85</v>
      </c>
      <c r="I255" s="270">
        <v>5</v>
      </c>
      <c r="J255" s="270">
        <v>80</v>
      </c>
      <c r="K255" s="278">
        <f t="shared" si="3"/>
        <v>143</v>
      </c>
    </row>
    <row r="256" spans="2:11" x14ac:dyDescent="0.25">
      <c r="B256" t="s">
        <v>1239</v>
      </c>
      <c r="C256" s="270">
        <v>8612654</v>
      </c>
      <c r="D256" t="s">
        <v>1832</v>
      </c>
      <c r="E256" s="270">
        <v>25</v>
      </c>
      <c r="F256" s="270">
        <v>2</v>
      </c>
      <c r="G256" s="270">
        <v>23</v>
      </c>
      <c r="H256" s="270">
        <v>85</v>
      </c>
      <c r="I256" s="270">
        <v>5</v>
      </c>
      <c r="J256" s="270">
        <v>80</v>
      </c>
      <c r="K256" s="278">
        <f t="shared" si="3"/>
        <v>110</v>
      </c>
    </row>
    <row r="257" spans="2:11" x14ac:dyDescent="0.25">
      <c r="B257" t="s">
        <v>1181</v>
      </c>
      <c r="C257" s="270">
        <v>8582373</v>
      </c>
      <c r="D257" t="s">
        <v>1993</v>
      </c>
      <c r="E257" s="270">
        <v>16</v>
      </c>
      <c r="F257" s="270">
        <v>1</v>
      </c>
      <c r="G257" s="270">
        <v>15</v>
      </c>
      <c r="H257" s="270">
        <v>85</v>
      </c>
      <c r="I257" s="270">
        <v>3</v>
      </c>
      <c r="J257" s="270">
        <v>82</v>
      </c>
      <c r="K257" s="278">
        <f t="shared" si="3"/>
        <v>101</v>
      </c>
    </row>
    <row r="258" spans="2:11" x14ac:dyDescent="0.25">
      <c r="B258" t="s">
        <v>1181</v>
      </c>
      <c r="C258" s="270">
        <v>8600429</v>
      </c>
      <c r="D258" t="s">
        <v>1521</v>
      </c>
      <c r="E258" s="270">
        <v>63</v>
      </c>
      <c r="F258" s="270">
        <v>4</v>
      </c>
      <c r="G258" s="270">
        <v>59</v>
      </c>
      <c r="H258" s="270">
        <v>84</v>
      </c>
      <c r="I258" s="270">
        <v>6</v>
      </c>
      <c r="J258" s="270">
        <v>78</v>
      </c>
      <c r="K258" s="278">
        <f t="shared" si="3"/>
        <v>147</v>
      </c>
    </row>
    <row r="259" spans="2:11" x14ac:dyDescent="0.25">
      <c r="B259" t="s">
        <v>1191</v>
      </c>
      <c r="C259" s="270">
        <v>8619270</v>
      </c>
      <c r="D259" t="s">
        <v>1555</v>
      </c>
      <c r="E259" s="270">
        <v>55</v>
      </c>
      <c r="F259" s="270">
        <v>4</v>
      </c>
      <c r="G259" s="270">
        <v>51</v>
      </c>
      <c r="H259" s="270">
        <v>84</v>
      </c>
      <c r="I259" s="270">
        <v>4</v>
      </c>
      <c r="J259" s="270">
        <v>80</v>
      </c>
      <c r="K259" s="278">
        <f t="shared" si="3"/>
        <v>139</v>
      </c>
    </row>
    <row r="260" spans="2:11" x14ac:dyDescent="0.25">
      <c r="B260" t="s">
        <v>1185</v>
      </c>
      <c r="C260" s="270">
        <v>8591320</v>
      </c>
      <c r="D260" t="s">
        <v>1625</v>
      </c>
      <c r="E260" s="270">
        <v>43</v>
      </c>
      <c r="F260" s="270">
        <v>1</v>
      </c>
      <c r="G260" s="270">
        <v>42</v>
      </c>
      <c r="H260" s="270">
        <v>84</v>
      </c>
      <c r="I260" s="270">
        <v>5</v>
      </c>
      <c r="J260" s="270">
        <v>79</v>
      </c>
      <c r="K260" s="278">
        <f t="shared" si="3"/>
        <v>127</v>
      </c>
    </row>
    <row r="261" spans="2:11" x14ac:dyDescent="0.25">
      <c r="B261" t="s">
        <v>1181</v>
      </c>
      <c r="C261" s="270">
        <v>8583015</v>
      </c>
      <c r="D261" t="s">
        <v>1824</v>
      </c>
      <c r="E261" s="270">
        <v>25</v>
      </c>
      <c r="F261" s="270">
        <v>4</v>
      </c>
      <c r="G261" s="270">
        <v>21</v>
      </c>
      <c r="H261" s="270">
        <v>84</v>
      </c>
      <c r="I261" s="270">
        <v>6</v>
      </c>
      <c r="J261" s="270">
        <v>78</v>
      </c>
      <c r="K261" s="278">
        <f t="shared" ref="K261:K324" si="4">E261+H261</f>
        <v>109</v>
      </c>
    </row>
    <row r="262" spans="2:11" x14ac:dyDescent="0.25">
      <c r="B262" t="s">
        <v>1239</v>
      </c>
      <c r="C262" s="270">
        <v>8584947</v>
      </c>
      <c r="D262" t="s">
        <v>1853</v>
      </c>
      <c r="E262" s="270">
        <v>24</v>
      </c>
      <c r="F262" s="270">
        <v>1</v>
      </c>
      <c r="G262" s="270">
        <v>23</v>
      </c>
      <c r="H262" s="270">
        <v>84</v>
      </c>
      <c r="I262" s="270">
        <v>1</v>
      </c>
      <c r="J262" s="270">
        <v>83</v>
      </c>
      <c r="K262" s="278">
        <f t="shared" si="4"/>
        <v>108</v>
      </c>
    </row>
    <row r="263" spans="2:11" x14ac:dyDescent="0.25">
      <c r="B263" t="s">
        <v>1181</v>
      </c>
      <c r="C263" s="270">
        <v>8594189</v>
      </c>
      <c r="D263" t="s">
        <v>1905</v>
      </c>
      <c r="E263" s="270">
        <v>20</v>
      </c>
      <c r="F263" s="270">
        <v>4</v>
      </c>
      <c r="G263" s="270">
        <v>16</v>
      </c>
      <c r="H263" s="270">
        <v>84</v>
      </c>
      <c r="I263" s="270">
        <v>6</v>
      </c>
      <c r="J263" s="270">
        <v>78</v>
      </c>
      <c r="K263" s="278">
        <f t="shared" si="4"/>
        <v>104</v>
      </c>
    </row>
    <row r="264" spans="2:11" x14ac:dyDescent="0.25">
      <c r="B264" t="s">
        <v>1221</v>
      </c>
      <c r="C264" s="270">
        <v>8613544</v>
      </c>
      <c r="D264" t="s">
        <v>1455</v>
      </c>
      <c r="E264" s="270">
        <v>109</v>
      </c>
      <c r="F264" s="270">
        <v>8</v>
      </c>
      <c r="G264" s="270">
        <v>101</v>
      </c>
      <c r="H264" s="270">
        <v>83</v>
      </c>
      <c r="I264" s="270">
        <v>7</v>
      </c>
      <c r="J264" s="270">
        <v>76</v>
      </c>
      <c r="K264" s="278">
        <f t="shared" si="4"/>
        <v>192</v>
      </c>
    </row>
    <row r="265" spans="2:11" x14ac:dyDescent="0.25">
      <c r="B265" t="s">
        <v>1221</v>
      </c>
      <c r="C265" s="270">
        <v>8631081</v>
      </c>
      <c r="D265" t="s">
        <v>1518</v>
      </c>
      <c r="E265" s="270">
        <v>64</v>
      </c>
      <c r="F265" s="270">
        <v>8</v>
      </c>
      <c r="G265" s="270">
        <v>56</v>
      </c>
      <c r="H265" s="270">
        <v>83</v>
      </c>
      <c r="I265" s="270">
        <v>8</v>
      </c>
      <c r="J265" s="270">
        <v>75</v>
      </c>
      <c r="K265" s="278">
        <f t="shared" si="4"/>
        <v>147</v>
      </c>
    </row>
    <row r="266" spans="2:11" x14ac:dyDescent="0.25">
      <c r="B266" t="s">
        <v>1185</v>
      </c>
      <c r="C266" s="270">
        <v>8639559</v>
      </c>
      <c r="D266" t="s">
        <v>1585</v>
      </c>
      <c r="E266" s="270">
        <v>48</v>
      </c>
      <c r="F266" s="270">
        <v>1</v>
      </c>
      <c r="G266" s="270">
        <v>47</v>
      </c>
      <c r="H266" s="270">
        <v>83</v>
      </c>
      <c r="I266" s="270">
        <v>7</v>
      </c>
      <c r="J266" s="270">
        <v>76</v>
      </c>
      <c r="K266" s="278">
        <f t="shared" si="4"/>
        <v>131</v>
      </c>
    </row>
    <row r="267" spans="2:11" x14ac:dyDescent="0.25">
      <c r="B267" t="s">
        <v>1181</v>
      </c>
      <c r="C267" s="270">
        <v>8610119</v>
      </c>
      <c r="D267" t="s">
        <v>1705</v>
      </c>
      <c r="E267" s="270">
        <v>33</v>
      </c>
      <c r="F267" s="270">
        <v>3</v>
      </c>
      <c r="G267" s="270">
        <v>30</v>
      </c>
      <c r="H267" s="270">
        <v>83</v>
      </c>
      <c r="I267" s="270">
        <v>5</v>
      </c>
      <c r="J267" s="270">
        <v>78</v>
      </c>
      <c r="K267" s="278">
        <f t="shared" si="4"/>
        <v>116</v>
      </c>
    </row>
    <row r="268" spans="2:11" x14ac:dyDescent="0.25">
      <c r="B268" t="s">
        <v>1179</v>
      </c>
      <c r="C268" s="270">
        <v>8604585</v>
      </c>
      <c r="D268" t="s">
        <v>1855</v>
      </c>
      <c r="E268" s="270">
        <v>23</v>
      </c>
      <c r="F268" s="270">
        <v>3</v>
      </c>
      <c r="G268" s="270">
        <v>20</v>
      </c>
      <c r="H268" s="270">
        <v>83</v>
      </c>
      <c r="I268" s="270">
        <v>3</v>
      </c>
      <c r="J268" s="270">
        <v>80</v>
      </c>
      <c r="K268" s="278">
        <f t="shared" si="4"/>
        <v>106</v>
      </c>
    </row>
    <row r="269" spans="2:11" x14ac:dyDescent="0.25">
      <c r="B269" t="s">
        <v>1179</v>
      </c>
      <c r="C269" s="270">
        <v>8613845</v>
      </c>
      <c r="D269" t="s">
        <v>2219</v>
      </c>
      <c r="E269" s="270">
        <v>9</v>
      </c>
      <c r="F269" s="270">
        <v>0</v>
      </c>
      <c r="G269" s="270">
        <v>9</v>
      </c>
      <c r="H269" s="270">
        <v>83</v>
      </c>
      <c r="I269" s="270">
        <v>8</v>
      </c>
      <c r="J269" s="270">
        <v>75</v>
      </c>
      <c r="K269" s="278">
        <f t="shared" si="4"/>
        <v>92</v>
      </c>
    </row>
    <row r="270" spans="2:11" x14ac:dyDescent="0.25">
      <c r="B270" t="s">
        <v>1185</v>
      </c>
      <c r="C270" s="270">
        <v>8602286</v>
      </c>
      <c r="D270" t="s">
        <v>1574</v>
      </c>
      <c r="E270" s="270">
        <v>51</v>
      </c>
      <c r="F270" s="270">
        <v>4</v>
      </c>
      <c r="G270" s="270">
        <v>47</v>
      </c>
      <c r="H270" s="270">
        <v>82</v>
      </c>
      <c r="I270" s="270">
        <v>6</v>
      </c>
      <c r="J270" s="270">
        <v>76</v>
      </c>
      <c r="K270" s="278">
        <f t="shared" si="4"/>
        <v>133</v>
      </c>
    </row>
    <row r="271" spans="2:11" x14ac:dyDescent="0.25">
      <c r="B271" t="s">
        <v>1181</v>
      </c>
      <c r="C271" s="270">
        <v>8623540</v>
      </c>
      <c r="D271" t="s">
        <v>1742</v>
      </c>
      <c r="E271" s="270">
        <v>31</v>
      </c>
      <c r="F271" s="270">
        <v>2</v>
      </c>
      <c r="G271" s="270">
        <v>29</v>
      </c>
      <c r="H271" s="270">
        <v>82</v>
      </c>
      <c r="I271" s="270">
        <v>3</v>
      </c>
      <c r="J271" s="270">
        <v>79</v>
      </c>
      <c r="K271" s="278">
        <f t="shared" si="4"/>
        <v>113</v>
      </c>
    </row>
    <row r="272" spans="2:11" x14ac:dyDescent="0.25">
      <c r="B272" t="s">
        <v>1194</v>
      </c>
      <c r="C272" s="270">
        <v>8587081</v>
      </c>
      <c r="D272" t="s">
        <v>1957</v>
      </c>
      <c r="E272" s="270">
        <v>18</v>
      </c>
      <c r="F272" s="270">
        <v>2</v>
      </c>
      <c r="G272" s="270">
        <v>16</v>
      </c>
      <c r="H272" s="270">
        <v>82</v>
      </c>
      <c r="I272" s="270">
        <v>4</v>
      </c>
      <c r="J272" s="270">
        <v>78</v>
      </c>
      <c r="K272" s="278">
        <f t="shared" si="4"/>
        <v>100</v>
      </c>
    </row>
    <row r="273" spans="2:11" x14ac:dyDescent="0.25">
      <c r="B273" t="s">
        <v>1181</v>
      </c>
      <c r="C273" s="270">
        <v>8619060</v>
      </c>
      <c r="D273" t="s">
        <v>1989</v>
      </c>
      <c r="E273" s="270">
        <v>16</v>
      </c>
      <c r="F273" s="270">
        <v>1</v>
      </c>
      <c r="G273" s="270">
        <v>15</v>
      </c>
      <c r="H273" s="270">
        <v>82</v>
      </c>
      <c r="I273" s="270">
        <v>4</v>
      </c>
      <c r="J273" s="270">
        <v>78</v>
      </c>
      <c r="K273" s="278">
        <f t="shared" si="4"/>
        <v>98</v>
      </c>
    </row>
    <row r="274" spans="2:11" x14ac:dyDescent="0.25">
      <c r="B274" t="s">
        <v>1185</v>
      </c>
      <c r="C274" s="270">
        <v>8642251</v>
      </c>
      <c r="D274" t="s">
        <v>1609</v>
      </c>
      <c r="E274" s="270">
        <v>45</v>
      </c>
      <c r="F274" s="270">
        <v>4</v>
      </c>
      <c r="G274" s="270">
        <v>41</v>
      </c>
      <c r="H274" s="270">
        <v>81</v>
      </c>
      <c r="I274" s="270">
        <v>5</v>
      </c>
      <c r="J274" s="270">
        <v>76</v>
      </c>
      <c r="K274" s="278">
        <f t="shared" si="4"/>
        <v>126</v>
      </c>
    </row>
    <row r="275" spans="2:11" x14ac:dyDescent="0.25">
      <c r="B275" t="s">
        <v>1179</v>
      </c>
      <c r="C275" s="270">
        <v>8625564</v>
      </c>
      <c r="D275" t="s">
        <v>1943</v>
      </c>
      <c r="E275" s="270">
        <v>19</v>
      </c>
      <c r="F275" s="270">
        <v>1</v>
      </c>
      <c r="G275" s="270">
        <v>18</v>
      </c>
      <c r="H275" s="270">
        <v>81</v>
      </c>
      <c r="I275" s="270">
        <v>5</v>
      </c>
      <c r="J275" s="270">
        <v>76</v>
      </c>
      <c r="K275" s="278">
        <f t="shared" si="4"/>
        <v>100</v>
      </c>
    </row>
    <row r="276" spans="2:11" x14ac:dyDescent="0.25">
      <c r="B276" t="s">
        <v>1179</v>
      </c>
      <c r="C276" s="270">
        <v>8619114</v>
      </c>
      <c r="D276" t="s">
        <v>2003</v>
      </c>
      <c r="E276" s="270">
        <v>16</v>
      </c>
      <c r="F276" s="270">
        <v>0</v>
      </c>
      <c r="G276" s="270">
        <v>16</v>
      </c>
      <c r="H276" s="270">
        <v>81</v>
      </c>
      <c r="I276" s="270">
        <v>8</v>
      </c>
      <c r="J276" s="270">
        <v>73</v>
      </c>
      <c r="K276" s="278">
        <f t="shared" si="4"/>
        <v>97</v>
      </c>
    </row>
    <row r="277" spans="2:11" x14ac:dyDescent="0.25">
      <c r="B277" t="s">
        <v>1221</v>
      </c>
      <c r="C277" s="270">
        <v>8628535</v>
      </c>
      <c r="D277" t="s">
        <v>1510</v>
      </c>
      <c r="E277" s="270">
        <v>67</v>
      </c>
      <c r="F277" s="270">
        <v>6</v>
      </c>
      <c r="G277" s="270">
        <v>61</v>
      </c>
      <c r="H277" s="270">
        <v>80</v>
      </c>
      <c r="I277" s="270">
        <v>3</v>
      </c>
      <c r="J277" s="270">
        <v>77</v>
      </c>
      <c r="K277" s="278">
        <f t="shared" si="4"/>
        <v>147</v>
      </c>
    </row>
    <row r="278" spans="2:11" x14ac:dyDescent="0.25">
      <c r="B278" t="s">
        <v>1185</v>
      </c>
      <c r="C278" s="270">
        <v>8627921</v>
      </c>
      <c r="D278" t="s">
        <v>1587</v>
      </c>
      <c r="E278" s="270">
        <v>47</v>
      </c>
      <c r="F278" s="270">
        <v>4</v>
      </c>
      <c r="G278" s="270">
        <v>43</v>
      </c>
      <c r="H278" s="270">
        <v>80</v>
      </c>
      <c r="I278" s="270">
        <v>9</v>
      </c>
      <c r="J278" s="270">
        <v>71</v>
      </c>
      <c r="K278" s="278">
        <f t="shared" si="4"/>
        <v>127</v>
      </c>
    </row>
    <row r="279" spans="2:11" x14ac:dyDescent="0.25">
      <c r="B279" t="s">
        <v>1181</v>
      </c>
      <c r="C279" s="270">
        <v>8613482</v>
      </c>
      <c r="D279" t="s">
        <v>1902</v>
      </c>
      <c r="E279" s="270">
        <v>21</v>
      </c>
      <c r="F279" s="270">
        <v>2</v>
      </c>
      <c r="G279" s="270">
        <v>19</v>
      </c>
      <c r="H279" s="270">
        <v>80</v>
      </c>
      <c r="I279" s="270">
        <v>6</v>
      </c>
      <c r="J279" s="270">
        <v>74</v>
      </c>
      <c r="K279" s="278">
        <f t="shared" si="4"/>
        <v>101</v>
      </c>
    </row>
    <row r="280" spans="2:11" x14ac:dyDescent="0.25">
      <c r="B280" t="s">
        <v>1221</v>
      </c>
      <c r="C280" s="270">
        <v>8615405</v>
      </c>
      <c r="D280" t="s">
        <v>1501</v>
      </c>
      <c r="E280" s="270">
        <v>71</v>
      </c>
      <c r="F280" s="270">
        <v>6</v>
      </c>
      <c r="G280" s="270">
        <v>65</v>
      </c>
      <c r="H280" s="270">
        <v>79</v>
      </c>
      <c r="I280" s="270">
        <v>8</v>
      </c>
      <c r="J280" s="270">
        <v>71</v>
      </c>
      <c r="K280" s="278">
        <f t="shared" si="4"/>
        <v>150</v>
      </c>
    </row>
    <row r="281" spans="2:11" x14ac:dyDescent="0.25">
      <c r="B281" t="s">
        <v>1237</v>
      </c>
      <c r="C281" s="270">
        <v>8596589</v>
      </c>
      <c r="D281" t="s">
        <v>1652</v>
      </c>
      <c r="E281" s="270">
        <v>39</v>
      </c>
      <c r="F281" s="270">
        <v>1</v>
      </c>
      <c r="G281" s="270">
        <v>38</v>
      </c>
      <c r="H281" s="270">
        <v>79</v>
      </c>
      <c r="I281" s="270">
        <v>3</v>
      </c>
      <c r="J281" s="270">
        <v>76</v>
      </c>
      <c r="K281" s="278">
        <f t="shared" si="4"/>
        <v>118</v>
      </c>
    </row>
    <row r="282" spans="2:11" x14ac:dyDescent="0.25">
      <c r="B282" t="s">
        <v>1181</v>
      </c>
      <c r="C282" s="270">
        <v>8617263</v>
      </c>
      <c r="D282" t="s">
        <v>1698</v>
      </c>
      <c r="E282" s="270">
        <v>34</v>
      </c>
      <c r="F282" s="270">
        <v>1</v>
      </c>
      <c r="G282" s="270">
        <v>33</v>
      </c>
      <c r="H282" s="270">
        <v>79</v>
      </c>
      <c r="I282" s="270">
        <v>6</v>
      </c>
      <c r="J282" s="270">
        <v>73</v>
      </c>
      <c r="K282" s="278">
        <f t="shared" si="4"/>
        <v>113</v>
      </c>
    </row>
    <row r="283" spans="2:11" x14ac:dyDescent="0.25">
      <c r="B283" t="s">
        <v>1179</v>
      </c>
      <c r="C283" s="270">
        <v>8621632</v>
      </c>
      <c r="D283" t="s">
        <v>1809</v>
      </c>
      <c r="E283" s="270">
        <v>26</v>
      </c>
      <c r="F283" s="270">
        <v>1</v>
      </c>
      <c r="G283" s="270">
        <v>25</v>
      </c>
      <c r="H283" s="270">
        <v>79</v>
      </c>
      <c r="I283" s="270">
        <v>10</v>
      </c>
      <c r="J283" s="270">
        <v>69</v>
      </c>
      <c r="K283" s="278">
        <f t="shared" si="4"/>
        <v>105</v>
      </c>
    </row>
    <row r="284" spans="2:11" x14ac:dyDescent="0.25">
      <c r="B284" t="s">
        <v>1179</v>
      </c>
      <c r="C284" s="270">
        <v>8613933</v>
      </c>
      <c r="D284" t="s">
        <v>1822</v>
      </c>
      <c r="E284" s="270">
        <v>25</v>
      </c>
      <c r="F284" s="270">
        <v>3</v>
      </c>
      <c r="G284" s="270">
        <v>22</v>
      </c>
      <c r="H284" s="270">
        <v>79</v>
      </c>
      <c r="I284" s="270">
        <v>8</v>
      </c>
      <c r="J284" s="270">
        <v>71</v>
      </c>
      <c r="K284" s="278">
        <f t="shared" si="4"/>
        <v>104</v>
      </c>
    </row>
    <row r="285" spans="2:11" x14ac:dyDescent="0.25">
      <c r="B285" t="s">
        <v>1181</v>
      </c>
      <c r="C285" s="270">
        <v>8582137</v>
      </c>
      <c r="D285" t="s">
        <v>1867</v>
      </c>
      <c r="E285" s="270">
        <v>23</v>
      </c>
      <c r="F285" s="270">
        <v>2</v>
      </c>
      <c r="G285" s="270">
        <v>21</v>
      </c>
      <c r="H285" s="270">
        <v>79</v>
      </c>
      <c r="I285" s="270">
        <v>6</v>
      </c>
      <c r="J285" s="270">
        <v>73</v>
      </c>
      <c r="K285" s="278">
        <f t="shared" si="4"/>
        <v>102</v>
      </c>
    </row>
    <row r="286" spans="2:11" x14ac:dyDescent="0.25">
      <c r="B286" t="s">
        <v>1185</v>
      </c>
      <c r="C286" s="270">
        <v>8642504</v>
      </c>
      <c r="D286" t="s">
        <v>1893</v>
      </c>
      <c r="E286" s="270">
        <v>21</v>
      </c>
      <c r="F286" s="270">
        <v>0</v>
      </c>
      <c r="G286" s="270">
        <v>21</v>
      </c>
      <c r="H286" s="270">
        <v>79</v>
      </c>
      <c r="I286" s="270">
        <v>3</v>
      </c>
      <c r="J286" s="270">
        <v>76</v>
      </c>
      <c r="K286" s="278">
        <f t="shared" si="4"/>
        <v>100</v>
      </c>
    </row>
    <row r="287" spans="2:11" x14ac:dyDescent="0.25">
      <c r="B287" t="s">
        <v>1181</v>
      </c>
      <c r="C287" s="270">
        <v>8592216</v>
      </c>
      <c r="D287" t="s">
        <v>2007</v>
      </c>
      <c r="E287" s="270">
        <v>16</v>
      </c>
      <c r="F287" s="270">
        <v>0</v>
      </c>
      <c r="G287" s="270">
        <v>16</v>
      </c>
      <c r="H287" s="270">
        <v>79</v>
      </c>
      <c r="I287" s="270">
        <v>7</v>
      </c>
      <c r="J287" s="270">
        <v>72</v>
      </c>
      <c r="K287" s="278">
        <f t="shared" si="4"/>
        <v>95</v>
      </c>
    </row>
    <row r="288" spans="2:11" x14ac:dyDescent="0.25">
      <c r="B288" t="s">
        <v>1179</v>
      </c>
      <c r="C288" s="270">
        <v>8591246</v>
      </c>
      <c r="D288" t="s">
        <v>2222</v>
      </c>
      <c r="E288" s="270">
        <v>9</v>
      </c>
      <c r="F288" s="270">
        <v>0</v>
      </c>
      <c r="G288" s="270">
        <v>9</v>
      </c>
      <c r="H288" s="270">
        <v>79</v>
      </c>
      <c r="I288" s="270">
        <v>4</v>
      </c>
      <c r="J288" s="270">
        <v>75</v>
      </c>
      <c r="K288" s="278">
        <f t="shared" si="4"/>
        <v>88</v>
      </c>
    </row>
    <row r="289" spans="2:11" x14ac:dyDescent="0.25">
      <c r="B289" t="s">
        <v>1221</v>
      </c>
      <c r="C289" s="270">
        <v>8619851</v>
      </c>
      <c r="D289" t="s">
        <v>1231</v>
      </c>
      <c r="E289" s="270">
        <v>143</v>
      </c>
      <c r="F289" s="270">
        <v>15</v>
      </c>
      <c r="G289" s="270">
        <v>128</v>
      </c>
      <c r="H289" s="270">
        <v>78</v>
      </c>
      <c r="I289" s="270">
        <v>7</v>
      </c>
      <c r="J289" s="270">
        <v>71</v>
      </c>
      <c r="K289" s="278">
        <f t="shared" si="4"/>
        <v>221</v>
      </c>
    </row>
    <row r="290" spans="2:11" x14ac:dyDescent="0.25">
      <c r="B290" t="s">
        <v>1179</v>
      </c>
      <c r="C290" s="270">
        <v>8606391</v>
      </c>
      <c r="D290" t="s">
        <v>1890</v>
      </c>
      <c r="E290" s="270">
        <v>21</v>
      </c>
      <c r="F290" s="270">
        <v>1</v>
      </c>
      <c r="G290" s="270">
        <v>20</v>
      </c>
      <c r="H290" s="270">
        <v>78</v>
      </c>
      <c r="I290" s="270">
        <v>5</v>
      </c>
      <c r="J290" s="270">
        <v>73</v>
      </c>
      <c r="K290" s="278">
        <f t="shared" si="4"/>
        <v>99</v>
      </c>
    </row>
    <row r="291" spans="2:11" x14ac:dyDescent="0.25">
      <c r="B291" t="s">
        <v>1181</v>
      </c>
      <c r="C291" s="270">
        <v>8608692</v>
      </c>
      <c r="D291" t="s">
        <v>2306</v>
      </c>
      <c r="E291" s="270">
        <v>8</v>
      </c>
      <c r="F291" s="270">
        <v>0</v>
      </c>
      <c r="G291" s="270">
        <v>8</v>
      </c>
      <c r="H291" s="270">
        <v>78</v>
      </c>
      <c r="I291" s="270">
        <v>6</v>
      </c>
      <c r="J291" s="270">
        <v>72</v>
      </c>
      <c r="K291" s="278">
        <f t="shared" si="4"/>
        <v>86</v>
      </c>
    </row>
    <row r="292" spans="2:11" x14ac:dyDescent="0.25">
      <c r="B292" t="s">
        <v>1179</v>
      </c>
      <c r="C292" s="270">
        <v>8579747</v>
      </c>
      <c r="D292" t="s">
        <v>1831</v>
      </c>
      <c r="E292" s="270">
        <v>25</v>
      </c>
      <c r="F292" s="270">
        <v>1</v>
      </c>
      <c r="G292" s="270">
        <v>24</v>
      </c>
      <c r="H292" s="270">
        <v>77</v>
      </c>
      <c r="I292" s="270">
        <v>3</v>
      </c>
      <c r="J292" s="270">
        <v>74</v>
      </c>
      <c r="K292" s="278">
        <f t="shared" si="4"/>
        <v>102</v>
      </c>
    </row>
    <row r="293" spans="2:11" x14ac:dyDescent="0.25">
      <c r="B293" t="s">
        <v>1179</v>
      </c>
      <c r="C293" s="270">
        <v>8618990</v>
      </c>
      <c r="D293" t="s">
        <v>2174</v>
      </c>
      <c r="E293" s="270">
        <v>10</v>
      </c>
      <c r="F293" s="270">
        <v>0</v>
      </c>
      <c r="G293" s="270">
        <v>10</v>
      </c>
      <c r="H293" s="270">
        <v>77</v>
      </c>
      <c r="I293" s="270">
        <v>9</v>
      </c>
      <c r="J293" s="270">
        <v>68</v>
      </c>
      <c r="K293" s="278">
        <f t="shared" si="4"/>
        <v>87</v>
      </c>
    </row>
    <row r="294" spans="2:11" x14ac:dyDescent="0.25">
      <c r="B294" t="s">
        <v>1181</v>
      </c>
      <c r="C294" s="270">
        <v>8585111</v>
      </c>
      <c r="D294" t="s">
        <v>2242</v>
      </c>
      <c r="E294" s="270">
        <v>9</v>
      </c>
      <c r="F294" s="270">
        <v>0</v>
      </c>
      <c r="G294" s="270">
        <v>9</v>
      </c>
      <c r="H294" s="270">
        <v>77</v>
      </c>
      <c r="I294" s="270">
        <v>2</v>
      </c>
      <c r="J294" s="270">
        <v>75</v>
      </c>
      <c r="K294" s="278">
        <f t="shared" si="4"/>
        <v>86</v>
      </c>
    </row>
    <row r="295" spans="2:11" x14ac:dyDescent="0.25">
      <c r="B295" t="s">
        <v>1179</v>
      </c>
      <c r="C295" s="270">
        <v>8631612</v>
      </c>
      <c r="D295" t="s">
        <v>2489</v>
      </c>
      <c r="E295" s="270">
        <v>5</v>
      </c>
      <c r="F295" s="270">
        <v>0</v>
      </c>
      <c r="G295" s="270">
        <v>5</v>
      </c>
      <c r="H295" s="270">
        <v>77</v>
      </c>
      <c r="I295" s="270">
        <v>4</v>
      </c>
      <c r="J295" s="270">
        <v>73</v>
      </c>
      <c r="K295" s="278">
        <f t="shared" si="4"/>
        <v>82</v>
      </c>
    </row>
    <row r="296" spans="2:11" x14ac:dyDescent="0.25">
      <c r="B296" t="s">
        <v>1181</v>
      </c>
      <c r="C296" s="270">
        <v>8607113</v>
      </c>
      <c r="D296" t="s">
        <v>1654</v>
      </c>
      <c r="E296" s="270">
        <v>39</v>
      </c>
      <c r="F296" s="270">
        <v>1</v>
      </c>
      <c r="G296" s="270">
        <v>38</v>
      </c>
      <c r="H296" s="270">
        <v>76</v>
      </c>
      <c r="I296" s="270">
        <v>9</v>
      </c>
      <c r="J296" s="270">
        <v>67</v>
      </c>
      <c r="K296" s="278">
        <f t="shared" si="4"/>
        <v>115</v>
      </c>
    </row>
    <row r="297" spans="2:11" x14ac:dyDescent="0.25">
      <c r="B297" t="s">
        <v>1185</v>
      </c>
      <c r="C297" s="270">
        <v>8588706</v>
      </c>
      <c r="D297" t="s">
        <v>1696</v>
      </c>
      <c r="E297" s="270">
        <v>34</v>
      </c>
      <c r="F297" s="270">
        <v>1</v>
      </c>
      <c r="G297" s="270">
        <v>33</v>
      </c>
      <c r="H297" s="270">
        <v>76</v>
      </c>
      <c r="I297" s="270">
        <v>3</v>
      </c>
      <c r="J297" s="270">
        <v>73</v>
      </c>
      <c r="K297" s="278">
        <f t="shared" si="4"/>
        <v>110</v>
      </c>
    </row>
    <row r="298" spans="2:11" x14ac:dyDescent="0.25">
      <c r="B298" t="s">
        <v>1179</v>
      </c>
      <c r="C298" s="270">
        <v>8610428</v>
      </c>
      <c r="D298" t="s">
        <v>1768</v>
      </c>
      <c r="E298" s="270">
        <v>28</v>
      </c>
      <c r="F298" s="270">
        <v>3</v>
      </c>
      <c r="G298" s="270">
        <v>25</v>
      </c>
      <c r="H298" s="270">
        <v>76</v>
      </c>
      <c r="I298" s="270">
        <v>6</v>
      </c>
      <c r="J298" s="270">
        <v>70</v>
      </c>
      <c r="K298" s="278">
        <f t="shared" si="4"/>
        <v>104</v>
      </c>
    </row>
    <row r="299" spans="2:11" x14ac:dyDescent="0.25">
      <c r="B299" t="s">
        <v>1179</v>
      </c>
      <c r="C299" s="270">
        <v>8598593</v>
      </c>
      <c r="D299" t="s">
        <v>1782</v>
      </c>
      <c r="E299" s="270">
        <v>28</v>
      </c>
      <c r="F299" s="270">
        <v>1</v>
      </c>
      <c r="G299" s="270">
        <v>27</v>
      </c>
      <c r="H299" s="270">
        <v>76</v>
      </c>
      <c r="I299" s="270">
        <v>5</v>
      </c>
      <c r="J299" s="270">
        <v>71</v>
      </c>
      <c r="K299" s="278">
        <f t="shared" si="4"/>
        <v>104</v>
      </c>
    </row>
    <row r="300" spans="2:11" x14ac:dyDescent="0.25">
      <c r="B300" t="s">
        <v>1179</v>
      </c>
      <c r="C300" s="270">
        <v>8621772</v>
      </c>
      <c r="D300" t="s">
        <v>1785</v>
      </c>
      <c r="E300" s="270">
        <v>28</v>
      </c>
      <c r="F300" s="270">
        <v>1</v>
      </c>
      <c r="G300" s="270">
        <v>27</v>
      </c>
      <c r="H300" s="270">
        <v>75</v>
      </c>
      <c r="I300" s="270">
        <v>7</v>
      </c>
      <c r="J300" s="270">
        <v>68</v>
      </c>
      <c r="K300" s="278">
        <f t="shared" si="4"/>
        <v>103</v>
      </c>
    </row>
    <row r="301" spans="2:11" x14ac:dyDescent="0.25">
      <c r="B301" t="s">
        <v>1179</v>
      </c>
      <c r="C301" s="270">
        <v>8624274</v>
      </c>
      <c r="D301" t="s">
        <v>1877</v>
      </c>
      <c r="E301" s="270">
        <v>22</v>
      </c>
      <c r="F301" s="270">
        <v>0</v>
      </c>
      <c r="G301" s="270">
        <v>22</v>
      </c>
      <c r="H301" s="270">
        <v>75</v>
      </c>
      <c r="I301" s="270">
        <v>7</v>
      </c>
      <c r="J301" s="270">
        <v>68</v>
      </c>
      <c r="K301" s="278">
        <f t="shared" si="4"/>
        <v>97</v>
      </c>
    </row>
    <row r="302" spans="2:11" x14ac:dyDescent="0.25">
      <c r="B302" t="s">
        <v>1179</v>
      </c>
      <c r="C302" s="270">
        <v>8619000</v>
      </c>
      <c r="D302" t="s">
        <v>1949</v>
      </c>
      <c r="E302" s="270">
        <v>18</v>
      </c>
      <c r="F302" s="270">
        <v>0</v>
      </c>
      <c r="G302" s="270">
        <v>18</v>
      </c>
      <c r="H302" s="270">
        <v>75</v>
      </c>
      <c r="I302" s="270">
        <v>6</v>
      </c>
      <c r="J302" s="270">
        <v>69</v>
      </c>
      <c r="K302" s="278">
        <f t="shared" si="4"/>
        <v>93</v>
      </c>
    </row>
    <row r="303" spans="2:11" x14ac:dyDescent="0.25">
      <c r="B303" t="s">
        <v>1239</v>
      </c>
      <c r="C303" s="270">
        <v>8598408</v>
      </c>
      <c r="D303" t="s">
        <v>2078</v>
      </c>
      <c r="E303" s="270">
        <v>13</v>
      </c>
      <c r="F303" s="270">
        <v>1</v>
      </c>
      <c r="G303" s="270">
        <v>12</v>
      </c>
      <c r="H303" s="270">
        <v>75</v>
      </c>
      <c r="I303" s="270">
        <v>7</v>
      </c>
      <c r="J303" s="270">
        <v>68</v>
      </c>
      <c r="K303" s="278">
        <f t="shared" si="4"/>
        <v>88</v>
      </c>
    </row>
    <row r="304" spans="2:11" x14ac:dyDescent="0.25">
      <c r="B304" t="s">
        <v>1185</v>
      </c>
      <c r="C304" s="270">
        <v>8587064</v>
      </c>
      <c r="D304" t="s">
        <v>1508</v>
      </c>
      <c r="E304" s="270">
        <v>67</v>
      </c>
      <c r="F304" s="270">
        <v>1</v>
      </c>
      <c r="G304" s="270">
        <v>66</v>
      </c>
      <c r="H304" s="270">
        <v>74</v>
      </c>
      <c r="I304" s="270">
        <v>3</v>
      </c>
      <c r="J304" s="270">
        <v>71</v>
      </c>
      <c r="K304" s="278">
        <f t="shared" si="4"/>
        <v>141</v>
      </c>
    </row>
    <row r="305" spans="2:11" x14ac:dyDescent="0.25">
      <c r="B305" t="s">
        <v>1179</v>
      </c>
      <c r="C305" s="270">
        <v>8595320</v>
      </c>
      <c r="D305" t="s">
        <v>1687</v>
      </c>
      <c r="E305" s="270">
        <v>35</v>
      </c>
      <c r="F305" s="270">
        <v>1</v>
      </c>
      <c r="G305" s="270">
        <v>34</v>
      </c>
      <c r="H305" s="270">
        <v>74</v>
      </c>
      <c r="I305" s="270">
        <v>6</v>
      </c>
      <c r="J305" s="270">
        <v>68</v>
      </c>
      <c r="K305" s="278">
        <f t="shared" si="4"/>
        <v>109</v>
      </c>
    </row>
    <row r="306" spans="2:11" x14ac:dyDescent="0.25">
      <c r="B306" t="s">
        <v>1179</v>
      </c>
      <c r="C306" s="270">
        <v>8610637</v>
      </c>
      <c r="D306" t="s">
        <v>1737</v>
      </c>
      <c r="E306" s="270">
        <v>31</v>
      </c>
      <c r="F306" s="270">
        <v>3</v>
      </c>
      <c r="G306" s="270">
        <v>28</v>
      </c>
      <c r="H306" s="270">
        <v>74</v>
      </c>
      <c r="I306" s="270">
        <v>8</v>
      </c>
      <c r="J306" s="270">
        <v>66</v>
      </c>
      <c r="K306" s="278">
        <f t="shared" si="4"/>
        <v>105</v>
      </c>
    </row>
    <row r="307" spans="2:11" x14ac:dyDescent="0.25">
      <c r="B307" t="s">
        <v>1181</v>
      </c>
      <c r="C307" s="270">
        <v>8624981</v>
      </c>
      <c r="D307" t="s">
        <v>1818</v>
      </c>
      <c r="E307" s="270">
        <v>26</v>
      </c>
      <c r="F307" s="270">
        <v>0</v>
      </c>
      <c r="G307" s="270">
        <v>26</v>
      </c>
      <c r="H307" s="270">
        <v>74</v>
      </c>
      <c r="I307" s="270">
        <v>4</v>
      </c>
      <c r="J307" s="270">
        <v>70</v>
      </c>
      <c r="K307" s="278">
        <f t="shared" si="4"/>
        <v>100</v>
      </c>
    </row>
    <row r="308" spans="2:11" x14ac:dyDescent="0.25">
      <c r="B308" t="s">
        <v>1181</v>
      </c>
      <c r="C308" s="270">
        <v>8592218</v>
      </c>
      <c r="D308" t="s">
        <v>1960</v>
      </c>
      <c r="E308" s="270">
        <v>18</v>
      </c>
      <c r="F308" s="270">
        <v>2</v>
      </c>
      <c r="G308" s="270">
        <v>16</v>
      </c>
      <c r="H308" s="270">
        <v>74</v>
      </c>
      <c r="I308" s="270">
        <v>9</v>
      </c>
      <c r="J308" s="270">
        <v>65</v>
      </c>
      <c r="K308" s="278">
        <f t="shared" si="4"/>
        <v>92</v>
      </c>
    </row>
    <row r="309" spans="2:11" x14ac:dyDescent="0.25">
      <c r="B309" t="s">
        <v>1191</v>
      </c>
      <c r="C309" s="270">
        <v>8581300</v>
      </c>
      <c r="D309" t="s">
        <v>1550</v>
      </c>
      <c r="E309" s="270">
        <v>56</v>
      </c>
      <c r="F309" s="270">
        <v>3</v>
      </c>
      <c r="G309" s="270">
        <v>53</v>
      </c>
      <c r="H309" s="270">
        <v>73</v>
      </c>
      <c r="I309" s="270">
        <v>1</v>
      </c>
      <c r="J309" s="270">
        <v>72</v>
      </c>
      <c r="K309" s="278">
        <f t="shared" si="4"/>
        <v>129</v>
      </c>
    </row>
    <row r="310" spans="2:11" x14ac:dyDescent="0.25">
      <c r="B310" t="s">
        <v>1185</v>
      </c>
      <c r="C310" s="270">
        <v>8602269</v>
      </c>
      <c r="D310" t="s">
        <v>1568</v>
      </c>
      <c r="E310" s="270">
        <v>53</v>
      </c>
      <c r="F310" s="270">
        <v>5</v>
      </c>
      <c r="G310" s="270">
        <v>48</v>
      </c>
      <c r="H310" s="270">
        <v>73</v>
      </c>
      <c r="I310" s="270">
        <v>4</v>
      </c>
      <c r="J310" s="270">
        <v>69</v>
      </c>
      <c r="K310" s="278">
        <f t="shared" si="4"/>
        <v>126</v>
      </c>
    </row>
    <row r="311" spans="2:11" x14ac:dyDescent="0.25">
      <c r="B311" t="s">
        <v>1179</v>
      </c>
      <c r="C311" s="270">
        <v>8625567</v>
      </c>
      <c r="D311" t="s">
        <v>1927</v>
      </c>
      <c r="E311" s="270">
        <v>19</v>
      </c>
      <c r="F311" s="270">
        <v>1</v>
      </c>
      <c r="G311" s="270">
        <v>18</v>
      </c>
      <c r="H311" s="270">
        <v>73</v>
      </c>
      <c r="I311" s="270">
        <v>9</v>
      </c>
      <c r="J311" s="270">
        <v>64</v>
      </c>
      <c r="K311" s="278">
        <f t="shared" si="4"/>
        <v>92</v>
      </c>
    </row>
    <row r="312" spans="2:11" x14ac:dyDescent="0.25">
      <c r="B312" t="s">
        <v>1179</v>
      </c>
      <c r="C312" s="270">
        <v>8626913</v>
      </c>
      <c r="D312" t="s">
        <v>2022</v>
      </c>
      <c r="E312" s="270">
        <v>15</v>
      </c>
      <c r="F312" s="270">
        <v>1</v>
      </c>
      <c r="G312" s="270">
        <v>14</v>
      </c>
      <c r="H312" s="270">
        <v>73</v>
      </c>
      <c r="I312" s="270">
        <v>7</v>
      </c>
      <c r="J312" s="270">
        <v>66</v>
      </c>
      <c r="K312" s="278">
        <f t="shared" si="4"/>
        <v>88</v>
      </c>
    </row>
    <row r="313" spans="2:11" x14ac:dyDescent="0.25">
      <c r="B313" t="s">
        <v>1179</v>
      </c>
      <c r="C313" s="270">
        <v>8629092</v>
      </c>
      <c r="D313" t="s">
        <v>2243</v>
      </c>
      <c r="E313" s="270">
        <v>9</v>
      </c>
      <c r="F313" s="270">
        <v>0</v>
      </c>
      <c r="G313" s="270">
        <v>9</v>
      </c>
      <c r="H313" s="270">
        <v>73</v>
      </c>
      <c r="I313" s="270">
        <v>14</v>
      </c>
      <c r="J313" s="270">
        <v>59</v>
      </c>
      <c r="K313" s="278">
        <f t="shared" si="4"/>
        <v>82</v>
      </c>
    </row>
    <row r="314" spans="2:11" x14ac:dyDescent="0.25">
      <c r="B314" t="s">
        <v>1221</v>
      </c>
      <c r="C314" s="270">
        <v>8631082</v>
      </c>
      <c r="D314" t="s">
        <v>1459</v>
      </c>
      <c r="E314" s="270">
        <v>106</v>
      </c>
      <c r="F314" s="270">
        <v>11</v>
      </c>
      <c r="G314" s="270">
        <v>95</v>
      </c>
      <c r="H314" s="270">
        <v>72</v>
      </c>
      <c r="I314" s="270">
        <v>10</v>
      </c>
      <c r="J314" s="270">
        <v>62</v>
      </c>
      <c r="K314" s="278">
        <f t="shared" si="4"/>
        <v>178</v>
      </c>
    </row>
    <row r="315" spans="2:11" x14ac:dyDescent="0.25">
      <c r="B315" t="s">
        <v>1181</v>
      </c>
      <c r="C315" s="270">
        <v>8613125</v>
      </c>
      <c r="D315" t="s">
        <v>1684</v>
      </c>
      <c r="E315" s="270">
        <v>36</v>
      </c>
      <c r="F315" s="270">
        <v>2</v>
      </c>
      <c r="G315" s="270">
        <v>34</v>
      </c>
      <c r="H315" s="270">
        <v>72</v>
      </c>
      <c r="I315" s="270">
        <v>6</v>
      </c>
      <c r="J315" s="270">
        <v>66</v>
      </c>
      <c r="K315" s="278">
        <f t="shared" si="4"/>
        <v>108</v>
      </c>
    </row>
    <row r="316" spans="2:11" x14ac:dyDescent="0.25">
      <c r="B316" t="s">
        <v>1179</v>
      </c>
      <c r="C316" s="270">
        <v>8588402</v>
      </c>
      <c r="D316" t="s">
        <v>1842</v>
      </c>
      <c r="E316" s="270">
        <v>24</v>
      </c>
      <c r="F316" s="270">
        <v>2</v>
      </c>
      <c r="G316" s="270">
        <v>22</v>
      </c>
      <c r="H316" s="270">
        <v>72</v>
      </c>
      <c r="I316" s="270">
        <v>4</v>
      </c>
      <c r="J316" s="270">
        <v>68</v>
      </c>
      <c r="K316" s="278">
        <f t="shared" si="4"/>
        <v>96</v>
      </c>
    </row>
    <row r="317" spans="2:11" x14ac:dyDescent="0.25">
      <c r="B317" t="s">
        <v>1181</v>
      </c>
      <c r="C317" s="270">
        <v>8602498</v>
      </c>
      <c r="D317" t="s">
        <v>1958</v>
      </c>
      <c r="E317" s="270">
        <v>18</v>
      </c>
      <c r="F317" s="270">
        <v>1</v>
      </c>
      <c r="G317" s="270">
        <v>17</v>
      </c>
      <c r="H317" s="270">
        <v>72</v>
      </c>
      <c r="I317" s="270">
        <v>6</v>
      </c>
      <c r="J317" s="270">
        <v>66</v>
      </c>
      <c r="K317" s="278">
        <f t="shared" si="4"/>
        <v>90</v>
      </c>
    </row>
    <row r="318" spans="2:11" x14ac:dyDescent="0.25">
      <c r="B318" t="s">
        <v>1179</v>
      </c>
      <c r="C318" s="270">
        <v>8611714</v>
      </c>
      <c r="D318" t="s">
        <v>1972</v>
      </c>
      <c r="E318" s="270">
        <v>17</v>
      </c>
      <c r="F318" s="270">
        <v>1</v>
      </c>
      <c r="G318" s="270">
        <v>16</v>
      </c>
      <c r="H318" s="270">
        <v>72</v>
      </c>
      <c r="I318" s="270">
        <v>4</v>
      </c>
      <c r="J318" s="270">
        <v>68</v>
      </c>
      <c r="K318" s="278">
        <f t="shared" si="4"/>
        <v>89</v>
      </c>
    </row>
    <row r="319" spans="2:11" x14ac:dyDescent="0.25">
      <c r="B319" t="s">
        <v>1221</v>
      </c>
      <c r="C319" s="270">
        <v>8582134</v>
      </c>
      <c r="D319" t="s">
        <v>1537</v>
      </c>
      <c r="E319" s="270">
        <v>60</v>
      </c>
      <c r="F319" s="270">
        <v>2</v>
      </c>
      <c r="G319" s="270">
        <v>58</v>
      </c>
      <c r="H319" s="270">
        <v>71</v>
      </c>
      <c r="I319" s="270">
        <v>3</v>
      </c>
      <c r="J319" s="270">
        <v>68</v>
      </c>
      <c r="K319" s="278">
        <f t="shared" si="4"/>
        <v>131</v>
      </c>
    </row>
    <row r="320" spans="2:11" x14ac:dyDescent="0.25">
      <c r="B320" t="s">
        <v>1179</v>
      </c>
      <c r="C320" s="270">
        <v>8618989</v>
      </c>
      <c r="D320" t="s">
        <v>1764</v>
      </c>
      <c r="E320" s="270">
        <v>29</v>
      </c>
      <c r="F320" s="270">
        <v>2</v>
      </c>
      <c r="G320" s="270">
        <v>27</v>
      </c>
      <c r="H320" s="270">
        <v>71</v>
      </c>
      <c r="I320" s="270">
        <v>6</v>
      </c>
      <c r="J320" s="270">
        <v>65</v>
      </c>
      <c r="K320" s="278">
        <f t="shared" si="4"/>
        <v>100</v>
      </c>
    </row>
    <row r="321" spans="2:11" x14ac:dyDescent="0.25">
      <c r="B321" t="s">
        <v>1181</v>
      </c>
      <c r="C321" s="270">
        <v>8585035</v>
      </c>
      <c r="D321" t="s">
        <v>1878</v>
      </c>
      <c r="E321" s="270">
        <v>22</v>
      </c>
      <c r="F321" s="270">
        <v>2</v>
      </c>
      <c r="G321" s="270">
        <v>20</v>
      </c>
      <c r="H321" s="270">
        <v>71</v>
      </c>
      <c r="I321" s="270">
        <v>4</v>
      </c>
      <c r="J321" s="270">
        <v>67</v>
      </c>
      <c r="K321" s="278">
        <f t="shared" si="4"/>
        <v>93</v>
      </c>
    </row>
    <row r="322" spans="2:11" x14ac:dyDescent="0.25">
      <c r="B322" t="s">
        <v>1181</v>
      </c>
      <c r="C322" s="270">
        <v>8596934</v>
      </c>
      <c r="D322" t="s">
        <v>1908</v>
      </c>
      <c r="E322" s="270">
        <v>20</v>
      </c>
      <c r="F322" s="270">
        <v>2</v>
      </c>
      <c r="G322" s="270">
        <v>18</v>
      </c>
      <c r="H322" s="270">
        <v>71</v>
      </c>
      <c r="I322" s="270">
        <v>6</v>
      </c>
      <c r="J322" s="270">
        <v>65</v>
      </c>
      <c r="K322" s="278">
        <f t="shared" si="4"/>
        <v>91</v>
      </c>
    </row>
    <row r="323" spans="2:11" x14ac:dyDescent="0.25">
      <c r="B323" t="s">
        <v>1181</v>
      </c>
      <c r="C323" s="270">
        <v>8602606</v>
      </c>
      <c r="D323" t="s">
        <v>1930</v>
      </c>
      <c r="E323" s="270">
        <v>19</v>
      </c>
      <c r="F323" s="270">
        <v>2</v>
      </c>
      <c r="G323" s="270">
        <v>17</v>
      </c>
      <c r="H323" s="270">
        <v>71</v>
      </c>
      <c r="I323" s="270">
        <v>5</v>
      </c>
      <c r="J323" s="270">
        <v>66</v>
      </c>
      <c r="K323" s="278">
        <f t="shared" si="4"/>
        <v>90</v>
      </c>
    </row>
    <row r="324" spans="2:11" x14ac:dyDescent="0.25">
      <c r="B324" t="s">
        <v>1181</v>
      </c>
      <c r="C324" s="270">
        <v>8600835</v>
      </c>
      <c r="D324" t="s">
        <v>2047</v>
      </c>
      <c r="E324" s="270">
        <v>14</v>
      </c>
      <c r="F324" s="270">
        <v>0</v>
      </c>
      <c r="G324" s="270">
        <v>14</v>
      </c>
      <c r="H324" s="270">
        <v>71</v>
      </c>
      <c r="I324" s="270">
        <v>5</v>
      </c>
      <c r="J324" s="270">
        <v>66</v>
      </c>
      <c r="K324" s="278">
        <f t="shared" si="4"/>
        <v>85</v>
      </c>
    </row>
    <row r="325" spans="2:11" x14ac:dyDescent="0.25">
      <c r="B325" t="s">
        <v>1181</v>
      </c>
      <c r="C325" s="270">
        <v>8558563</v>
      </c>
      <c r="D325" t="s">
        <v>2197</v>
      </c>
      <c r="E325" s="270">
        <v>10</v>
      </c>
      <c r="F325" s="270">
        <v>0</v>
      </c>
      <c r="G325" s="270">
        <v>10</v>
      </c>
      <c r="H325" s="270">
        <v>71</v>
      </c>
      <c r="I325" s="270">
        <v>4</v>
      </c>
      <c r="J325" s="270">
        <v>67</v>
      </c>
      <c r="K325" s="278">
        <f t="shared" ref="K325:K336" si="5">E325+H325</f>
        <v>81</v>
      </c>
    </row>
    <row r="326" spans="2:11" x14ac:dyDescent="0.25">
      <c r="B326" t="s">
        <v>1181</v>
      </c>
      <c r="C326" s="270">
        <v>8625781</v>
      </c>
      <c r="D326" t="s">
        <v>2308</v>
      </c>
      <c r="E326" s="270">
        <v>8</v>
      </c>
      <c r="F326" s="270">
        <v>1</v>
      </c>
      <c r="G326" s="270">
        <v>7</v>
      </c>
      <c r="H326" s="270">
        <v>71</v>
      </c>
      <c r="I326" s="270">
        <v>8</v>
      </c>
      <c r="J326" s="270">
        <v>63</v>
      </c>
      <c r="K326" s="278">
        <f t="shared" si="5"/>
        <v>79</v>
      </c>
    </row>
    <row r="327" spans="2:11" x14ac:dyDescent="0.25">
      <c r="B327" t="s">
        <v>1191</v>
      </c>
      <c r="C327" s="270">
        <v>8614298</v>
      </c>
      <c r="D327" t="s">
        <v>1519</v>
      </c>
      <c r="E327" s="270">
        <v>63</v>
      </c>
      <c r="F327" s="270">
        <v>7</v>
      </c>
      <c r="G327" s="270">
        <v>56</v>
      </c>
      <c r="H327" s="270">
        <v>70</v>
      </c>
      <c r="I327" s="270">
        <v>9</v>
      </c>
      <c r="J327" s="270">
        <v>61</v>
      </c>
      <c r="K327" s="278">
        <f t="shared" si="5"/>
        <v>133</v>
      </c>
    </row>
    <row r="328" spans="2:11" x14ac:dyDescent="0.25">
      <c r="B328" t="s">
        <v>1181</v>
      </c>
      <c r="C328" s="270">
        <v>8617247</v>
      </c>
      <c r="D328" t="s">
        <v>1681</v>
      </c>
      <c r="E328" s="270">
        <v>36</v>
      </c>
      <c r="F328" s="270">
        <v>2</v>
      </c>
      <c r="G328" s="270">
        <v>34</v>
      </c>
      <c r="H328" s="270">
        <v>70</v>
      </c>
      <c r="I328" s="270">
        <v>4</v>
      </c>
      <c r="J328" s="270">
        <v>66</v>
      </c>
      <c r="K328" s="278">
        <f t="shared" si="5"/>
        <v>106</v>
      </c>
    </row>
    <row r="329" spans="2:11" x14ac:dyDescent="0.25">
      <c r="B329" t="s">
        <v>1179</v>
      </c>
      <c r="C329" s="270">
        <v>8616463</v>
      </c>
      <c r="D329" t="s">
        <v>1835</v>
      </c>
      <c r="E329" s="270">
        <v>24</v>
      </c>
      <c r="F329" s="270">
        <v>2</v>
      </c>
      <c r="G329" s="270">
        <v>22</v>
      </c>
      <c r="H329" s="270">
        <v>70</v>
      </c>
      <c r="I329" s="270">
        <v>4</v>
      </c>
      <c r="J329" s="270">
        <v>66</v>
      </c>
      <c r="K329" s="278">
        <f t="shared" si="5"/>
        <v>94</v>
      </c>
    </row>
    <row r="330" spans="2:11" x14ac:dyDescent="0.25">
      <c r="B330" t="s">
        <v>1179</v>
      </c>
      <c r="C330" s="270">
        <v>8625759</v>
      </c>
      <c r="D330" t="s">
        <v>1869</v>
      </c>
      <c r="E330" s="270">
        <v>23</v>
      </c>
      <c r="F330" s="270">
        <v>2</v>
      </c>
      <c r="G330" s="270">
        <v>21</v>
      </c>
      <c r="H330" s="270">
        <v>70</v>
      </c>
      <c r="I330" s="270">
        <v>7</v>
      </c>
      <c r="J330" s="270">
        <v>63</v>
      </c>
      <c r="K330" s="278">
        <f t="shared" si="5"/>
        <v>93</v>
      </c>
    </row>
    <row r="331" spans="2:11" x14ac:dyDescent="0.25">
      <c r="B331" t="s">
        <v>1179</v>
      </c>
      <c r="C331" s="270">
        <v>8634404</v>
      </c>
      <c r="D331" t="s">
        <v>2008</v>
      </c>
      <c r="E331" s="270">
        <v>16</v>
      </c>
      <c r="F331" s="270">
        <v>3</v>
      </c>
      <c r="G331" s="270">
        <v>13</v>
      </c>
      <c r="H331" s="270">
        <v>70</v>
      </c>
      <c r="I331" s="270">
        <v>5</v>
      </c>
      <c r="J331" s="270">
        <v>65</v>
      </c>
      <c r="K331" s="278">
        <f t="shared" si="5"/>
        <v>86</v>
      </c>
    </row>
    <row r="332" spans="2:11" x14ac:dyDescent="0.25">
      <c r="B332" t="s">
        <v>1191</v>
      </c>
      <c r="C332" s="270">
        <v>8596649</v>
      </c>
      <c r="D332" t="s">
        <v>1504</v>
      </c>
      <c r="E332" s="270">
        <v>71</v>
      </c>
      <c r="F332" s="270">
        <v>5</v>
      </c>
      <c r="G332" s="270">
        <v>66</v>
      </c>
      <c r="H332" s="270">
        <v>69</v>
      </c>
      <c r="I332" s="270">
        <v>5</v>
      </c>
      <c r="J332" s="270">
        <v>64</v>
      </c>
      <c r="K332" s="278">
        <f t="shared" si="5"/>
        <v>140</v>
      </c>
    </row>
    <row r="333" spans="2:11" x14ac:dyDescent="0.25">
      <c r="B333" t="s">
        <v>1185</v>
      </c>
      <c r="C333" s="270">
        <v>8614708</v>
      </c>
      <c r="D333" t="s">
        <v>1582</v>
      </c>
      <c r="E333" s="270">
        <v>49</v>
      </c>
      <c r="F333" s="270">
        <v>2</v>
      </c>
      <c r="G333" s="270">
        <v>47</v>
      </c>
      <c r="H333" s="270">
        <v>69</v>
      </c>
      <c r="I333" s="270">
        <v>7</v>
      </c>
      <c r="J333" s="270">
        <v>62</v>
      </c>
      <c r="K333" s="278">
        <f t="shared" si="5"/>
        <v>118</v>
      </c>
    </row>
    <row r="334" spans="2:11" x14ac:dyDescent="0.25">
      <c r="B334" t="s">
        <v>1179</v>
      </c>
      <c r="C334" s="270">
        <v>8588585</v>
      </c>
      <c r="D334" t="s">
        <v>1722</v>
      </c>
      <c r="E334" s="270">
        <v>32</v>
      </c>
      <c r="F334" s="270">
        <v>1</v>
      </c>
      <c r="G334" s="270">
        <v>31</v>
      </c>
      <c r="H334" s="270">
        <v>69</v>
      </c>
      <c r="I334" s="270">
        <v>3</v>
      </c>
      <c r="J334" s="270">
        <v>66</v>
      </c>
      <c r="K334" s="278">
        <f t="shared" si="5"/>
        <v>101</v>
      </c>
    </row>
    <row r="335" spans="2:11" x14ac:dyDescent="0.25">
      <c r="B335" t="s">
        <v>1191</v>
      </c>
      <c r="C335" s="270">
        <v>8591446</v>
      </c>
      <c r="D335" t="s">
        <v>1751</v>
      </c>
      <c r="E335" s="270">
        <v>30</v>
      </c>
      <c r="F335" s="270">
        <v>1</v>
      </c>
      <c r="G335" s="270">
        <v>29</v>
      </c>
      <c r="H335" s="270">
        <v>69</v>
      </c>
      <c r="I335" s="270">
        <v>4</v>
      </c>
      <c r="J335" s="270">
        <v>65</v>
      </c>
      <c r="K335" s="278">
        <f t="shared" si="5"/>
        <v>99</v>
      </c>
    </row>
    <row r="336" spans="2:11" x14ac:dyDescent="0.25">
      <c r="B336" t="s">
        <v>1181</v>
      </c>
      <c r="C336" s="270">
        <v>8582947</v>
      </c>
      <c r="D336" t="s">
        <v>1841</v>
      </c>
      <c r="E336" s="270">
        <v>24</v>
      </c>
      <c r="F336" s="270">
        <v>1</v>
      </c>
      <c r="G336" s="270">
        <v>23</v>
      </c>
      <c r="H336" s="270">
        <v>69</v>
      </c>
      <c r="I336" s="270">
        <v>5</v>
      </c>
      <c r="J336" s="270">
        <v>64</v>
      </c>
      <c r="K336" s="278">
        <f t="shared" si="5"/>
        <v>93</v>
      </c>
    </row>
    <row r="337" spans="2:11" x14ac:dyDescent="0.25">
      <c r="B337" t="s">
        <v>1179</v>
      </c>
      <c r="C337" s="270">
        <v>8634340</v>
      </c>
      <c r="D337" t="s">
        <v>2589</v>
      </c>
      <c r="E337" s="270">
        <v>3</v>
      </c>
      <c r="F337" s="270">
        <v>0</v>
      </c>
      <c r="G337" s="270">
        <v>3</v>
      </c>
      <c r="H337" s="270">
        <v>69</v>
      </c>
      <c r="I337" s="270">
        <v>5</v>
      </c>
      <c r="J337" s="270">
        <v>64</v>
      </c>
    </row>
    <row r="338" spans="2:11" x14ac:dyDescent="0.25">
      <c r="B338" t="s">
        <v>1181</v>
      </c>
      <c r="C338" s="270">
        <v>8592110</v>
      </c>
      <c r="D338" t="s">
        <v>1469</v>
      </c>
      <c r="E338" s="270">
        <v>95</v>
      </c>
      <c r="F338" s="270">
        <v>3</v>
      </c>
      <c r="G338" s="270">
        <v>92</v>
      </c>
      <c r="H338" s="270">
        <v>68</v>
      </c>
      <c r="I338" s="270">
        <v>8</v>
      </c>
      <c r="J338" s="270">
        <v>60</v>
      </c>
      <c r="K338" s="278">
        <f t="shared" ref="K338:K370" si="6">E338+H338</f>
        <v>163</v>
      </c>
    </row>
    <row r="339" spans="2:11" x14ac:dyDescent="0.25">
      <c r="B339" t="s">
        <v>1179</v>
      </c>
      <c r="C339" s="270">
        <v>8608939</v>
      </c>
      <c r="D339" t="s">
        <v>1887</v>
      </c>
      <c r="E339" s="270">
        <v>22</v>
      </c>
      <c r="F339" s="270">
        <v>1</v>
      </c>
      <c r="G339" s="270">
        <v>21</v>
      </c>
      <c r="H339" s="270">
        <v>68</v>
      </c>
      <c r="I339" s="270">
        <v>6</v>
      </c>
      <c r="J339" s="270">
        <v>62</v>
      </c>
      <c r="K339" s="278">
        <f t="shared" si="6"/>
        <v>90</v>
      </c>
    </row>
    <row r="340" spans="2:11" x14ac:dyDescent="0.25">
      <c r="B340" t="s">
        <v>1179</v>
      </c>
      <c r="C340" s="270">
        <v>8603859</v>
      </c>
      <c r="D340" t="s">
        <v>2113</v>
      </c>
      <c r="E340" s="270">
        <v>12</v>
      </c>
      <c r="F340" s="270">
        <v>1</v>
      </c>
      <c r="G340" s="270">
        <v>11</v>
      </c>
      <c r="H340" s="270">
        <v>68</v>
      </c>
      <c r="I340" s="270">
        <v>3</v>
      </c>
      <c r="J340" s="270">
        <v>65</v>
      </c>
      <c r="K340" s="278">
        <f t="shared" si="6"/>
        <v>80</v>
      </c>
    </row>
    <row r="341" spans="2:11" x14ac:dyDescent="0.25">
      <c r="B341" t="s">
        <v>1179</v>
      </c>
      <c r="C341" s="270">
        <v>8585923</v>
      </c>
      <c r="D341" t="s">
        <v>2368</v>
      </c>
      <c r="E341" s="270">
        <v>6</v>
      </c>
      <c r="F341" s="270">
        <v>1</v>
      </c>
      <c r="G341" s="270">
        <v>5</v>
      </c>
      <c r="H341" s="270">
        <v>68</v>
      </c>
      <c r="I341" s="270">
        <v>2</v>
      </c>
      <c r="J341" s="270">
        <v>66</v>
      </c>
      <c r="K341" s="278">
        <f t="shared" si="6"/>
        <v>74</v>
      </c>
    </row>
    <row r="342" spans="2:11" x14ac:dyDescent="0.25">
      <c r="B342" t="s">
        <v>1185</v>
      </c>
      <c r="C342" s="270">
        <v>8631197</v>
      </c>
      <c r="D342" t="s">
        <v>1660</v>
      </c>
      <c r="E342" s="270">
        <v>38</v>
      </c>
      <c r="F342" s="270">
        <v>2</v>
      </c>
      <c r="G342" s="270">
        <v>36</v>
      </c>
      <c r="H342" s="270">
        <v>67</v>
      </c>
      <c r="I342" s="270">
        <v>2</v>
      </c>
      <c r="J342" s="270">
        <v>65</v>
      </c>
      <c r="K342" s="278">
        <f t="shared" si="6"/>
        <v>105</v>
      </c>
    </row>
    <row r="343" spans="2:11" x14ac:dyDescent="0.25">
      <c r="B343" t="s">
        <v>1179</v>
      </c>
      <c r="C343" s="270">
        <v>8629070</v>
      </c>
      <c r="D343" t="s">
        <v>1735</v>
      </c>
      <c r="E343" s="270">
        <v>31</v>
      </c>
      <c r="F343" s="270">
        <v>2</v>
      </c>
      <c r="G343" s="270">
        <v>29</v>
      </c>
      <c r="H343" s="270">
        <v>67</v>
      </c>
      <c r="I343" s="270">
        <v>6</v>
      </c>
      <c r="J343" s="270">
        <v>61</v>
      </c>
      <c r="K343" s="278">
        <f t="shared" si="6"/>
        <v>98</v>
      </c>
    </row>
    <row r="344" spans="2:11" x14ac:dyDescent="0.25">
      <c r="B344" t="s">
        <v>1179</v>
      </c>
      <c r="C344" s="270">
        <v>8595194</v>
      </c>
      <c r="D344" t="s">
        <v>1806</v>
      </c>
      <c r="E344" s="270">
        <v>26</v>
      </c>
      <c r="F344" s="270">
        <v>1</v>
      </c>
      <c r="G344" s="270">
        <v>25</v>
      </c>
      <c r="H344" s="270">
        <v>67</v>
      </c>
      <c r="I344" s="270">
        <v>8</v>
      </c>
      <c r="J344" s="270">
        <v>59</v>
      </c>
      <c r="K344" s="278">
        <f t="shared" si="6"/>
        <v>93</v>
      </c>
    </row>
    <row r="345" spans="2:11" x14ac:dyDescent="0.25">
      <c r="B345" t="s">
        <v>1181</v>
      </c>
      <c r="C345" s="270">
        <v>8580749</v>
      </c>
      <c r="D345" t="s">
        <v>1880</v>
      </c>
      <c r="E345" s="270">
        <v>22</v>
      </c>
      <c r="F345" s="270">
        <v>1</v>
      </c>
      <c r="G345" s="270">
        <v>21</v>
      </c>
      <c r="H345" s="270">
        <v>67</v>
      </c>
      <c r="I345" s="270">
        <v>3</v>
      </c>
      <c r="J345" s="270">
        <v>64</v>
      </c>
      <c r="K345" s="278">
        <f t="shared" si="6"/>
        <v>89</v>
      </c>
    </row>
    <row r="346" spans="2:11" x14ac:dyDescent="0.25">
      <c r="B346" t="s">
        <v>1179</v>
      </c>
      <c r="C346" s="270">
        <v>8593775</v>
      </c>
      <c r="D346" t="s">
        <v>2039</v>
      </c>
      <c r="E346" s="270">
        <v>15</v>
      </c>
      <c r="F346" s="270">
        <v>0</v>
      </c>
      <c r="G346" s="270">
        <v>15</v>
      </c>
      <c r="H346" s="270">
        <v>67</v>
      </c>
      <c r="I346" s="270">
        <v>4</v>
      </c>
      <c r="J346" s="270">
        <v>63</v>
      </c>
      <c r="K346" s="278">
        <f t="shared" si="6"/>
        <v>82</v>
      </c>
    </row>
    <row r="347" spans="2:11" x14ac:dyDescent="0.25">
      <c r="B347" t="s">
        <v>1185</v>
      </c>
      <c r="C347" s="270">
        <v>8583490</v>
      </c>
      <c r="D347" t="s">
        <v>1551</v>
      </c>
      <c r="E347" s="270">
        <v>56</v>
      </c>
      <c r="F347" s="270">
        <v>3</v>
      </c>
      <c r="G347" s="270">
        <v>53</v>
      </c>
      <c r="H347" s="270">
        <v>66</v>
      </c>
      <c r="I347" s="270">
        <v>1</v>
      </c>
      <c r="J347" s="270">
        <v>65</v>
      </c>
      <c r="K347" s="278">
        <f t="shared" si="6"/>
        <v>122</v>
      </c>
    </row>
    <row r="348" spans="2:11" x14ac:dyDescent="0.25">
      <c r="B348" t="s">
        <v>1185</v>
      </c>
      <c r="C348" s="270">
        <v>8622880</v>
      </c>
      <c r="D348" t="s">
        <v>1600</v>
      </c>
      <c r="E348" s="270">
        <v>46</v>
      </c>
      <c r="F348" s="270">
        <v>5</v>
      </c>
      <c r="G348" s="270">
        <v>41</v>
      </c>
      <c r="H348" s="270">
        <v>66</v>
      </c>
      <c r="I348" s="270">
        <v>9</v>
      </c>
      <c r="J348" s="270">
        <v>57</v>
      </c>
      <c r="K348" s="278">
        <f t="shared" si="6"/>
        <v>112</v>
      </c>
    </row>
    <row r="349" spans="2:11" x14ac:dyDescent="0.25">
      <c r="B349" t="s">
        <v>1181</v>
      </c>
      <c r="C349" s="270">
        <v>8607185</v>
      </c>
      <c r="D349" t="s">
        <v>1884</v>
      </c>
      <c r="E349" s="270">
        <v>22</v>
      </c>
      <c r="F349" s="270">
        <v>0</v>
      </c>
      <c r="G349" s="270">
        <v>22</v>
      </c>
      <c r="H349" s="270">
        <v>66</v>
      </c>
      <c r="I349" s="270">
        <v>6</v>
      </c>
      <c r="J349" s="270">
        <v>60</v>
      </c>
      <c r="K349" s="278">
        <f t="shared" si="6"/>
        <v>88</v>
      </c>
    </row>
    <row r="350" spans="2:11" x14ac:dyDescent="0.25">
      <c r="B350" t="s">
        <v>1179</v>
      </c>
      <c r="C350" s="270">
        <v>8600955</v>
      </c>
      <c r="D350" t="s">
        <v>2079</v>
      </c>
      <c r="E350" s="270">
        <v>13</v>
      </c>
      <c r="F350" s="270">
        <v>1</v>
      </c>
      <c r="G350" s="270">
        <v>12</v>
      </c>
      <c r="H350" s="270">
        <v>66</v>
      </c>
      <c r="I350" s="270">
        <v>3</v>
      </c>
      <c r="J350" s="270">
        <v>63</v>
      </c>
      <c r="K350" s="278">
        <f t="shared" si="6"/>
        <v>79</v>
      </c>
    </row>
    <row r="351" spans="2:11" x14ac:dyDescent="0.25">
      <c r="B351" t="s">
        <v>1179</v>
      </c>
      <c r="C351" s="270">
        <v>8608815</v>
      </c>
      <c r="D351" t="s">
        <v>2215</v>
      </c>
      <c r="E351" s="270">
        <v>9</v>
      </c>
      <c r="F351" s="270">
        <v>1</v>
      </c>
      <c r="G351" s="270">
        <v>8</v>
      </c>
      <c r="H351" s="270">
        <v>66</v>
      </c>
      <c r="I351" s="270">
        <v>7</v>
      </c>
      <c r="J351" s="270">
        <v>59</v>
      </c>
      <c r="K351" s="278">
        <f t="shared" si="6"/>
        <v>75</v>
      </c>
    </row>
    <row r="352" spans="2:11" x14ac:dyDescent="0.25">
      <c r="B352" t="s">
        <v>1179</v>
      </c>
      <c r="C352" s="270">
        <v>8601300</v>
      </c>
      <c r="D352" t="s">
        <v>2263</v>
      </c>
      <c r="E352" s="270">
        <v>8</v>
      </c>
      <c r="F352" s="270">
        <v>0</v>
      </c>
      <c r="G352" s="270">
        <v>8</v>
      </c>
      <c r="H352" s="270">
        <v>66</v>
      </c>
      <c r="I352" s="270">
        <v>3</v>
      </c>
      <c r="J352" s="270">
        <v>63</v>
      </c>
      <c r="K352" s="278">
        <f t="shared" si="6"/>
        <v>74</v>
      </c>
    </row>
    <row r="353" spans="2:11" x14ac:dyDescent="0.25">
      <c r="B353" t="s">
        <v>1191</v>
      </c>
      <c r="C353" s="270">
        <v>8611925</v>
      </c>
      <c r="D353" t="s">
        <v>1566</v>
      </c>
      <c r="E353" s="270">
        <v>53</v>
      </c>
      <c r="F353" s="270">
        <v>0</v>
      </c>
      <c r="G353" s="270">
        <v>53</v>
      </c>
      <c r="H353" s="270">
        <v>65</v>
      </c>
      <c r="I353" s="270">
        <v>6</v>
      </c>
      <c r="J353" s="270">
        <v>59</v>
      </c>
      <c r="K353" s="278">
        <f t="shared" si="6"/>
        <v>118</v>
      </c>
    </row>
    <row r="354" spans="2:11" x14ac:dyDescent="0.25">
      <c r="B354" t="s">
        <v>1191</v>
      </c>
      <c r="C354" s="270">
        <v>8581272</v>
      </c>
      <c r="D354" t="s">
        <v>1627</v>
      </c>
      <c r="E354" s="270">
        <v>42</v>
      </c>
      <c r="F354" s="270">
        <v>1</v>
      </c>
      <c r="G354" s="270">
        <v>41</v>
      </c>
      <c r="H354" s="270">
        <v>65</v>
      </c>
      <c r="I354" s="270">
        <v>4</v>
      </c>
      <c r="J354" s="270">
        <v>61</v>
      </c>
      <c r="K354" s="278">
        <f t="shared" si="6"/>
        <v>107</v>
      </c>
    </row>
    <row r="355" spans="2:11" x14ac:dyDescent="0.25">
      <c r="B355" t="s">
        <v>1191</v>
      </c>
      <c r="C355" s="270">
        <v>8581378</v>
      </c>
      <c r="D355" t="s">
        <v>1708</v>
      </c>
      <c r="E355" s="270">
        <v>33</v>
      </c>
      <c r="F355" s="270">
        <v>3</v>
      </c>
      <c r="G355" s="270">
        <v>30</v>
      </c>
      <c r="H355" s="270">
        <v>65</v>
      </c>
      <c r="I355" s="270">
        <v>5</v>
      </c>
      <c r="J355" s="270">
        <v>60</v>
      </c>
      <c r="K355" s="278">
        <f t="shared" si="6"/>
        <v>98</v>
      </c>
    </row>
    <row r="356" spans="2:11" x14ac:dyDescent="0.25">
      <c r="B356" t="s">
        <v>1181</v>
      </c>
      <c r="C356" s="270">
        <v>8629982</v>
      </c>
      <c r="D356" t="s">
        <v>1736</v>
      </c>
      <c r="E356" s="270">
        <v>31</v>
      </c>
      <c r="F356" s="270">
        <v>1</v>
      </c>
      <c r="G356" s="270">
        <v>30</v>
      </c>
      <c r="H356" s="270">
        <v>65</v>
      </c>
      <c r="I356" s="270">
        <v>4</v>
      </c>
      <c r="J356" s="270">
        <v>61</v>
      </c>
      <c r="K356" s="278">
        <f t="shared" si="6"/>
        <v>96</v>
      </c>
    </row>
    <row r="357" spans="2:11" x14ac:dyDescent="0.25">
      <c r="B357" t="s">
        <v>1181</v>
      </c>
      <c r="C357" s="270">
        <v>8585036</v>
      </c>
      <c r="D357" t="s">
        <v>1779</v>
      </c>
      <c r="E357" s="270">
        <v>28</v>
      </c>
      <c r="F357" s="270">
        <v>0</v>
      </c>
      <c r="G357" s="270">
        <v>28</v>
      </c>
      <c r="H357" s="270">
        <v>65</v>
      </c>
      <c r="I357" s="270">
        <v>3</v>
      </c>
      <c r="J357" s="270">
        <v>62</v>
      </c>
      <c r="K357" s="278">
        <f t="shared" si="6"/>
        <v>93</v>
      </c>
    </row>
    <row r="358" spans="2:11" x14ac:dyDescent="0.25">
      <c r="B358" t="s">
        <v>1181</v>
      </c>
      <c r="C358" s="270">
        <v>8603741</v>
      </c>
      <c r="D358" t="s">
        <v>1805</v>
      </c>
      <c r="E358" s="270">
        <v>26</v>
      </c>
      <c r="F358" s="270">
        <v>0</v>
      </c>
      <c r="G358" s="270">
        <v>26</v>
      </c>
      <c r="H358" s="270">
        <v>65</v>
      </c>
      <c r="I358" s="270">
        <v>0</v>
      </c>
      <c r="J358" s="270">
        <v>65</v>
      </c>
      <c r="K358" s="278">
        <f t="shared" si="6"/>
        <v>91</v>
      </c>
    </row>
    <row r="359" spans="2:11" x14ac:dyDescent="0.25">
      <c r="B359" t="s">
        <v>1221</v>
      </c>
      <c r="C359" s="270">
        <v>8612021</v>
      </c>
      <c r="D359" t="s">
        <v>1820</v>
      </c>
      <c r="E359" s="270">
        <v>26</v>
      </c>
      <c r="F359" s="270">
        <v>1</v>
      </c>
      <c r="G359" s="270">
        <v>25</v>
      </c>
      <c r="H359" s="270">
        <v>65</v>
      </c>
      <c r="I359" s="270">
        <v>4</v>
      </c>
      <c r="J359" s="270">
        <v>61</v>
      </c>
      <c r="K359" s="278">
        <f t="shared" si="6"/>
        <v>91</v>
      </c>
    </row>
    <row r="360" spans="2:11" x14ac:dyDescent="0.25">
      <c r="B360" t="s">
        <v>1179</v>
      </c>
      <c r="C360" s="270">
        <v>8624120</v>
      </c>
      <c r="D360" t="s">
        <v>2487</v>
      </c>
      <c r="E360" s="270">
        <v>5</v>
      </c>
      <c r="F360" s="270">
        <v>0</v>
      </c>
      <c r="G360" s="270">
        <v>5</v>
      </c>
      <c r="H360" s="270">
        <v>65</v>
      </c>
      <c r="I360" s="270">
        <v>8</v>
      </c>
      <c r="J360" s="270">
        <v>57</v>
      </c>
      <c r="K360" s="278">
        <f t="shared" si="6"/>
        <v>70</v>
      </c>
    </row>
    <row r="361" spans="2:11" x14ac:dyDescent="0.25">
      <c r="B361" t="s">
        <v>1191</v>
      </c>
      <c r="C361" s="270">
        <v>8597012</v>
      </c>
      <c r="D361" t="s">
        <v>1481</v>
      </c>
      <c r="E361" s="270">
        <v>85</v>
      </c>
      <c r="F361" s="270">
        <v>3</v>
      </c>
      <c r="G361" s="270">
        <v>82</v>
      </c>
      <c r="H361" s="270">
        <v>64</v>
      </c>
      <c r="I361" s="270">
        <v>3</v>
      </c>
      <c r="J361" s="270">
        <v>61</v>
      </c>
      <c r="K361" s="278">
        <f t="shared" si="6"/>
        <v>149</v>
      </c>
    </row>
    <row r="362" spans="2:11" x14ac:dyDescent="0.25">
      <c r="B362" t="s">
        <v>1179</v>
      </c>
      <c r="C362" s="270">
        <v>8588398</v>
      </c>
      <c r="D362" t="s">
        <v>1816</v>
      </c>
      <c r="E362" s="270">
        <v>26</v>
      </c>
      <c r="F362" s="270">
        <v>0</v>
      </c>
      <c r="G362" s="270">
        <v>26</v>
      </c>
      <c r="H362" s="270">
        <v>64</v>
      </c>
      <c r="I362" s="270">
        <v>3</v>
      </c>
      <c r="J362" s="270">
        <v>61</v>
      </c>
      <c r="K362" s="278">
        <f t="shared" si="6"/>
        <v>90</v>
      </c>
    </row>
    <row r="363" spans="2:11" x14ac:dyDescent="0.25">
      <c r="B363" t="s">
        <v>1181</v>
      </c>
      <c r="C363" s="270">
        <v>8600424</v>
      </c>
      <c r="D363" t="s">
        <v>1859</v>
      </c>
      <c r="E363" s="270">
        <v>23</v>
      </c>
      <c r="F363" s="270">
        <v>1</v>
      </c>
      <c r="G363" s="270">
        <v>22</v>
      </c>
      <c r="H363" s="270">
        <v>64</v>
      </c>
      <c r="I363" s="270">
        <v>4</v>
      </c>
      <c r="J363" s="270">
        <v>60</v>
      </c>
      <c r="K363" s="278">
        <f t="shared" si="6"/>
        <v>87</v>
      </c>
    </row>
    <row r="364" spans="2:11" x14ac:dyDescent="0.25">
      <c r="B364" t="s">
        <v>1179</v>
      </c>
      <c r="C364" s="270">
        <v>8579750</v>
      </c>
      <c r="D364" t="s">
        <v>1892</v>
      </c>
      <c r="E364" s="270">
        <v>21</v>
      </c>
      <c r="F364" s="270">
        <v>1</v>
      </c>
      <c r="G364" s="270">
        <v>20</v>
      </c>
      <c r="H364" s="270">
        <v>64</v>
      </c>
      <c r="I364" s="270">
        <v>5</v>
      </c>
      <c r="J364" s="270">
        <v>59</v>
      </c>
      <c r="K364" s="278">
        <f t="shared" si="6"/>
        <v>85</v>
      </c>
    </row>
    <row r="365" spans="2:11" x14ac:dyDescent="0.25">
      <c r="B365" t="s">
        <v>1179</v>
      </c>
      <c r="C365" s="270">
        <v>8634679</v>
      </c>
      <c r="D365" t="s">
        <v>1962</v>
      </c>
      <c r="E365" s="270">
        <v>18</v>
      </c>
      <c r="F365" s="270">
        <v>1</v>
      </c>
      <c r="G365" s="270">
        <v>17</v>
      </c>
      <c r="H365" s="270">
        <v>64</v>
      </c>
      <c r="I365" s="270">
        <v>5</v>
      </c>
      <c r="J365" s="270">
        <v>59</v>
      </c>
      <c r="K365" s="278">
        <f t="shared" si="6"/>
        <v>82</v>
      </c>
    </row>
    <row r="366" spans="2:11" x14ac:dyDescent="0.25">
      <c r="B366" t="s">
        <v>1185</v>
      </c>
      <c r="C366" s="270">
        <v>8608241</v>
      </c>
      <c r="D366" t="s">
        <v>1977</v>
      </c>
      <c r="E366" s="270">
        <v>17</v>
      </c>
      <c r="F366" s="270">
        <v>1</v>
      </c>
      <c r="G366" s="270">
        <v>16</v>
      </c>
      <c r="H366" s="270">
        <v>64</v>
      </c>
      <c r="I366" s="270">
        <v>5</v>
      </c>
      <c r="J366" s="270">
        <v>59</v>
      </c>
      <c r="K366" s="278">
        <f t="shared" si="6"/>
        <v>81</v>
      </c>
    </row>
    <row r="367" spans="2:11" x14ac:dyDescent="0.25">
      <c r="B367" t="s">
        <v>1179</v>
      </c>
      <c r="C367" s="270">
        <v>8634293</v>
      </c>
      <c r="D367" t="s">
        <v>2023</v>
      </c>
      <c r="E367" s="270">
        <v>15</v>
      </c>
      <c r="F367" s="270">
        <v>0</v>
      </c>
      <c r="G367" s="270">
        <v>15</v>
      </c>
      <c r="H367" s="270">
        <v>64</v>
      </c>
      <c r="I367" s="270">
        <v>3</v>
      </c>
      <c r="J367" s="270">
        <v>61</v>
      </c>
      <c r="K367" s="278">
        <f t="shared" si="6"/>
        <v>79</v>
      </c>
    </row>
    <row r="368" spans="2:11" x14ac:dyDescent="0.25">
      <c r="B368" t="s">
        <v>1179</v>
      </c>
      <c r="C368" s="270">
        <v>8591460</v>
      </c>
      <c r="D368" t="s">
        <v>2032</v>
      </c>
      <c r="E368" s="270">
        <v>15</v>
      </c>
      <c r="F368" s="270">
        <v>0</v>
      </c>
      <c r="G368" s="270">
        <v>15</v>
      </c>
      <c r="H368" s="270">
        <v>64</v>
      </c>
      <c r="I368" s="270">
        <v>2</v>
      </c>
      <c r="J368" s="270">
        <v>62</v>
      </c>
      <c r="K368" s="278">
        <f t="shared" si="6"/>
        <v>79</v>
      </c>
    </row>
    <row r="369" spans="2:11" x14ac:dyDescent="0.25">
      <c r="B369" t="s">
        <v>1179</v>
      </c>
      <c r="C369" s="270">
        <v>8593640</v>
      </c>
      <c r="D369" t="s">
        <v>2158</v>
      </c>
      <c r="E369" s="270">
        <v>11</v>
      </c>
      <c r="F369" s="270">
        <v>0</v>
      </c>
      <c r="G369" s="270">
        <v>11</v>
      </c>
      <c r="H369" s="270">
        <v>64</v>
      </c>
      <c r="I369" s="270">
        <v>6</v>
      </c>
      <c r="J369" s="270">
        <v>58</v>
      </c>
      <c r="K369" s="278">
        <f t="shared" si="6"/>
        <v>75</v>
      </c>
    </row>
    <row r="370" spans="2:11" x14ac:dyDescent="0.25">
      <c r="B370" t="s">
        <v>1179</v>
      </c>
      <c r="C370" s="270">
        <v>8583395</v>
      </c>
      <c r="D370" t="s">
        <v>2167</v>
      </c>
      <c r="E370" s="270">
        <v>10</v>
      </c>
      <c r="F370" s="270">
        <v>1</v>
      </c>
      <c r="G370" s="270">
        <v>9</v>
      </c>
      <c r="H370" s="270">
        <v>64</v>
      </c>
      <c r="I370" s="270">
        <v>4</v>
      </c>
      <c r="J370" s="270">
        <v>60</v>
      </c>
      <c r="K370" s="278">
        <f t="shared" si="6"/>
        <v>74</v>
      </c>
    </row>
    <row r="371" spans="2:11" x14ac:dyDescent="0.25">
      <c r="B371" t="s">
        <v>1181</v>
      </c>
      <c r="C371" s="270">
        <v>8593680</v>
      </c>
      <c r="D371" t="s">
        <v>2531</v>
      </c>
      <c r="E371" s="270">
        <v>4</v>
      </c>
      <c r="F371" s="270">
        <v>0</v>
      </c>
      <c r="G371" s="270">
        <v>4</v>
      </c>
      <c r="H371" s="270">
        <v>64</v>
      </c>
      <c r="I371" s="270">
        <v>0</v>
      </c>
      <c r="J371" s="270">
        <v>64</v>
      </c>
      <c r="K371" s="278"/>
    </row>
    <row r="372" spans="2:11" x14ac:dyDescent="0.25">
      <c r="B372" t="s">
        <v>1191</v>
      </c>
      <c r="C372" s="270">
        <v>8627096</v>
      </c>
      <c r="D372" t="s">
        <v>1629</v>
      </c>
      <c r="E372" s="270">
        <v>42</v>
      </c>
      <c r="F372" s="270">
        <v>1</v>
      </c>
      <c r="G372" s="270">
        <v>41</v>
      </c>
      <c r="H372" s="270">
        <v>63</v>
      </c>
      <c r="I372" s="270">
        <v>7</v>
      </c>
      <c r="J372" s="270">
        <v>56</v>
      </c>
      <c r="K372" s="278">
        <f t="shared" ref="K372:K391" si="7">E372+H372</f>
        <v>105</v>
      </c>
    </row>
    <row r="373" spans="2:11" x14ac:dyDescent="0.25">
      <c r="B373" t="s">
        <v>1191</v>
      </c>
      <c r="C373" s="270">
        <v>8622001</v>
      </c>
      <c r="D373" t="s">
        <v>1679</v>
      </c>
      <c r="E373" s="270">
        <v>36</v>
      </c>
      <c r="F373" s="270">
        <v>1</v>
      </c>
      <c r="G373" s="270">
        <v>35</v>
      </c>
      <c r="H373" s="270">
        <v>63</v>
      </c>
      <c r="I373" s="270">
        <v>4</v>
      </c>
      <c r="J373" s="270">
        <v>59</v>
      </c>
      <c r="K373" s="278">
        <f t="shared" si="7"/>
        <v>99</v>
      </c>
    </row>
    <row r="374" spans="2:11" x14ac:dyDescent="0.25">
      <c r="B374" t="s">
        <v>1181</v>
      </c>
      <c r="C374" s="270">
        <v>8605343</v>
      </c>
      <c r="D374" t="s">
        <v>1770</v>
      </c>
      <c r="E374" s="270">
        <v>28</v>
      </c>
      <c r="F374" s="270">
        <v>0</v>
      </c>
      <c r="G374" s="270">
        <v>28</v>
      </c>
      <c r="H374" s="270">
        <v>63</v>
      </c>
      <c r="I374" s="270">
        <v>6</v>
      </c>
      <c r="J374" s="270">
        <v>57</v>
      </c>
      <c r="K374" s="278">
        <f t="shared" si="7"/>
        <v>91</v>
      </c>
    </row>
    <row r="375" spans="2:11" x14ac:dyDescent="0.25">
      <c r="B375" t="s">
        <v>1181</v>
      </c>
      <c r="C375" s="270">
        <v>8586862</v>
      </c>
      <c r="D375" t="s">
        <v>1821</v>
      </c>
      <c r="E375" s="270">
        <v>26</v>
      </c>
      <c r="F375" s="270">
        <v>1</v>
      </c>
      <c r="G375" s="270">
        <v>25</v>
      </c>
      <c r="H375" s="270">
        <v>63</v>
      </c>
      <c r="I375" s="270">
        <v>3</v>
      </c>
      <c r="J375" s="270">
        <v>60</v>
      </c>
      <c r="K375" s="278">
        <f t="shared" si="7"/>
        <v>89</v>
      </c>
    </row>
    <row r="376" spans="2:11" x14ac:dyDescent="0.25">
      <c r="B376" t="s">
        <v>1179</v>
      </c>
      <c r="C376" s="270">
        <v>8634253</v>
      </c>
      <c r="D376" t="s">
        <v>2062</v>
      </c>
      <c r="E376" s="270">
        <v>14</v>
      </c>
      <c r="F376" s="270">
        <v>1</v>
      </c>
      <c r="G376" s="270">
        <v>13</v>
      </c>
      <c r="H376" s="270">
        <v>63</v>
      </c>
      <c r="I376" s="270">
        <v>4</v>
      </c>
      <c r="J376" s="270">
        <v>59</v>
      </c>
      <c r="K376" s="278">
        <f t="shared" si="7"/>
        <v>77</v>
      </c>
    </row>
    <row r="377" spans="2:11" x14ac:dyDescent="0.25">
      <c r="B377" t="s">
        <v>1191</v>
      </c>
      <c r="C377" s="270">
        <v>8604071</v>
      </c>
      <c r="D377" t="s">
        <v>1673</v>
      </c>
      <c r="E377" s="270">
        <v>37</v>
      </c>
      <c r="F377" s="270">
        <v>3</v>
      </c>
      <c r="G377" s="270">
        <v>34</v>
      </c>
      <c r="H377" s="270">
        <v>62</v>
      </c>
      <c r="I377" s="270">
        <v>4</v>
      </c>
      <c r="J377" s="270">
        <v>58</v>
      </c>
      <c r="K377" s="278">
        <f t="shared" si="7"/>
        <v>99</v>
      </c>
    </row>
    <row r="378" spans="2:11" x14ac:dyDescent="0.25">
      <c r="B378" t="s">
        <v>1185</v>
      </c>
      <c r="C378" s="270">
        <v>8631770</v>
      </c>
      <c r="D378" t="s">
        <v>1683</v>
      </c>
      <c r="E378" s="270">
        <v>36</v>
      </c>
      <c r="F378" s="270">
        <v>0</v>
      </c>
      <c r="G378" s="270">
        <v>36</v>
      </c>
      <c r="H378" s="270">
        <v>62</v>
      </c>
      <c r="I378" s="270">
        <v>5</v>
      </c>
      <c r="J378" s="270">
        <v>57</v>
      </c>
      <c r="K378" s="278">
        <f t="shared" si="7"/>
        <v>98</v>
      </c>
    </row>
    <row r="379" spans="2:11" x14ac:dyDescent="0.25">
      <c r="B379" t="s">
        <v>1191</v>
      </c>
      <c r="C379" s="270">
        <v>8583603</v>
      </c>
      <c r="D379" t="s">
        <v>1784</v>
      </c>
      <c r="E379" s="270">
        <v>28</v>
      </c>
      <c r="F379" s="270">
        <v>0</v>
      </c>
      <c r="G379" s="270">
        <v>28</v>
      </c>
      <c r="H379" s="270">
        <v>62</v>
      </c>
      <c r="I379" s="270">
        <v>3</v>
      </c>
      <c r="J379" s="270">
        <v>59</v>
      </c>
      <c r="K379" s="278">
        <f t="shared" si="7"/>
        <v>90</v>
      </c>
    </row>
    <row r="380" spans="2:11" x14ac:dyDescent="0.25">
      <c r="B380" t="s">
        <v>1191</v>
      </c>
      <c r="C380" s="270">
        <v>8579938</v>
      </c>
      <c r="D380" t="s">
        <v>1833</v>
      </c>
      <c r="E380" s="270">
        <v>25</v>
      </c>
      <c r="F380" s="270">
        <v>1</v>
      </c>
      <c r="G380" s="270">
        <v>24</v>
      </c>
      <c r="H380" s="270">
        <v>62</v>
      </c>
      <c r="I380" s="270">
        <v>1</v>
      </c>
      <c r="J380" s="270">
        <v>61</v>
      </c>
      <c r="K380" s="278">
        <f t="shared" si="7"/>
        <v>87</v>
      </c>
    </row>
    <row r="381" spans="2:11" x14ac:dyDescent="0.25">
      <c r="B381" t="s">
        <v>1181</v>
      </c>
      <c r="C381" s="270">
        <v>8605155</v>
      </c>
      <c r="D381" t="s">
        <v>1838</v>
      </c>
      <c r="E381" s="270">
        <v>24</v>
      </c>
      <c r="F381" s="270">
        <v>1</v>
      </c>
      <c r="G381" s="270">
        <v>23</v>
      </c>
      <c r="H381" s="270">
        <v>62</v>
      </c>
      <c r="I381" s="270">
        <v>5</v>
      </c>
      <c r="J381" s="270">
        <v>57</v>
      </c>
      <c r="K381" s="278">
        <f t="shared" si="7"/>
        <v>86</v>
      </c>
    </row>
    <row r="382" spans="2:11" x14ac:dyDescent="0.25">
      <c r="B382" t="s">
        <v>1179</v>
      </c>
      <c r="C382" s="270">
        <v>8585875</v>
      </c>
      <c r="D382" t="s">
        <v>1850</v>
      </c>
      <c r="E382" s="270">
        <v>24</v>
      </c>
      <c r="F382" s="270">
        <v>1</v>
      </c>
      <c r="G382" s="270">
        <v>23</v>
      </c>
      <c r="H382" s="270">
        <v>62</v>
      </c>
      <c r="I382" s="270">
        <v>1</v>
      </c>
      <c r="J382" s="270">
        <v>61</v>
      </c>
      <c r="K382" s="278">
        <f t="shared" si="7"/>
        <v>86</v>
      </c>
    </row>
    <row r="383" spans="2:11" x14ac:dyDescent="0.25">
      <c r="B383" t="s">
        <v>1181</v>
      </c>
      <c r="C383" s="270">
        <v>8586758</v>
      </c>
      <c r="D383" t="s">
        <v>2048</v>
      </c>
      <c r="E383" s="270">
        <v>14</v>
      </c>
      <c r="F383" s="270">
        <v>0</v>
      </c>
      <c r="G383" s="270">
        <v>14</v>
      </c>
      <c r="H383" s="270">
        <v>62</v>
      </c>
      <c r="I383" s="270">
        <v>3</v>
      </c>
      <c r="J383" s="270">
        <v>59</v>
      </c>
      <c r="K383" s="278">
        <f t="shared" si="7"/>
        <v>76</v>
      </c>
    </row>
    <row r="384" spans="2:11" x14ac:dyDescent="0.25">
      <c r="B384" t="s">
        <v>1181</v>
      </c>
      <c r="C384" s="270">
        <v>8596994</v>
      </c>
      <c r="D384" t="s">
        <v>2110</v>
      </c>
      <c r="E384" s="270">
        <v>12</v>
      </c>
      <c r="F384" s="270">
        <v>0</v>
      </c>
      <c r="G384" s="270">
        <v>12</v>
      </c>
      <c r="H384" s="270">
        <v>62</v>
      </c>
      <c r="I384" s="270">
        <v>4</v>
      </c>
      <c r="J384" s="270">
        <v>58</v>
      </c>
      <c r="K384" s="278">
        <f t="shared" si="7"/>
        <v>74</v>
      </c>
    </row>
    <row r="385" spans="2:11" x14ac:dyDescent="0.25">
      <c r="B385" t="s">
        <v>1239</v>
      </c>
      <c r="C385" s="270">
        <v>8592154</v>
      </c>
      <c r="D385" t="s">
        <v>2178</v>
      </c>
      <c r="E385" s="270">
        <v>10</v>
      </c>
      <c r="F385" s="270">
        <v>0</v>
      </c>
      <c r="G385" s="270">
        <v>10</v>
      </c>
      <c r="H385" s="270">
        <v>62</v>
      </c>
      <c r="I385" s="270">
        <v>3</v>
      </c>
      <c r="J385" s="270">
        <v>59</v>
      </c>
      <c r="K385" s="278">
        <f t="shared" si="7"/>
        <v>72</v>
      </c>
    </row>
    <row r="386" spans="2:11" x14ac:dyDescent="0.25">
      <c r="B386" t="s">
        <v>1179</v>
      </c>
      <c r="C386" s="270">
        <v>8585980</v>
      </c>
      <c r="D386" t="s">
        <v>2307</v>
      </c>
      <c r="E386" s="270">
        <v>8</v>
      </c>
      <c r="F386" s="270">
        <v>0</v>
      </c>
      <c r="G386" s="270">
        <v>8</v>
      </c>
      <c r="H386" s="270">
        <v>62</v>
      </c>
      <c r="I386" s="270">
        <v>4</v>
      </c>
      <c r="J386" s="270">
        <v>58</v>
      </c>
      <c r="K386" s="278">
        <f t="shared" si="7"/>
        <v>70</v>
      </c>
    </row>
    <row r="387" spans="2:11" x14ac:dyDescent="0.25">
      <c r="B387" t="s">
        <v>1181</v>
      </c>
      <c r="C387" s="270">
        <v>8638367</v>
      </c>
      <c r="D387" t="s">
        <v>2360</v>
      </c>
      <c r="E387" s="270">
        <v>7</v>
      </c>
      <c r="F387" s="270">
        <v>0</v>
      </c>
      <c r="G387" s="270">
        <v>7</v>
      </c>
      <c r="H387" s="270">
        <v>62</v>
      </c>
      <c r="I387" s="270">
        <v>6</v>
      </c>
      <c r="J387" s="270">
        <v>56</v>
      </c>
      <c r="K387" s="278">
        <f t="shared" si="7"/>
        <v>69</v>
      </c>
    </row>
    <row r="388" spans="2:11" x14ac:dyDescent="0.25">
      <c r="B388" t="s">
        <v>1197</v>
      </c>
      <c r="C388" s="270">
        <v>8627901</v>
      </c>
      <c r="D388" t="s">
        <v>1557</v>
      </c>
      <c r="E388" s="270">
        <v>54</v>
      </c>
      <c r="F388" s="270">
        <v>4</v>
      </c>
      <c r="G388" s="270">
        <v>50</v>
      </c>
      <c r="H388" s="270">
        <v>61</v>
      </c>
      <c r="I388" s="270">
        <v>2</v>
      </c>
      <c r="J388" s="270">
        <v>59</v>
      </c>
      <c r="K388" s="278">
        <f t="shared" si="7"/>
        <v>115</v>
      </c>
    </row>
    <row r="389" spans="2:11" x14ac:dyDescent="0.25">
      <c r="B389" t="s">
        <v>1179</v>
      </c>
      <c r="C389" s="270">
        <v>8640926</v>
      </c>
      <c r="D389" t="s">
        <v>1982</v>
      </c>
      <c r="E389" s="270">
        <v>17</v>
      </c>
      <c r="F389" s="270">
        <v>1</v>
      </c>
      <c r="G389" s="270">
        <v>16</v>
      </c>
      <c r="H389" s="270">
        <v>61</v>
      </c>
      <c r="I389" s="270">
        <v>5</v>
      </c>
      <c r="J389" s="270">
        <v>56</v>
      </c>
      <c r="K389" s="278">
        <f t="shared" si="7"/>
        <v>78</v>
      </c>
    </row>
    <row r="390" spans="2:11" x14ac:dyDescent="0.25">
      <c r="B390" t="s">
        <v>1181</v>
      </c>
      <c r="C390" s="270">
        <v>8628287</v>
      </c>
      <c r="D390" t="s">
        <v>1987</v>
      </c>
      <c r="E390" s="270">
        <v>17</v>
      </c>
      <c r="F390" s="270">
        <v>4</v>
      </c>
      <c r="G390" s="270">
        <v>13</v>
      </c>
      <c r="H390" s="270">
        <v>61</v>
      </c>
      <c r="I390" s="270">
        <v>5</v>
      </c>
      <c r="J390" s="270">
        <v>56</v>
      </c>
      <c r="K390" s="278">
        <f t="shared" si="7"/>
        <v>78</v>
      </c>
    </row>
    <row r="391" spans="2:11" x14ac:dyDescent="0.25">
      <c r="B391" t="s">
        <v>1179</v>
      </c>
      <c r="C391" s="270">
        <v>8606314</v>
      </c>
      <c r="D391" t="s">
        <v>2399</v>
      </c>
      <c r="E391" s="270">
        <v>6</v>
      </c>
      <c r="F391" s="270">
        <v>1</v>
      </c>
      <c r="G391" s="270">
        <v>5</v>
      </c>
      <c r="H391" s="270">
        <v>61</v>
      </c>
      <c r="I391" s="270">
        <v>5</v>
      </c>
      <c r="J391" s="270">
        <v>56</v>
      </c>
      <c r="K391" s="278">
        <f t="shared" si="7"/>
        <v>67</v>
      </c>
    </row>
    <row r="392" spans="2:11" x14ac:dyDescent="0.25">
      <c r="B392" t="s">
        <v>1181</v>
      </c>
      <c r="C392" s="270">
        <v>8608085</v>
      </c>
      <c r="D392" t="s">
        <v>2586</v>
      </c>
      <c r="E392" s="270">
        <v>3</v>
      </c>
      <c r="F392" s="270">
        <v>0</v>
      </c>
      <c r="G392" s="270">
        <v>3</v>
      </c>
      <c r="H392" s="270">
        <v>61</v>
      </c>
      <c r="I392" s="270">
        <v>3</v>
      </c>
      <c r="J392" s="270">
        <v>58</v>
      </c>
    </row>
    <row r="393" spans="2:11" x14ac:dyDescent="0.25">
      <c r="B393" t="s">
        <v>1181</v>
      </c>
      <c r="C393" s="270">
        <v>8640591</v>
      </c>
      <c r="D393" t="s">
        <v>1578</v>
      </c>
      <c r="E393" s="270">
        <v>50</v>
      </c>
      <c r="F393" s="270">
        <v>4</v>
      </c>
      <c r="G393" s="270">
        <v>46</v>
      </c>
      <c r="H393" s="270">
        <v>60</v>
      </c>
      <c r="I393" s="270">
        <v>4</v>
      </c>
      <c r="J393" s="270">
        <v>56</v>
      </c>
      <c r="K393" s="278">
        <f>E393+H393</f>
        <v>110</v>
      </c>
    </row>
    <row r="394" spans="2:11" x14ac:dyDescent="0.25">
      <c r="B394" t="s">
        <v>1181</v>
      </c>
      <c r="C394" s="270">
        <v>8619641</v>
      </c>
      <c r="D394" t="s">
        <v>1675</v>
      </c>
      <c r="E394" s="270">
        <v>37</v>
      </c>
      <c r="F394" s="270">
        <v>3</v>
      </c>
      <c r="G394" s="270">
        <v>34</v>
      </c>
      <c r="H394" s="270">
        <v>60</v>
      </c>
      <c r="I394" s="270">
        <v>3</v>
      </c>
      <c r="J394" s="270">
        <v>57</v>
      </c>
      <c r="K394" s="278">
        <f>E394+H394</f>
        <v>97</v>
      </c>
    </row>
    <row r="395" spans="2:11" x14ac:dyDescent="0.25">
      <c r="B395" t="s">
        <v>1181</v>
      </c>
      <c r="C395" s="270">
        <v>8622803</v>
      </c>
      <c r="D395" t="s">
        <v>2043</v>
      </c>
      <c r="E395" s="270">
        <v>15</v>
      </c>
      <c r="F395" s="270">
        <v>0</v>
      </c>
      <c r="G395" s="270">
        <v>15</v>
      </c>
      <c r="H395" s="270">
        <v>60</v>
      </c>
      <c r="I395" s="270">
        <v>5</v>
      </c>
      <c r="J395" s="270">
        <v>55</v>
      </c>
      <c r="K395" s="278">
        <f>E395+H395</f>
        <v>75</v>
      </c>
    </row>
    <row r="396" spans="2:11" x14ac:dyDescent="0.25">
      <c r="B396" t="s">
        <v>1179</v>
      </c>
      <c r="C396" s="270">
        <v>8621590</v>
      </c>
      <c r="D396" t="s">
        <v>2545</v>
      </c>
      <c r="E396" s="270">
        <v>4</v>
      </c>
      <c r="F396" s="270">
        <v>0</v>
      </c>
      <c r="G396" s="270">
        <v>4</v>
      </c>
      <c r="H396" s="270">
        <v>60</v>
      </c>
      <c r="I396" s="270">
        <v>7</v>
      </c>
      <c r="J396" s="270">
        <v>53</v>
      </c>
    </row>
    <row r="397" spans="2:11" x14ac:dyDescent="0.25">
      <c r="B397" t="s">
        <v>1191</v>
      </c>
      <c r="C397" s="270">
        <v>8600427</v>
      </c>
      <c r="D397" t="s">
        <v>1621</v>
      </c>
      <c r="E397" s="270">
        <v>44</v>
      </c>
      <c r="F397" s="270">
        <v>3</v>
      </c>
      <c r="G397" s="270">
        <v>41</v>
      </c>
      <c r="H397" s="270">
        <v>59</v>
      </c>
      <c r="I397" s="270">
        <v>1</v>
      </c>
      <c r="J397" s="270">
        <v>58</v>
      </c>
      <c r="K397" s="278">
        <f t="shared" ref="K397:K428" si="8">E397+H397</f>
        <v>103</v>
      </c>
    </row>
    <row r="398" spans="2:11" x14ac:dyDescent="0.25">
      <c r="B398" t="s">
        <v>1239</v>
      </c>
      <c r="C398" s="270">
        <v>8587024</v>
      </c>
      <c r="D398" t="s">
        <v>1655</v>
      </c>
      <c r="E398" s="270">
        <v>39</v>
      </c>
      <c r="F398" s="270">
        <v>5</v>
      </c>
      <c r="G398" s="270">
        <v>34</v>
      </c>
      <c r="H398" s="270">
        <v>59</v>
      </c>
      <c r="I398" s="270">
        <v>5</v>
      </c>
      <c r="J398" s="270">
        <v>54</v>
      </c>
      <c r="K398" s="278">
        <f t="shared" si="8"/>
        <v>98</v>
      </c>
    </row>
    <row r="399" spans="2:11" x14ac:dyDescent="0.25">
      <c r="B399" t="s">
        <v>1185</v>
      </c>
      <c r="C399" s="270">
        <v>8615198</v>
      </c>
      <c r="D399" t="s">
        <v>1701</v>
      </c>
      <c r="E399" s="270">
        <v>33</v>
      </c>
      <c r="F399" s="270">
        <v>3</v>
      </c>
      <c r="G399" s="270">
        <v>30</v>
      </c>
      <c r="H399" s="270">
        <v>59</v>
      </c>
      <c r="I399" s="270">
        <v>4</v>
      </c>
      <c r="J399" s="270">
        <v>55</v>
      </c>
      <c r="K399" s="278">
        <f t="shared" si="8"/>
        <v>92</v>
      </c>
    </row>
    <row r="400" spans="2:11" x14ac:dyDescent="0.25">
      <c r="B400" t="s">
        <v>1181</v>
      </c>
      <c r="C400" s="270">
        <v>8627117</v>
      </c>
      <c r="D400" t="s">
        <v>1899</v>
      </c>
      <c r="E400" s="270">
        <v>21</v>
      </c>
      <c r="F400" s="270">
        <v>2</v>
      </c>
      <c r="G400" s="270">
        <v>19</v>
      </c>
      <c r="H400" s="270">
        <v>59</v>
      </c>
      <c r="I400" s="270">
        <v>2</v>
      </c>
      <c r="J400" s="270">
        <v>57</v>
      </c>
      <c r="K400" s="278">
        <f t="shared" si="8"/>
        <v>80</v>
      </c>
    </row>
    <row r="401" spans="2:11" x14ac:dyDescent="0.25">
      <c r="B401" t="s">
        <v>1179</v>
      </c>
      <c r="C401" s="270">
        <v>8634685</v>
      </c>
      <c r="D401" t="s">
        <v>1951</v>
      </c>
      <c r="E401" s="270">
        <v>18</v>
      </c>
      <c r="F401" s="270">
        <v>2</v>
      </c>
      <c r="G401" s="270">
        <v>16</v>
      </c>
      <c r="H401" s="270">
        <v>59</v>
      </c>
      <c r="I401" s="270">
        <v>5</v>
      </c>
      <c r="J401" s="270">
        <v>54</v>
      </c>
      <c r="K401" s="278">
        <f t="shared" si="8"/>
        <v>77</v>
      </c>
    </row>
    <row r="402" spans="2:11" x14ac:dyDescent="0.25">
      <c r="B402" t="s">
        <v>1179</v>
      </c>
      <c r="C402" s="270">
        <v>8598671</v>
      </c>
      <c r="D402" t="s">
        <v>1985</v>
      </c>
      <c r="E402" s="270">
        <v>17</v>
      </c>
      <c r="F402" s="270">
        <v>1</v>
      </c>
      <c r="G402" s="270">
        <v>16</v>
      </c>
      <c r="H402" s="270">
        <v>59</v>
      </c>
      <c r="I402" s="270">
        <v>2</v>
      </c>
      <c r="J402" s="270">
        <v>57</v>
      </c>
      <c r="K402" s="278">
        <f t="shared" si="8"/>
        <v>76</v>
      </c>
    </row>
    <row r="403" spans="2:11" x14ac:dyDescent="0.25">
      <c r="B403" t="s">
        <v>1194</v>
      </c>
      <c r="C403" s="270">
        <v>8581018</v>
      </c>
      <c r="D403" t="s">
        <v>1480</v>
      </c>
      <c r="E403" s="270">
        <v>86</v>
      </c>
      <c r="F403" s="270">
        <v>1</v>
      </c>
      <c r="G403" s="270">
        <v>85</v>
      </c>
      <c r="H403" s="270">
        <v>58</v>
      </c>
      <c r="I403" s="270">
        <v>2</v>
      </c>
      <c r="J403" s="270">
        <v>56</v>
      </c>
      <c r="K403" s="278">
        <f t="shared" si="8"/>
        <v>144</v>
      </c>
    </row>
    <row r="404" spans="2:11" x14ac:dyDescent="0.25">
      <c r="B404" t="s">
        <v>1237</v>
      </c>
      <c r="C404" s="270">
        <v>8602271</v>
      </c>
      <c r="D404" t="s">
        <v>1601</v>
      </c>
      <c r="E404" s="270">
        <v>46</v>
      </c>
      <c r="F404" s="270">
        <v>2</v>
      </c>
      <c r="G404" s="270">
        <v>44</v>
      </c>
      <c r="H404" s="270">
        <v>58</v>
      </c>
      <c r="I404" s="270">
        <v>5</v>
      </c>
      <c r="J404" s="270">
        <v>53</v>
      </c>
      <c r="K404" s="278">
        <f t="shared" si="8"/>
        <v>104</v>
      </c>
    </row>
    <row r="405" spans="2:11" x14ac:dyDescent="0.25">
      <c r="B405" t="s">
        <v>1179</v>
      </c>
      <c r="C405" s="270">
        <v>8583376</v>
      </c>
      <c r="D405" t="s">
        <v>1759</v>
      </c>
      <c r="E405" s="270">
        <v>29</v>
      </c>
      <c r="F405" s="270">
        <v>0</v>
      </c>
      <c r="G405" s="270">
        <v>29</v>
      </c>
      <c r="H405" s="270">
        <v>58</v>
      </c>
      <c r="I405" s="270">
        <v>2</v>
      </c>
      <c r="J405" s="270">
        <v>56</v>
      </c>
      <c r="K405" s="278">
        <f t="shared" si="8"/>
        <v>87</v>
      </c>
    </row>
    <row r="406" spans="2:11" x14ac:dyDescent="0.25">
      <c r="B406" t="s">
        <v>1179</v>
      </c>
      <c r="C406" s="270">
        <v>8608818</v>
      </c>
      <c r="D406" t="s">
        <v>2102</v>
      </c>
      <c r="E406" s="270">
        <v>12</v>
      </c>
      <c r="F406" s="270">
        <v>1</v>
      </c>
      <c r="G406" s="270">
        <v>11</v>
      </c>
      <c r="H406" s="270">
        <v>58</v>
      </c>
      <c r="I406" s="270">
        <v>8</v>
      </c>
      <c r="J406" s="270">
        <v>50</v>
      </c>
      <c r="K406" s="278">
        <f t="shared" si="8"/>
        <v>70</v>
      </c>
    </row>
    <row r="407" spans="2:11" x14ac:dyDescent="0.25">
      <c r="B407" t="s">
        <v>1179</v>
      </c>
      <c r="C407" s="270">
        <v>8598746</v>
      </c>
      <c r="D407" t="s">
        <v>2438</v>
      </c>
      <c r="E407" s="270">
        <v>5</v>
      </c>
      <c r="F407" s="270">
        <v>0</v>
      </c>
      <c r="G407" s="270">
        <v>5</v>
      </c>
      <c r="H407" s="270">
        <v>58</v>
      </c>
      <c r="I407" s="270">
        <v>1</v>
      </c>
      <c r="J407" s="270">
        <v>57</v>
      </c>
      <c r="K407" s="278">
        <f t="shared" si="8"/>
        <v>63</v>
      </c>
    </row>
    <row r="408" spans="2:11" x14ac:dyDescent="0.25">
      <c r="B408" t="s">
        <v>1179</v>
      </c>
      <c r="C408" s="270">
        <v>8595192</v>
      </c>
      <c r="D408" t="s">
        <v>1678</v>
      </c>
      <c r="E408" s="270">
        <v>36</v>
      </c>
      <c r="F408" s="270">
        <v>3</v>
      </c>
      <c r="G408" s="270">
        <v>33</v>
      </c>
      <c r="H408" s="270">
        <v>57</v>
      </c>
      <c r="I408" s="270">
        <v>4</v>
      </c>
      <c r="J408" s="270">
        <v>53</v>
      </c>
      <c r="K408" s="278">
        <f t="shared" si="8"/>
        <v>93</v>
      </c>
    </row>
    <row r="409" spans="2:11" x14ac:dyDescent="0.25">
      <c r="B409" t="s">
        <v>1181</v>
      </c>
      <c r="C409" s="270">
        <v>8619794</v>
      </c>
      <c r="D409" t="s">
        <v>1714</v>
      </c>
      <c r="E409" s="270">
        <v>33</v>
      </c>
      <c r="F409" s="270">
        <v>3</v>
      </c>
      <c r="G409" s="270">
        <v>30</v>
      </c>
      <c r="H409" s="270">
        <v>57</v>
      </c>
      <c r="I409" s="270">
        <v>2</v>
      </c>
      <c r="J409" s="270">
        <v>55</v>
      </c>
      <c r="K409" s="278">
        <f t="shared" si="8"/>
        <v>90</v>
      </c>
    </row>
    <row r="410" spans="2:11" x14ac:dyDescent="0.25">
      <c r="B410" t="s">
        <v>1181</v>
      </c>
      <c r="C410" s="270">
        <v>8622371</v>
      </c>
      <c r="D410" t="s">
        <v>1753</v>
      </c>
      <c r="E410" s="270">
        <v>30</v>
      </c>
      <c r="F410" s="270">
        <v>2</v>
      </c>
      <c r="G410" s="270">
        <v>28</v>
      </c>
      <c r="H410" s="270">
        <v>57</v>
      </c>
      <c r="I410" s="270">
        <v>2</v>
      </c>
      <c r="J410" s="270">
        <v>55</v>
      </c>
      <c r="K410" s="278">
        <f t="shared" si="8"/>
        <v>87</v>
      </c>
    </row>
    <row r="411" spans="2:11" x14ac:dyDescent="0.25">
      <c r="B411" t="s">
        <v>1179</v>
      </c>
      <c r="C411" s="270">
        <v>8581033</v>
      </c>
      <c r="D411" t="s">
        <v>1769</v>
      </c>
      <c r="E411" s="270">
        <v>28</v>
      </c>
      <c r="F411" s="270">
        <v>1</v>
      </c>
      <c r="G411" s="270">
        <v>27</v>
      </c>
      <c r="H411" s="270">
        <v>57</v>
      </c>
      <c r="I411" s="270">
        <v>0</v>
      </c>
      <c r="J411" s="270">
        <v>57</v>
      </c>
      <c r="K411" s="278">
        <f t="shared" si="8"/>
        <v>85</v>
      </c>
    </row>
    <row r="412" spans="2:11" x14ac:dyDescent="0.25">
      <c r="B412" t="s">
        <v>1179</v>
      </c>
      <c r="C412" s="270">
        <v>8613581</v>
      </c>
      <c r="D412" t="s">
        <v>1952</v>
      </c>
      <c r="E412" s="270">
        <v>18</v>
      </c>
      <c r="F412" s="270">
        <v>5</v>
      </c>
      <c r="G412" s="270">
        <v>13</v>
      </c>
      <c r="H412" s="270">
        <v>57</v>
      </c>
      <c r="I412" s="270">
        <v>7</v>
      </c>
      <c r="J412" s="270">
        <v>50</v>
      </c>
      <c r="K412" s="278">
        <f t="shared" si="8"/>
        <v>75</v>
      </c>
    </row>
    <row r="413" spans="2:11" x14ac:dyDescent="0.25">
      <c r="B413" t="s">
        <v>1181</v>
      </c>
      <c r="C413" s="270">
        <v>8590181</v>
      </c>
      <c r="D413" t="s">
        <v>1983</v>
      </c>
      <c r="E413" s="270">
        <v>17</v>
      </c>
      <c r="F413" s="270">
        <v>2</v>
      </c>
      <c r="G413" s="270">
        <v>15</v>
      </c>
      <c r="H413" s="270">
        <v>57</v>
      </c>
      <c r="I413" s="270">
        <v>4</v>
      </c>
      <c r="J413" s="270">
        <v>53</v>
      </c>
      <c r="K413" s="278">
        <f t="shared" si="8"/>
        <v>74</v>
      </c>
    </row>
    <row r="414" spans="2:11" x14ac:dyDescent="0.25">
      <c r="B414" t="s">
        <v>1179</v>
      </c>
      <c r="C414" s="270">
        <v>8601219</v>
      </c>
      <c r="D414" t="s">
        <v>2001</v>
      </c>
      <c r="E414" s="270">
        <v>16</v>
      </c>
      <c r="F414" s="270">
        <v>2</v>
      </c>
      <c r="G414" s="270">
        <v>14</v>
      </c>
      <c r="H414" s="270">
        <v>57</v>
      </c>
      <c r="I414" s="270">
        <v>2</v>
      </c>
      <c r="J414" s="270">
        <v>55</v>
      </c>
      <c r="K414" s="278">
        <f t="shared" si="8"/>
        <v>73</v>
      </c>
    </row>
    <row r="415" spans="2:11" x14ac:dyDescent="0.25">
      <c r="B415" t="s">
        <v>1179</v>
      </c>
      <c r="C415" s="270">
        <v>8583301</v>
      </c>
      <c r="D415" t="s">
        <v>2201</v>
      </c>
      <c r="E415" s="270">
        <v>10</v>
      </c>
      <c r="F415" s="270">
        <v>0</v>
      </c>
      <c r="G415" s="270">
        <v>10</v>
      </c>
      <c r="H415" s="270">
        <v>57</v>
      </c>
      <c r="I415" s="270">
        <v>2</v>
      </c>
      <c r="J415" s="270">
        <v>55</v>
      </c>
      <c r="K415" s="278">
        <f t="shared" si="8"/>
        <v>67</v>
      </c>
    </row>
    <row r="416" spans="2:11" x14ac:dyDescent="0.25">
      <c r="B416" t="s">
        <v>1181</v>
      </c>
      <c r="C416" s="270">
        <v>8609291</v>
      </c>
      <c r="D416" t="s">
        <v>2332</v>
      </c>
      <c r="E416" s="270">
        <v>7</v>
      </c>
      <c r="F416" s="270">
        <v>1</v>
      </c>
      <c r="G416" s="270">
        <v>6</v>
      </c>
      <c r="H416" s="270">
        <v>57</v>
      </c>
      <c r="I416" s="270">
        <v>6</v>
      </c>
      <c r="J416" s="270">
        <v>51</v>
      </c>
      <c r="K416" s="278">
        <f t="shared" si="8"/>
        <v>64</v>
      </c>
    </row>
    <row r="417" spans="2:11" x14ac:dyDescent="0.25">
      <c r="B417" t="s">
        <v>1194</v>
      </c>
      <c r="C417" s="270">
        <v>8589639</v>
      </c>
      <c r="D417" t="s">
        <v>1596</v>
      </c>
      <c r="E417" s="270">
        <v>47</v>
      </c>
      <c r="F417" s="270">
        <v>2</v>
      </c>
      <c r="G417" s="270">
        <v>45</v>
      </c>
      <c r="H417" s="270">
        <v>56</v>
      </c>
      <c r="I417" s="270">
        <v>6</v>
      </c>
      <c r="J417" s="270">
        <v>50</v>
      </c>
      <c r="K417" s="278">
        <f t="shared" si="8"/>
        <v>103</v>
      </c>
    </row>
    <row r="418" spans="2:11" x14ac:dyDescent="0.25">
      <c r="B418" t="s">
        <v>1181</v>
      </c>
      <c r="C418" s="270">
        <v>8604966</v>
      </c>
      <c r="D418" t="s">
        <v>1774</v>
      </c>
      <c r="E418" s="270">
        <v>28</v>
      </c>
      <c r="F418" s="270">
        <v>1</v>
      </c>
      <c r="G418" s="270">
        <v>27</v>
      </c>
      <c r="H418" s="270">
        <v>56</v>
      </c>
      <c r="I418" s="270">
        <v>4</v>
      </c>
      <c r="J418" s="270">
        <v>52</v>
      </c>
      <c r="K418" s="278">
        <f t="shared" si="8"/>
        <v>84</v>
      </c>
    </row>
    <row r="419" spans="2:11" x14ac:dyDescent="0.25">
      <c r="B419" t="s">
        <v>1179</v>
      </c>
      <c r="C419" s="270">
        <v>8623990</v>
      </c>
      <c r="D419" t="s">
        <v>2099</v>
      </c>
      <c r="E419" s="270">
        <v>13</v>
      </c>
      <c r="F419" s="270">
        <v>1</v>
      </c>
      <c r="G419" s="270">
        <v>12</v>
      </c>
      <c r="H419" s="270">
        <v>56</v>
      </c>
      <c r="I419" s="270">
        <v>6</v>
      </c>
      <c r="J419" s="270">
        <v>50</v>
      </c>
      <c r="K419" s="278">
        <f t="shared" si="8"/>
        <v>69</v>
      </c>
    </row>
    <row r="420" spans="2:11" x14ac:dyDescent="0.25">
      <c r="B420" t="s">
        <v>1179</v>
      </c>
      <c r="C420" s="270">
        <v>8636891</v>
      </c>
      <c r="D420" t="s">
        <v>2150</v>
      </c>
      <c r="E420" s="270">
        <v>11</v>
      </c>
      <c r="F420" s="270">
        <v>0</v>
      </c>
      <c r="G420" s="270">
        <v>11</v>
      </c>
      <c r="H420" s="270">
        <v>56</v>
      </c>
      <c r="I420" s="270">
        <v>5</v>
      </c>
      <c r="J420" s="270">
        <v>51</v>
      </c>
      <c r="K420" s="278">
        <f t="shared" si="8"/>
        <v>67</v>
      </c>
    </row>
    <row r="421" spans="2:11" x14ac:dyDescent="0.25">
      <c r="B421" t="s">
        <v>1179</v>
      </c>
      <c r="C421" s="270">
        <v>8588478</v>
      </c>
      <c r="D421" t="s">
        <v>2192</v>
      </c>
      <c r="E421" s="270">
        <v>10</v>
      </c>
      <c r="F421" s="270">
        <v>0</v>
      </c>
      <c r="G421" s="270">
        <v>10</v>
      </c>
      <c r="H421" s="270">
        <v>56</v>
      </c>
      <c r="I421" s="270">
        <v>2</v>
      </c>
      <c r="J421" s="270">
        <v>54</v>
      </c>
      <c r="K421" s="278">
        <f t="shared" si="8"/>
        <v>66</v>
      </c>
    </row>
    <row r="422" spans="2:11" x14ac:dyDescent="0.25">
      <c r="B422" t="s">
        <v>1179</v>
      </c>
      <c r="C422" s="270">
        <v>8631728</v>
      </c>
      <c r="D422" t="s">
        <v>2247</v>
      </c>
      <c r="E422" s="270">
        <v>9</v>
      </c>
      <c r="F422" s="270">
        <v>2</v>
      </c>
      <c r="G422" s="270">
        <v>7</v>
      </c>
      <c r="H422" s="270">
        <v>56</v>
      </c>
      <c r="I422" s="270">
        <v>1</v>
      </c>
      <c r="J422" s="270">
        <v>55</v>
      </c>
      <c r="K422" s="278">
        <f t="shared" si="8"/>
        <v>65</v>
      </c>
    </row>
    <row r="423" spans="2:11" x14ac:dyDescent="0.25">
      <c r="B423" t="s">
        <v>1179</v>
      </c>
      <c r="C423" s="270">
        <v>8623969</v>
      </c>
      <c r="D423" t="s">
        <v>2377</v>
      </c>
      <c r="E423" s="270">
        <v>6</v>
      </c>
      <c r="F423" s="270">
        <v>1</v>
      </c>
      <c r="G423" s="270">
        <v>5</v>
      </c>
      <c r="H423" s="270">
        <v>56</v>
      </c>
      <c r="I423" s="270">
        <v>6</v>
      </c>
      <c r="J423" s="270">
        <v>50</v>
      </c>
      <c r="K423" s="278">
        <f t="shared" si="8"/>
        <v>62</v>
      </c>
    </row>
    <row r="424" spans="2:11" x14ac:dyDescent="0.25">
      <c r="B424" t="s">
        <v>1197</v>
      </c>
      <c r="C424" s="270">
        <v>8581780</v>
      </c>
      <c r="D424" t="s">
        <v>2751</v>
      </c>
      <c r="E424" s="270">
        <v>186</v>
      </c>
      <c r="F424" s="270">
        <v>14</v>
      </c>
      <c r="G424" s="270">
        <v>172</v>
      </c>
      <c r="H424" s="270">
        <v>55</v>
      </c>
      <c r="I424" s="270">
        <v>1</v>
      </c>
      <c r="J424" s="270">
        <v>54</v>
      </c>
      <c r="K424" s="278">
        <f t="shared" si="8"/>
        <v>241</v>
      </c>
    </row>
    <row r="425" spans="2:11" x14ac:dyDescent="0.25">
      <c r="B425" t="s">
        <v>1181</v>
      </c>
      <c r="C425" s="270">
        <v>8640588</v>
      </c>
      <c r="D425" t="s">
        <v>1544</v>
      </c>
      <c r="E425" s="270">
        <v>58</v>
      </c>
      <c r="F425" s="270">
        <v>4</v>
      </c>
      <c r="G425" s="270">
        <v>54</v>
      </c>
      <c r="H425" s="270">
        <v>55</v>
      </c>
      <c r="I425" s="270">
        <v>8</v>
      </c>
      <c r="J425" s="270">
        <v>47</v>
      </c>
      <c r="K425" s="278">
        <f t="shared" si="8"/>
        <v>113</v>
      </c>
    </row>
    <row r="426" spans="2:11" x14ac:dyDescent="0.25">
      <c r="B426" t="s">
        <v>1221</v>
      </c>
      <c r="C426" s="270">
        <v>8627868</v>
      </c>
      <c r="D426" t="s">
        <v>1702</v>
      </c>
      <c r="E426" s="270">
        <v>33</v>
      </c>
      <c r="F426" s="270">
        <v>1</v>
      </c>
      <c r="G426" s="270">
        <v>32</v>
      </c>
      <c r="H426" s="270">
        <v>55</v>
      </c>
      <c r="I426" s="270">
        <v>6</v>
      </c>
      <c r="J426" s="270">
        <v>49</v>
      </c>
      <c r="K426" s="278">
        <f t="shared" si="8"/>
        <v>88</v>
      </c>
    </row>
    <row r="427" spans="2:11" x14ac:dyDescent="0.25">
      <c r="B427" t="s">
        <v>1181</v>
      </c>
      <c r="C427" s="270">
        <v>8615708</v>
      </c>
      <c r="D427" t="s">
        <v>1873</v>
      </c>
      <c r="E427" s="270">
        <v>22</v>
      </c>
      <c r="F427" s="270">
        <v>1</v>
      </c>
      <c r="G427" s="270">
        <v>21</v>
      </c>
      <c r="H427" s="270">
        <v>55</v>
      </c>
      <c r="I427" s="270">
        <v>2</v>
      </c>
      <c r="J427" s="270">
        <v>53</v>
      </c>
      <c r="K427" s="278">
        <f t="shared" si="8"/>
        <v>77</v>
      </c>
    </row>
    <row r="428" spans="2:11" x14ac:dyDescent="0.25">
      <c r="B428" t="s">
        <v>1179</v>
      </c>
      <c r="C428" s="270">
        <v>8591125</v>
      </c>
      <c r="D428" t="s">
        <v>1922</v>
      </c>
      <c r="E428" s="270">
        <v>20</v>
      </c>
      <c r="F428" s="270">
        <v>0</v>
      </c>
      <c r="G428" s="270">
        <v>20</v>
      </c>
      <c r="H428" s="270">
        <v>55</v>
      </c>
      <c r="I428" s="270">
        <v>1</v>
      </c>
      <c r="J428" s="270">
        <v>54</v>
      </c>
      <c r="K428" s="278">
        <f t="shared" si="8"/>
        <v>75</v>
      </c>
    </row>
    <row r="429" spans="2:11" x14ac:dyDescent="0.25">
      <c r="B429" t="s">
        <v>1179</v>
      </c>
      <c r="C429" s="270">
        <v>8640922</v>
      </c>
      <c r="D429" t="s">
        <v>1976</v>
      </c>
      <c r="E429" s="270">
        <v>17</v>
      </c>
      <c r="F429" s="270">
        <v>1</v>
      </c>
      <c r="G429" s="270">
        <v>16</v>
      </c>
      <c r="H429" s="270">
        <v>55</v>
      </c>
      <c r="I429" s="270">
        <v>3</v>
      </c>
      <c r="J429" s="270">
        <v>52</v>
      </c>
      <c r="K429" s="278">
        <f t="shared" ref="K429:K460" si="9">E429+H429</f>
        <v>72</v>
      </c>
    </row>
    <row r="430" spans="2:11" x14ac:dyDescent="0.25">
      <c r="B430" t="s">
        <v>1181</v>
      </c>
      <c r="C430" s="270">
        <v>8597660</v>
      </c>
      <c r="D430" t="s">
        <v>2070</v>
      </c>
      <c r="E430" s="270">
        <v>13</v>
      </c>
      <c r="F430" s="270">
        <v>1</v>
      </c>
      <c r="G430" s="270">
        <v>12</v>
      </c>
      <c r="H430" s="270">
        <v>55</v>
      </c>
      <c r="I430" s="270">
        <v>5</v>
      </c>
      <c r="J430" s="270">
        <v>50</v>
      </c>
      <c r="K430" s="278">
        <f t="shared" si="9"/>
        <v>68</v>
      </c>
    </row>
    <row r="431" spans="2:11" x14ac:dyDescent="0.25">
      <c r="B431" t="s">
        <v>1221</v>
      </c>
      <c r="C431" s="270">
        <v>8636471</v>
      </c>
      <c r="D431" t="s">
        <v>1528</v>
      </c>
      <c r="E431" s="270">
        <v>62</v>
      </c>
      <c r="F431" s="270">
        <v>7</v>
      </c>
      <c r="G431" s="270">
        <v>55</v>
      </c>
      <c r="H431" s="270">
        <v>54</v>
      </c>
      <c r="I431" s="270">
        <v>3</v>
      </c>
      <c r="J431" s="270">
        <v>51</v>
      </c>
      <c r="K431" s="278">
        <f t="shared" si="9"/>
        <v>116</v>
      </c>
    </row>
    <row r="432" spans="2:11" x14ac:dyDescent="0.25">
      <c r="B432" t="s">
        <v>1181</v>
      </c>
      <c r="C432" s="270">
        <v>8605156</v>
      </c>
      <c r="D432" t="s">
        <v>1819</v>
      </c>
      <c r="E432" s="270">
        <v>26</v>
      </c>
      <c r="F432" s="270">
        <v>2</v>
      </c>
      <c r="G432" s="270">
        <v>24</v>
      </c>
      <c r="H432" s="270">
        <v>54</v>
      </c>
      <c r="I432" s="270">
        <v>6</v>
      </c>
      <c r="J432" s="270">
        <v>48</v>
      </c>
      <c r="K432" s="278">
        <f t="shared" si="9"/>
        <v>80</v>
      </c>
    </row>
    <row r="433" spans="2:11" x14ac:dyDescent="0.25">
      <c r="B433" t="s">
        <v>1239</v>
      </c>
      <c r="C433" s="270">
        <v>8589606</v>
      </c>
      <c r="D433" t="s">
        <v>1944</v>
      </c>
      <c r="E433" s="270">
        <v>18</v>
      </c>
      <c r="F433" s="270">
        <v>0</v>
      </c>
      <c r="G433" s="270">
        <v>18</v>
      </c>
      <c r="H433" s="270">
        <v>54</v>
      </c>
      <c r="I433" s="270">
        <v>1</v>
      </c>
      <c r="J433" s="270">
        <v>53</v>
      </c>
      <c r="K433" s="278">
        <f t="shared" si="9"/>
        <v>72</v>
      </c>
    </row>
    <row r="434" spans="2:11" x14ac:dyDescent="0.25">
      <c r="B434" t="s">
        <v>1239</v>
      </c>
      <c r="C434" s="270">
        <v>8592983</v>
      </c>
      <c r="D434" t="s">
        <v>1967</v>
      </c>
      <c r="E434" s="270">
        <v>17</v>
      </c>
      <c r="F434" s="270">
        <v>1</v>
      </c>
      <c r="G434" s="270">
        <v>16</v>
      </c>
      <c r="H434" s="270">
        <v>54</v>
      </c>
      <c r="I434" s="270">
        <v>1</v>
      </c>
      <c r="J434" s="270">
        <v>53</v>
      </c>
      <c r="K434" s="278">
        <f t="shared" si="9"/>
        <v>71</v>
      </c>
    </row>
    <row r="435" spans="2:11" x14ac:dyDescent="0.25">
      <c r="B435" t="s">
        <v>1239</v>
      </c>
      <c r="C435" s="270">
        <v>8597439</v>
      </c>
      <c r="D435" t="s">
        <v>1563</v>
      </c>
      <c r="E435" s="270">
        <v>53</v>
      </c>
      <c r="F435" s="270">
        <v>4</v>
      </c>
      <c r="G435" s="270">
        <v>49</v>
      </c>
      <c r="H435" s="270">
        <v>53</v>
      </c>
      <c r="I435" s="270">
        <v>0</v>
      </c>
      <c r="J435" s="270">
        <v>53</v>
      </c>
      <c r="K435" s="278">
        <f t="shared" si="9"/>
        <v>106</v>
      </c>
    </row>
    <row r="436" spans="2:11" x14ac:dyDescent="0.25">
      <c r="B436" t="s">
        <v>1181</v>
      </c>
      <c r="C436" s="270">
        <v>8609800</v>
      </c>
      <c r="D436" t="s">
        <v>1694</v>
      </c>
      <c r="E436" s="270">
        <v>34</v>
      </c>
      <c r="F436" s="270">
        <v>1</v>
      </c>
      <c r="G436" s="270">
        <v>33</v>
      </c>
      <c r="H436" s="270">
        <v>53</v>
      </c>
      <c r="I436" s="270">
        <v>3</v>
      </c>
      <c r="J436" s="270">
        <v>50</v>
      </c>
      <c r="K436" s="278">
        <f t="shared" si="9"/>
        <v>87</v>
      </c>
    </row>
    <row r="437" spans="2:11" x14ac:dyDescent="0.25">
      <c r="B437" t="s">
        <v>1191</v>
      </c>
      <c r="C437" s="270">
        <v>8627131</v>
      </c>
      <c r="D437" t="s">
        <v>1700</v>
      </c>
      <c r="E437" s="270">
        <v>34</v>
      </c>
      <c r="F437" s="270">
        <v>0</v>
      </c>
      <c r="G437" s="270">
        <v>34</v>
      </c>
      <c r="H437" s="270">
        <v>53</v>
      </c>
      <c r="I437" s="270">
        <v>2</v>
      </c>
      <c r="J437" s="270">
        <v>51</v>
      </c>
      <c r="K437" s="278">
        <f t="shared" si="9"/>
        <v>87</v>
      </c>
    </row>
    <row r="438" spans="2:11" x14ac:dyDescent="0.25">
      <c r="B438" t="s">
        <v>1179</v>
      </c>
      <c r="C438" s="270">
        <v>8612419</v>
      </c>
      <c r="D438" t="s">
        <v>1965</v>
      </c>
      <c r="E438" s="270">
        <v>18</v>
      </c>
      <c r="F438" s="270">
        <v>1</v>
      </c>
      <c r="G438" s="270">
        <v>17</v>
      </c>
      <c r="H438" s="270">
        <v>53</v>
      </c>
      <c r="I438" s="270">
        <v>8</v>
      </c>
      <c r="J438" s="270">
        <v>45</v>
      </c>
      <c r="K438" s="278">
        <f t="shared" si="9"/>
        <v>71</v>
      </c>
    </row>
    <row r="439" spans="2:11" x14ac:dyDescent="0.25">
      <c r="B439" t="s">
        <v>1179</v>
      </c>
      <c r="C439" s="270">
        <v>8593672</v>
      </c>
      <c r="D439" t="s">
        <v>1970</v>
      </c>
      <c r="E439" s="270">
        <v>17</v>
      </c>
      <c r="F439" s="270">
        <v>1</v>
      </c>
      <c r="G439" s="270">
        <v>16</v>
      </c>
      <c r="H439" s="270">
        <v>53</v>
      </c>
      <c r="I439" s="270">
        <v>4</v>
      </c>
      <c r="J439" s="270">
        <v>49</v>
      </c>
      <c r="K439" s="278">
        <f t="shared" si="9"/>
        <v>70</v>
      </c>
    </row>
    <row r="440" spans="2:11" x14ac:dyDescent="0.25">
      <c r="B440" t="s">
        <v>1179</v>
      </c>
      <c r="C440" s="270">
        <v>8603754</v>
      </c>
      <c r="D440" t="s">
        <v>1984</v>
      </c>
      <c r="E440" s="270">
        <v>17</v>
      </c>
      <c r="F440" s="270">
        <v>1</v>
      </c>
      <c r="G440" s="270">
        <v>16</v>
      </c>
      <c r="H440" s="270">
        <v>53</v>
      </c>
      <c r="I440" s="270">
        <v>1</v>
      </c>
      <c r="J440" s="270">
        <v>52</v>
      </c>
      <c r="K440" s="278">
        <f t="shared" si="9"/>
        <v>70</v>
      </c>
    </row>
    <row r="441" spans="2:11" x14ac:dyDescent="0.25">
      <c r="B441" t="s">
        <v>1181</v>
      </c>
      <c r="C441" s="270">
        <v>8624494</v>
      </c>
      <c r="D441" t="s">
        <v>1986</v>
      </c>
      <c r="E441" s="270">
        <v>17</v>
      </c>
      <c r="F441" s="270">
        <v>2</v>
      </c>
      <c r="G441" s="270">
        <v>15</v>
      </c>
      <c r="H441" s="270">
        <v>53</v>
      </c>
      <c r="I441" s="270">
        <v>3</v>
      </c>
      <c r="J441" s="270">
        <v>50</v>
      </c>
      <c r="K441" s="278">
        <f t="shared" si="9"/>
        <v>70</v>
      </c>
    </row>
    <row r="442" spans="2:11" x14ac:dyDescent="0.25">
      <c r="B442" t="s">
        <v>1179</v>
      </c>
      <c r="C442" s="270">
        <v>8603876</v>
      </c>
      <c r="D442" t="s">
        <v>2055</v>
      </c>
      <c r="E442" s="270">
        <v>14</v>
      </c>
      <c r="F442" s="270">
        <v>1</v>
      </c>
      <c r="G442" s="270">
        <v>13</v>
      </c>
      <c r="H442" s="270">
        <v>53</v>
      </c>
      <c r="I442" s="270">
        <v>2</v>
      </c>
      <c r="J442" s="270">
        <v>51</v>
      </c>
      <c r="K442" s="278">
        <f t="shared" si="9"/>
        <v>67</v>
      </c>
    </row>
    <row r="443" spans="2:11" x14ac:dyDescent="0.25">
      <c r="B443" t="s">
        <v>1185</v>
      </c>
      <c r="C443" s="270">
        <v>8622898</v>
      </c>
      <c r="D443" t="s">
        <v>2140</v>
      </c>
      <c r="E443" s="270">
        <v>11</v>
      </c>
      <c r="F443" s="270">
        <v>1</v>
      </c>
      <c r="G443" s="270">
        <v>10</v>
      </c>
      <c r="H443" s="270">
        <v>53</v>
      </c>
      <c r="I443" s="270">
        <v>2</v>
      </c>
      <c r="J443" s="270">
        <v>51</v>
      </c>
      <c r="K443" s="278">
        <f t="shared" si="9"/>
        <v>64</v>
      </c>
    </row>
    <row r="444" spans="2:11" x14ac:dyDescent="0.25">
      <c r="B444" t="s">
        <v>1181</v>
      </c>
      <c r="C444" s="270">
        <v>8630277</v>
      </c>
      <c r="D444" t="s">
        <v>2211</v>
      </c>
      <c r="E444" s="270">
        <v>9</v>
      </c>
      <c r="F444" s="270">
        <v>0</v>
      </c>
      <c r="G444" s="270">
        <v>9</v>
      </c>
      <c r="H444" s="270">
        <v>53</v>
      </c>
      <c r="I444" s="270">
        <v>0</v>
      </c>
      <c r="J444" s="270">
        <v>53</v>
      </c>
      <c r="K444" s="278">
        <f t="shared" si="9"/>
        <v>62</v>
      </c>
    </row>
    <row r="445" spans="2:11" x14ac:dyDescent="0.25">
      <c r="B445" t="s">
        <v>1237</v>
      </c>
      <c r="C445" s="270">
        <v>8581839</v>
      </c>
      <c r="D445" t="s">
        <v>1713</v>
      </c>
      <c r="E445" s="270">
        <v>33</v>
      </c>
      <c r="F445" s="270">
        <v>2</v>
      </c>
      <c r="G445" s="270">
        <v>31</v>
      </c>
      <c r="H445" s="270">
        <v>52</v>
      </c>
      <c r="I445" s="270">
        <v>4</v>
      </c>
      <c r="J445" s="270">
        <v>48</v>
      </c>
      <c r="K445" s="278">
        <f t="shared" si="9"/>
        <v>85</v>
      </c>
    </row>
    <row r="446" spans="2:11" x14ac:dyDescent="0.25">
      <c r="B446" t="s">
        <v>1181</v>
      </c>
      <c r="C446" s="270">
        <v>8640585</v>
      </c>
      <c r="D446" t="s">
        <v>1728</v>
      </c>
      <c r="E446" s="270">
        <v>32</v>
      </c>
      <c r="F446" s="270">
        <v>2</v>
      </c>
      <c r="G446" s="270">
        <v>30</v>
      </c>
      <c r="H446" s="270">
        <v>52</v>
      </c>
      <c r="I446" s="270">
        <v>4</v>
      </c>
      <c r="J446" s="270">
        <v>48</v>
      </c>
      <c r="K446" s="278">
        <f t="shared" si="9"/>
        <v>84</v>
      </c>
    </row>
    <row r="447" spans="2:11" x14ac:dyDescent="0.25">
      <c r="B447" t="s">
        <v>1181</v>
      </c>
      <c r="C447" s="270">
        <v>8622440</v>
      </c>
      <c r="D447" t="s">
        <v>1732</v>
      </c>
      <c r="E447" s="270">
        <v>31</v>
      </c>
      <c r="F447" s="270">
        <v>1</v>
      </c>
      <c r="G447" s="270">
        <v>30</v>
      </c>
      <c r="H447" s="270">
        <v>52</v>
      </c>
      <c r="I447" s="270">
        <v>5</v>
      </c>
      <c r="J447" s="270">
        <v>47</v>
      </c>
      <c r="K447" s="278">
        <f t="shared" si="9"/>
        <v>83</v>
      </c>
    </row>
    <row r="448" spans="2:11" x14ac:dyDescent="0.25">
      <c r="B448" t="s">
        <v>1185</v>
      </c>
      <c r="C448" s="270">
        <v>8627906</v>
      </c>
      <c r="D448" t="s">
        <v>1747</v>
      </c>
      <c r="E448" s="270">
        <v>30</v>
      </c>
      <c r="F448" s="270">
        <v>0</v>
      </c>
      <c r="G448" s="270">
        <v>30</v>
      </c>
      <c r="H448" s="270">
        <v>52</v>
      </c>
      <c r="I448" s="270">
        <v>3</v>
      </c>
      <c r="J448" s="270">
        <v>49</v>
      </c>
      <c r="K448" s="278">
        <f t="shared" si="9"/>
        <v>82</v>
      </c>
    </row>
    <row r="449" spans="2:11" x14ac:dyDescent="0.25">
      <c r="B449" t="s">
        <v>1237</v>
      </c>
      <c r="C449" s="270">
        <v>8633004</v>
      </c>
      <c r="D449" t="s">
        <v>1823</v>
      </c>
      <c r="E449" s="270">
        <v>25</v>
      </c>
      <c r="F449" s="270">
        <v>0</v>
      </c>
      <c r="G449" s="270">
        <v>25</v>
      </c>
      <c r="H449" s="270">
        <v>52</v>
      </c>
      <c r="I449" s="270">
        <v>6</v>
      </c>
      <c r="J449" s="270">
        <v>46</v>
      </c>
      <c r="K449" s="278">
        <f t="shared" si="9"/>
        <v>77</v>
      </c>
    </row>
    <row r="450" spans="2:11" x14ac:dyDescent="0.25">
      <c r="B450" t="s">
        <v>1179</v>
      </c>
      <c r="C450" s="270">
        <v>8586139</v>
      </c>
      <c r="D450" t="s">
        <v>1919</v>
      </c>
      <c r="E450" s="270">
        <v>20</v>
      </c>
      <c r="F450" s="270">
        <v>2</v>
      </c>
      <c r="G450" s="270">
        <v>18</v>
      </c>
      <c r="H450" s="270">
        <v>52</v>
      </c>
      <c r="I450" s="270">
        <v>2</v>
      </c>
      <c r="J450" s="270">
        <v>50</v>
      </c>
      <c r="K450" s="278">
        <f t="shared" si="9"/>
        <v>72</v>
      </c>
    </row>
    <row r="451" spans="2:11" x14ac:dyDescent="0.25">
      <c r="B451" t="s">
        <v>1181</v>
      </c>
      <c r="C451" s="270">
        <v>8614764</v>
      </c>
      <c r="D451" t="s">
        <v>1936</v>
      </c>
      <c r="E451" s="270">
        <v>19</v>
      </c>
      <c r="F451" s="270">
        <v>0</v>
      </c>
      <c r="G451" s="270">
        <v>19</v>
      </c>
      <c r="H451" s="270">
        <v>52</v>
      </c>
      <c r="I451" s="270">
        <v>5</v>
      </c>
      <c r="J451" s="270">
        <v>47</v>
      </c>
      <c r="K451" s="278">
        <f t="shared" si="9"/>
        <v>71</v>
      </c>
    </row>
    <row r="452" spans="2:11" x14ac:dyDescent="0.25">
      <c r="B452" t="s">
        <v>1239</v>
      </c>
      <c r="C452" s="270">
        <v>8636501</v>
      </c>
      <c r="D452" t="s">
        <v>1940</v>
      </c>
      <c r="E452" s="270">
        <v>19</v>
      </c>
      <c r="F452" s="270">
        <v>3</v>
      </c>
      <c r="G452" s="270">
        <v>16</v>
      </c>
      <c r="H452" s="270">
        <v>52</v>
      </c>
      <c r="I452" s="270">
        <v>3</v>
      </c>
      <c r="J452" s="270">
        <v>49</v>
      </c>
      <c r="K452" s="278">
        <f t="shared" si="9"/>
        <v>71</v>
      </c>
    </row>
    <row r="453" spans="2:11" x14ac:dyDescent="0.25">
      <c r="B453" t="s">
        <v>1181</v>
      </c>
      <c r="C453" s="270">
        <v>8622318</v>
      </c>
      <c r="D453" t="s">
        <v>2185</v>
      </c>
      <c r="E453" s="270">
        <v>10</v>
      </c>
      <c r="F453" s="270">
        <v>0</v>
      </c>
      <c r="G453" s="270">
        <v>10</v>
      </c>
      <c r="H453" s="270">
        <v>52</v>
      </c>
      <c r="I453" s="270">
        <v>5</v>
      </c>
      <c r="J453" s="270">
        <v>47</v>
      </c>
      <c r="K453" s="278">
        <f t="shared" si="9"/>
        <v>62</v>
      </c>
    </row>
    <row r="454" spans="2:11" x14ac:dyDescent="0.25">
      <c r="B454" t="s">
        <v>1181</v>
      </c>
      <c r="C454" s="270">
        <v>8614760</v>
      </c>
      <c r="D454" t="s">
        <v>2382</v>
      </c>
      <c r="E454" s="270">
        <v>6</v>
      </c>
      <c r="F454" s="270">
        <v>0</v>
      </c>
      <c r="G454" s="270">
        <v>6</v>
      </c>
      <c r="H454" s="270">
        <v>52</v>
      </c>
      <c r="I454" s="270">
        <v>2</v>
      </c>
      <c r="J454" s="270">
        <v>50</v>
      </c>
      <c r="K454" s="278">
        <f t="shared" si="9"/>
        <v>58</v>
      </c>
    </row>
    <row r="455" spans="2:11" x14ac:dyDescent="0.25">
      <c r="B455" t="s">
        <v>1179</v>
      </c>
      <c r="C455" s="270">
        <v>8603751</v>
      </c>
      <c r="D455" t="s">
        <v>2402</v>
      </c>
      <c r="E455" s="270">
        <v>6</v>
      </c>
      <c r="F455" s="270">
        <v>0</v>
      </c>
      <c r="G455" s="270">
        <v>6</v>
      </c>
      <c r="H455" s="270">
        <v>52</v>
      </c>
      <c r="I455" s="270">
        <v>5</v>
      </c>
      <c r="J455" s="270">
        <v>47</v>
      </c>
      <c r="K455" s="278">
        <f t="shared" si="9"/>
        <v>58</v>
      </c>
    </row>
    <row r="456" spans="2:11" x14ac:dyDescent="0.25">
      <c r="B456" t="s">
        <v>1181</v>
      </c>
      <c r="C456" s="270">
        <v>8614022</v>
      </c>
      <c r="D456" t="s">
        <v>1640</v>
      </c>
      <c r="E456" s="270">
        <v>41</v>
      </c>
      <c r="F456" s="270">
        <v>2</v>
      </c>
      <c r="G456" s="270">
        <v>39</v>
      </c>
      <c r="H456" s="270">
        <v>51</v>
      </c>
      <c r="I456" s="270">
        <v>3</v>
      </c>
      <c r="J456" s="270">
        <v>48</v>
      </c>
      <c r="K456" s="278">
        <f t="shared" si="9"/>
        <v>92</v>
      </c>
    </row>
    <row r="457" spans="2:11" x14ac:dyDescent="0.25">
      <c r="B457" t="s">
        <v>1194</v>
      </c>
      <c r="C457" s="270">
        <v>8581847</v>
      </c>
      <c r="D457" t="s">
        <v>1665</v>
      </c>
      <c r="E457" s="270">
        <v>38</v>
      </c>
      <c r="F457" s="270">
        <v>1</v>
      </c>
      <c r="G457" s="270">
        <v>37</v>
      </c>
      <c r="H457" s="270">
        <v>51</v>
      </c>
      <c r="I457" s="270">
        <v>1</v>
      </c>
      <c r="J457" s="270">
        <v>50</v>
      </c>
      <c r="K457" s="278">
        <f t="shared" si="9"/>
        <v>89</v>
      </c>
    </row>
    <row r="458" spans="2:11" x14ac:dyDescent="0.25">
      <c r="B458" t="s">
        <v>1181</v>
      </c>
      <c r="C458" s="270">
        <v>8625915</v>
      </c>
      <c r="D458" t="s">
        <v>1778</v>
      </c>
      <c r="E458" s="270">
        <v>28</v>
      </c>
      <c r="F458" s="270">
        <v>3</v>
      </c>
      <c r="G458" s="270">
        <v>25</v>
      </c>
      <c r="H458" s="270">
        <v>51</v>
      </c>
      <c r="I458" s="270">
        <v>6</v>
      </c>
      <c r="J458" s="270">
        <v>45</v>
      </c>
      <c r="K458" s="278">
        <f t="shared" si="9"/>
        <v>79</v>
      </c>
    </row>
    <row r="459" spans="2:11" x14ac:dyDescent="0.25">
      <c r="B459" t="s">
        <v>1179</v>
      </c>
      <c r="C459" s="270">
        <v>8627892</v>
      </c>
      <c r="D459" t="s">
        <v>1844</v>
      </c>
      <c r="E459" s="270">
        <v>24</v>
      </c>
      <c r="F459" s="270">
        <v>2</v>
      </c>
      <c r="G459" s="270">
        <v>22</v>
      </c>
      <c r="H459" s="270">
        <v>51</v>
      </c>
      <c r="I459" s="270">
        <v>7</v>
      </c>
      <c r="J459" s="270">
        <v>44</v>
      </c>
      <c r="K459" s="278">
        <f t="shared" si="9"/>
        <v>75</v>
      </c>
    </row>
    <row r="460" spans="2:11" x14ac:dyDescent="0.25">
      <c r="B460" t="s">
        <v>1179</v>
      </c>
      <c r="C460" s="270">
        <v>8601170</v>
      </c>
      <c r="D460" t="s">
        <v>1876</v>
      </c>
      <c r="E460" s="270">
        <v>22</v>
      </c>
      <c r="F460" s="270">
        <v>4</v>
      </c>
      <c r="G460" s="270">
        <v>18</v>
      </c>
      <c r="H460" s="270">
        <v>51</v>
      </c>
      <c r="I460" s="270">
        <v>5</v>
      </c>
      <c r="J460" s="270">
        <v>46</v>
      </c>
      <c r="K460" s="278">
        <f t="shared" si="9"/>
        <v>73</v>
      </c>
    </row>
    <row r="461" spans="2:11" x14ac:dyDescent="0.25">
      <c r="B461" t="s">
        <v>1181</v>
      </c>
      <c r="C461" s="270">
        <v>8592220</v>
      </c>
      <c r="D461" t="s">
        <v>2029</v>
      </c>
      <c r="E461" s="270">
        <v>15</v>
      </c>
      <c r="F461" s="270">
        <v>1</v>
      </c>
      <c r="G461" s="270">
        <v>14</v>
      </c>
      <c r="H461" s="270">
        <v>51</v>
      </c>
      <c r="I461" s="270">
        <v>2</v>
      </c>
      <c r="J461" s="270">
        <v>49</v>
      </c>
      <c r="K461" s="278">
        <f t="shared" ref="K461:K495" si="10">E461+H461</f>
        <v>66</v>
      </c>
    </row>
    <row r="462" spans="2:11" x14ac:dyDescent="0.25">
      <c r="B462" t="s">
        <v>1179</v>
      </c>
      <c r="C462" s="270">
        <v>8609116</v>
      </c>
      <c r="D462" t="s">
        <v>2097</v>
      </c>
      <c r="E462" s="270">
        <v>13</v>
      </c>
      <c r="F462" s="270">
        <v>1</v>
      </c>
      <c r="G462" s="270">
        <v>12</v>
      </c>
      <c r="H462" s="270">
        <v>51</v>
      </c>
      <c r="I462" s="270">
        <v>7</v>
      </c>
      <c r="J462" s="270">
        <v>44</v>
      </c>
      <c r="K462" s="278">
        <f t="shared" si="10"/>
        <v>64</v>
      </c>
    </row>
    <row r="463" spans="2:11" x14ac:dyDescent="0.25">
      <c r="B463" t="s">
        <v>1179</v>
      </c>
      <c r="C463" s="270">
        <v>8593962</v>
      </c>
      <c r="D463" t="s">
        <v>2139</v>
      </c>
      <c r="E463" s="270">
        <v>11</v>
      </c>
      <c r="F463" s="270">
        <v>0</v>
      </c>
      <c r="G463" s="270">
        <v>11</v>
      </c>
      <c r="H463" s="270">
        <v>51</v>
      </c>
      <c r="I463" s="270">
        <v>3</v>
      </c>
      <c r="J463" s="270">
        <v>48</v>
      </c>
      <c r="K463" s="278">
        <f t="shared" si="10"/>
        <v>62</v>
      </c>
    </row>
    <row r="464" spans="2:11" x14ac:dyDescent="0.25">
      <c r="B464" t="s">
        <v>1239</v>
      </c>
      <c r="C464" s="270">
        <v>8618264</v>
      </c>
      <c r="D464" t="s">
        <v>2230</v>
      </c>
      <c r="E464" s="270">
        <v>9</v>
      </c>
      <c r="F464" s="270">
        <v>0</v>
      </c>
      <c r="G464" s="270">
        <v>9</v>
      </c>
      <c r="H464" s="270">
        <v>51</v>
      </c>
      <c r="I464" s="270">
        <v>8</v>
      </c>
      <c r="J464" s="270">
        <v>43</v>
      </c>
      <c r="K464" s="278">
        <f t="shared" si="10"/>
        <v>60</v>
      </c>
    </row>
    <row r="465" spans="2:11" x14ac:dyDescent="0.25">
      <c r="B465" t="s">
        <v>1179</v>
      </c>
      <c r="C465" s="270">
        <v>8621625</v>
      </c>
      <c r="D465" t="s">
        <v>2358</v>
      </c>
      <c r="E465" s="270">
        <v>7</v>
      </c>
      <c r="F465" s="270">
        <v>0</v>
      </c>
      <c r="G465" s="270">
        <v>7</v>
      </c>
      <c r="H465" s="270">
        <v>51</v>
      </c>
      <c r="I465" s="270">
        <v>6</v>
      </c>
      <c r="J465" s="270">
        <v>45</v>
      </c>
      <c r="K465" s="278">
        <f t="shared" si="10"/>
        <v>58</v>
      </c>
    </row>
    <row r="466" spans="2:11" x14ac:dyDescent="0.25">
      <c r="B466" t="s">
        <v>1191</v>
      </c>
      <c r="C466" s="270">
        <v>8611934</v>
      </c>
      <c r="D466" t="s">
        <v>1671</v>
      </c>
      <c r="E466" s="270">
        <v>37</v>
      </c>
      <c r="F466" s="270">
        <v>1</v>
      </c>
      <c r="G466" s="270">
        <v>36</v>
      </c>
      <c r="H466" s="270">
        <v>50</v>
      </c>
      <c r="I466" s="270">
        <v>4</v>
      </c>
      <c r="J466" s="270">
        <v>46</v>
      </c>
      <c r="K466" s="278">
        <f t="shared" si="10"/>
        <v>87</v>
      </c>
    </row>
    <row r="467" spans="2:11" x14ac:dyDescent="0.25">
      <c r="B467" t="s">
        <v>1239</v>
      </c>
      <c r="C467" s="270">
        <v>8621792</v>
      </c>
      <c r="D467" t="s">
        <v>1843</v>
      </c>
      <c r="E467" s="270">
        <v>24</v>
      </c>
      <c r="F467" s="270">
        <v>0</v>
      </c>
      <c r="G467" s="270">
        <v>24</v>
      </c>
      <c r="H467" s="270">
        <v>50</v>
      </c>
      <c r="I467" s="270">
        <v>1</v>
      </c>
      <c r="J467" s="270">
        <v>49</v>
      </c>
      <c r="K467" s="278">
        <f t="shared" si="10"/>
        <v>74</v>
      </c>
    </row>
    <row r="468" spans="2:11" x14ac:dyDescent="0.25">
      <c r="B468" t="s">
        <v>1181</v>
      </c>
      <c r="C468" s="270">
        <v>8602235</v>
      </c>
      <c r="D468" t="s">
        <v>1858</v>
      </c>
      <c r="E468" s="270">
        <v>23</v>
      </c>
      <c r="F468" s="270">
        <v>1</v>
      </c>
      <c r="G468" s="270">
        <v>22</v>
      </c>
      <c r="H468" s="270">
        <v>50</v>
      </c>
      <c r="I468" s="270">
        <v>3</v>
      </c>
      <c r="J468" s="270">
        <v>47</v>
      </c>
      <c r="K468" s="278">
        <f t="shared" si="10"/>
        <v>73</v>
      </c>
    </row>
    <row r="469" spans="2:11" x14ac:dyDescent="0.25">
      <c r="B469" t="s">
        <v>1181</v>
      </c>
      <c r="C469" s="270">
        <v>8643074</v>
      </c>
      <c r="D469" t="s">
        <v>2035</v>
      </c>
      <c r="E469" s="270">
        <v>15</v>
      </c>
      <c r="F469" s="270">
        <v>0</v>
      </c>
      <c r="G469" s="270">
        <v>15</v>
      </c>
      <c r="H469" s="270">
        <v>50</v>
      </c>
      <c r="I469" s="270">
        <v>5</v>
      </c>
      <c r="J469" s="270">
        <v>45</v>
      </c>
      <c r="K469" s="278">
        <f t="shared" si="10"/>
        <v>65</v>
      </c>
    </row>
    <row r="470" spans="2:11" x14ac:dyDescent="0.25">
      <c r="B470" t="s">
        <v>1179</v>
      </c>
      <c r="C470" s="270">
        <v>8588477</v>
      </c>
      <c r="D470" t="s">
        <v>2063</v>
      </c>
      <c r="E470" s="270">
        <v>14</v>
      </c>
      <c r="F470" s="270">
        <v>1</v>
      </c>
      <c r="G470" s="270">
        <v>13</v>
      </c>
      <c r="H470" s="270">
        <v>50</v>
      </c>
      <c r="I470" s="270">
        <v>2</v>
      </c>
      <c r="J470" s="270">
        <v>48</v>
      </c>
      <c r="K470" s="278">
        <f t="shared" si="10"/>
        <v>64</v>
      </c>
    </row>
    <row r="471" spans="2:11" x14ac:dyDescent="0.25">
      <c r="B471" t="s">
        <v>1179</v>
      </c>
      <c r="C471" s="270">
        <v>8581054</v>
      </c>
      <c r="D471" t="s">
        <v>2114</v>
      </c>
      <c r="E471" s="270">
        <v>12</v>
      </c>
      <c r="F471" s="270">
        <v>0</v>
      </c>
      <c r="G471" s="270">
        <v>12</v>
      </c>
      <c r="H471" s="270">
        <v>50</v>
      </c>
      <c r="I471" s="270">
        <v>1</v>
      </c>
      <c r="J471" s="270">
        <v>49</v>
      </c>
      <c r="K471" s="278">
        <f t="shared" si="10"/>
        <v>62</v>
      </c>
    </row>
    <row r="472" spans="2:11" x14ac:dyDescent="0.25">
      <c r="B472" t="s">
        <v>1179</v>
      </c>
      <c r="C472" s="270">
        <v>8613920</v>
      </c>
      <c r="D472" t="s">
        <v>2204</v>
      </c>
      <c r="E472" s="270">
        <v>10</v>
      </c>
      <c r="F472" s="270">
        <v>2</v>
      </c>
      <c r="G472" s="270">
        <v>8</v>
      </c>
      <c r="H472" s="270">
        <v>50</v>
      </c>
      <c r="I472" s="270">
        <v>6</v>
      </c>
      <c r="J472" s="270">
        <v>44</v>
      </c>
      <c r="K472" s="278">
        <f t="shared" si="10"/>
        <v>60</v>
      </c>
    </row>
    <row r="473" spans="2:11" x14ac:dyDescent="0.25">
      <c r="B473" t="s">
        <v>1194</v>
      </c>
      <c r="C473" s="270">
        <v>8628520</v>
      </c>
      <c r="D473" t="s">
        <v>1494</v>
      </c>
      <c r="E473" s="270">
        <v>73</v>
      </c>
      <c r="F473" s="270">
        <v>5</v>
      </c>
      <c r="G473" s="270">
        <v>68</v>
      </c>
      <c r="H473" s="270">
        <v>49</v>
      </c>
      <c r="I473" s="270">
        <v>9</v>
      </c>
      <c r="J473" s="270">
        <v>40</v>
      </c>
      <c r="K473" s="278">
        <f t="shared" si="10"/>
        <v>122</v>
      </c>
    </row>
    <row r="474" spans="2:11" x14ac:dyDescent="0.25">
      <c r="B474" t="s">
        <v>1185</v>
      </c>
      <c r="C474" s="270">
        <v>8627915</v>
      </c>
      <c r="D474" t="s">
        <v>1724</v>
      </c>
      <c r="E474" s="270">
        <v>32</v>
      </c>
      <c r="F474" s="270">
        <v>1</v>
      </c>
      <c r="G474" s="270">
        <v>31</v>
      </c>
      <c r="H474" s="270">
        <v>49</v>
      </c>
      <c r="I474" s="270">
        <v>6</v>
      </c>
      <c r="J474" s="270">
        <v>43</v>
      </c>
      <c r="K474" s="278">
        <f t="shared" si="10"/>
        <v>81</v>
      </c>
    </row>
    <row r="475" spans="2:11" x14ac:dyDescent="0.25">
      <c r="B475" t="s">
        <v>1239</v>
      </c>
      <c r="C475" s="270">
        <v>8630770</v>
      </c>
      <c r="D475" t="s">
        <v>1860</v>
      </c>
      <c r="E475" s="270">
        <v>23</v>
      </c>
      <c r="F475" s="270">
        <v>1</v>
      </c>
      <c r="G475" s="270">
        <v>22</v>
      </c>
      <c r="H475" s="270">
        <v>49</v>
      </c>
      <c r="I475" s="270">
        <v>3</v>
      </c>
      <c r="J475" s="270">
        <v>46</v>
      </c>
      <c r="K475" s="278">
        <f t="shared" si="10"/>
        <v>72</v>
      </c>
    </row>
    <row r="476" spans="2:11" x14ac:dyDescent="0.25">
      <c r="B476" t="s">
        <v>1179</v>
      </c>
      <c r="C476" s="270">
        <v>8598838</v>
      </c>
      <c r="D476" t="s">
        <v>1906</v>
      </c>
      <c r="E476" s="270">
        <v>20</v>
      </c>
      <c r="F476" s="270">
        <v>1</v>
      </c>
      <c r="G476" s="270">
        <v>19</v>
      </c>
      <c r="H476" s="270">
        <v>49</v>
      </c>
      <c r="I476" s="270">
        <v>2</v>
      </c>
      <c r="J476" s="270">
        <v>47</v>
      </c>
      <c r="K476" s="278">
        <f t="shared" si="10"/>
        <v>69</v>
      </c>
    </row>
    <row r="477" spans="2:11" x14ac:dyDescent="0.25">
      <c r="B477" t="s">
        <v>1181</v>
      </c>
      <c r="C477" s="270">
        <v>8584762</v>
      </c>
      <c r="D477" t="s">
        <v>1946</v>
      </c>
      <c r="E477" s="270">
        <v>18</v>
      </c>
      <c r="F477" s="270">
        <v>1</v>
      </c>
      <c r="G477" s="270">
        <v>17</v>
      </c>
      <c r="H477" s="270">
        <v>49</v>
      </c>
      <c r="I477" s="270">
        <v>1</v>
      </c>
      <c r="J477" s="270">
        <v>48</v>
      </c>
      <c r="K477" s="278">
        <f t="shared" si="10"/>
        <v>67</v>
      </c>
    </row>
    <row r="478" spans="2:11" x14ac:dyDescent="0.25">
      <c r="B478" t="s">
        <v>1181</v>
      </c>
      <c r="C478" s="270">
        <v>8639855</v>
      </c>
      <c r="D478" t="s">
        <v>1994</v>
      </c>
      <c r="E478" s="270">
        <v>16</v>
      </c>
      <c r="F478" s="270">
        <v>1</v>
      </c>
      <c r="G478" s="270">
        <v>15</v>
      </c>
      <c r="H478" s="270">
        <v>49</v>
      </c>
      <c r="I478" s="270">
        <v>5</v>
      </c>
      <c r="J478" s="270">
        <v>44</v>
      </c>
      <c r="K478" s="278">
        <f t="shared" si="10"/>
        <v>65</v>
      </c>
    </row>
    <row r="479" spans="2:11" x14ac:dyDescent="0.25">
      <c r="B479" t="s">
        <v>1179</v>
      </c>
      <c r="C479" s="270">
        <v>8588451</v>
      </c>
      <c r="D479" t="s">
        <v>2026</v>
      </c>
      <c r="E479" s="270">
        <v>15</v>
      </c>
      <c r="F479" s="270">
        <v>1</v>
      </c>
      <c r="G479" s="270">
        <v>14</v>
      </c>
      <c r="H479" s="270">
        <v>49</v>
      </c>
      <c r="I479" s="270">
        <v>0</v>
      </c>
      <c r="J479" s="270">
        <v>49</v>
      </c>
      <c r="K479" s="278">
        <f t="shared" si="10"/>
        <v>64</v>
      </c>
    </row>
    <row r="480" spans="2:11" x14ac:dyDescent="0.25">
      <c r="B480" t="s">
        <v>1179</v>
      </c>
      <c r="C480" s="270">
        <v>8591222</v>
      </c>
      <c r="D480" t="s">
        <v>2074</v>
      </c>
      <c r="E480" s="270">
        <v>13</v>
      </c>
      <c r="F480" s="270">
        <v>1</v>
      </c>
      <c r="G480" s="270">
        <v>12</v>
      </c>
      <c r="H480" s="270">
        <v>49</v>
      </c>
      <c r="I480" s="270">
        <v>2</v>
      </c>
      <c r="J480" s="270">
        <v>47</v>
      </c>
      <c r="K480" s="278">
        <f t="shared" si="10"/>
        <v>62</v>
      </c>
    </row>
    <row r="481" spans="2:11" x14ac:dyDescent="0.25">
      <c r="B481" t="s">
        <v>1179</v>
      </c>
      <c r="C481" s="270">
        <v>8624002</v>
      </c>
      <c r="D481" t="s">
        <v>2356</v>
      </c>
      <c r="E481" s="270">
        <v>7</v>
      </c>
      <c r="F481" s="270">
        <v>0</v>
      </c>
      <c r="G481" s="270">
        <v>7</v>
      </c>
      <c r="H481" s="270">
        <v>49</v>
      </c>
      <c r="I481" s="270">
        <v>3</v>
      </c>
      <c r="J481" s="270">
        <v>46</v>
      </c>
      <c r="K481" s="278">
        <f t="shared" si="10"/>
        <v>56</v>
      </c>
    </row>
    <row r="482" spans="2:11" x14ac:dyDescent="0.25">
      <c r="B482" t="s">
        <v>1179</v>
      </c>
      <c r="C482" s="270">
        <v>8613877</v>
      </c>
      <c r="D482" t="s">
        <v>2361</v>
      </c>
      <c r="E482" s="270">
        <v>7</v>
      </c>
      <c r="F482" s="270">
        <v>0</v>
      </c>
      <c r="G482" s="270">
        <v>7</v>
      </c>
      <c r="H482" s="270">
        <v>49</v>
      </c>
      <c r="I482" s="270">
        <v>3</v>
      </c>
      <c r="J482" s="270">
        <v>46</v>
      </c>
      <c r="K482" s="278">
        <f t="shared" si="10"/>
        <v>56</v>
      </c>
    </row>
    <row r="483" spans="2:11" x14ac:dyDescent="0.25">
      <c r="B483" t="s">
        <v>1191</v>
      </c>
      <c r="C483" s="270">
        <v>8610695</v>
      </c>
      <c r="D483" t="s">
        <v>1657</v>
      </c>
      <c r="E483" s="270">
        <v>38</v>
      </c>
      <c r="F483" s="270">
        <v>2</v>
      </c>
      <c r="G483" s="270">
        <v>36</v>
      </c>
      <c r="H483" s="270">
        <v>48</v>
      </c>
      <c r="I483" s="270">
        <v>6</v>
      </c>
      <c r="J483" s="270">
        <v>42</v>
      </c>
      <c r="K483" s="278">
        <f t="shared" si="10"/>
        <v>86</v>
      </c>
    </row>
    <row r="484" spans="2:11" x14ac:dyDescent="0.25">
      <c r="B484" t="s">
        <v>1185</v>
      </c>
      <c r="C484" s="270">
        <v>8589629</v>
      </c>
      <c r="D484" t="s">
        <v>1680</v>
      </c>
      <c r="E484" s="270">
        <v>36</v>
      </c>
      <c r="F484" s="270">
        <v>0</v>
      </c>
      <c r="G484" s="270">
        <v>36</v>
      </c>
      <c r="H484" s="270">
        <v>48</v>
      </c>
      <c r="I484" s="270">
        <v>3</v>
      </c>
      <c r="J484" s="270">
        <v>45</v>
      </c>
      <c r="K484" s="278">
        <f t="shared" si="10"/>
        <v>84</v>
      </c>
    </row>
    <row r="485" spans="2:11" x14ac:dyDescent="0.25">
      <c r="B485" t="s">
        <v>1179</v>
      </c>
      <c r="C485" s="270">
        <v>8606218</v>
      </c>
      <c r="D485" t="s">
        <v>1814</v>
      </c>
      <c r="E485" s="270">
        <v>26</v>
      </c>
      <c r="F485" s="270">
        <v>0</v>
      </c>
      <c r="G485" s="270">
        <v>26</v>
      </c>
      <c r="H485" s="270">
        <v>48</v>
      </c>
      <c r="I485" s="270">
        <v>8</v>
      </c>
      <c r="J485" s="270">
        <v>40</v>
      </c>
      <c r="K485" s="278">
        <f t="shared" si="10"/>
        <v>74</v>
      </c>
    </row>
    <row r="486" spans="2:11" x14ac:dyDescent="0.25">
      <c r="B486" t="s">
        <v>1181</v>
      </c>
      <c r="C486" s="270">
        <v>8624949</v>
      </c>
      <c r="D486" t="s">
        <v>1826</v>
      </c>
      <c r="E486" s="270">
        <v>25</v>
      </c>
      <c r="F486" s="270">
        <v>0</v>
      </c>
      <c r="G486" s="270">
        <v>25</v>
      </c>
      <c r="H486" s="270">
        <v>48</v>
      </c>
      <c r="I486" s="270">
        <v>3</v>
      </c>
      <c r="J486" s="270">
        <v>45</v>
      </c>
      <c r="K486" s="278">
        <f t="shared" si="10"/>
        <v>73</v>
      </c>
    </row>
    <row r="487" spans="2:11" x14ac:dyDescent="0.25">
      <c r="B487" t="s">
        <v>1181</v>
      </c>
      <c r="C487" s="270">
        <v>8639102</v>
      </c>
      <c r="D487" t="s">
        <v>1851</v>
      </c>
      <c r="E487" s="270">
        <v>24</v>
      </c>
      <c r="F487" s="270">
        <v>4</v>
      </c>
      <c r="G487" s="270">
        <v>20</v>
      </c>
      <c r="H487" s="270">
        <v>48</v>
      </c>
      <c r="I487" s="270">
        <v>6</v>
      </c>
      <c r="J487" s="270">
        <v>42</v>
      </c>
      <c r="K487" s="278">
        <f t="shared" si="10"/>
        <v>72</v>
      </c>
    </row>
    <row r="488" spans="2:11" x14ac:dyDescent="0.25">
      <c r="B488" t="s">
        <v>1181</v>
      </c>
      <c r="C488" s="270">
        <v>8630276</v>
      </c>
      <c r="D488" t="s">
        <v>1881</v>
      </c>
      <c r="E488" s="270">
        <v>22</v>
      </c>
      <c r="F488" s="270">
        <v>0</v>
      </c>
      <c r="G488" s="270">
        <v>22</v>
      </c>
      <c r="H488" s="270">
        <v>48</v>
      </c>
      <c r="I488" s="270">
        <v>5</v>
      </c>
      <c r="J488" s="270">
        <v>43</v>
      </c>
      <c r="K488" s="278">
        <f t="shared" si="10"/>
        <v>70</v>
      </c>
    </row>
    <row r="489" spans="2:11" x14ac:dyDescent="0.25">
      <c r="B489" t="s">
        <v>1179</v>
      </c>
      <c r="C489" s="270">
        <v>8636905</v>
      </c>
      <c r="D489" t="s">
        <v>1885</v>
      </c>
      <c r="E489" s="270">
        <v>22</v>
      </c>
      <c r="F489" s="270">
        <v>3</v>
      </c>
      <c r="G489" s="270">
        <v>19</v>
      </c>
      <c r="H489" s="270">
        <v>48</v>
      </c>
      <c r="I489" s="270">
        <v>3</v>
      </c>
      <c r="J489" s="270">
        <v>45</v>
      </c>
      <c r="K489" s="278">
        <f t="shared" si="10"/>
        <v>70</v>
      </c>
    </row>
    <row r="490" spans="2:11" x14ac:dyDescent="0.25">
      <c r="B490" t="s">
        <v>1179</v>
      </c>
      <c r="C490" s="270">
        <v>8640918</v>
      </c>
      <c r="D490" t="s">
        <v>1896</v>
      </c>
      <c r="E490" s="270">
        <v>21</v>
      </c>
      <c r="F490" s="270">
        <v>1</v>
      </c>
      <c r="G490" s="270">
        <v>20</v>
      </c>
      <c r="H490" s="270">
        <v>48</v>
      </c>
      <c r="I490" s="270">
        <v>3</v>
      </c>
      <c r="J490" s="270">
        <v>45</v>
      </c>
      <c r="K490" s="278">
        <f t="shared" si="10"/>
        <v>69</v>
      </c>
    </row>
    <row r="491" spans="2:11" x14ac:dyDescent="0.25">
      <c r="B491" t="s">
        <v>1181</v>
      </c>
      <c r="C491" s="270">
        <v>8578811</v>
      </c>
      <c r="D491" t="s">
        <v>2053</v>
      </c>
      <c r="E491" s="270">
        <v>14</v>
      </c>
      <c r="F491" s="270">
        <v>0</v>
      </c>
      <c r="G491" s="270">
        <v>14</v>
      </c>
      <c r="H491" s="270">
        <v>48</v>
      </c>
      <c r="I491" s="270">
        <v>3</v>
      </c>
      <c r="J491" s="270">
        <v>45</v>
      </c>
      <c r="K491" s="278">
        <f t="shared" si="10"/>
        <v>62</v>
      </c>
    </row>
    <row r="492" spans="2:11" x14ac:dyDescent="0.25">
      <c r="B492" t="s">
        <v>1179</v>
      </c>
      <c r="C492" s="270">
        <v>8618950</v>
      </c>
      <c r="D492" t="s">
        <v>2106</v>
      </c>
      <c r="E492" s="270">
        <v>12</v>
      </c>
      <c r="F492" s="270">
        <v>0</v>
      </c>
      <c r="G492" s="270">
        <v>12</v>
      </c>
      <c r="H492" s="270">
        <v>48</v>
      </c>
      <c r="I492" s="270">
        <v>7</v>
      </c>
      <c r="J492" s="270">
        <v>41</v>
      </c>
      <c r="K492" s="278">
        <f t="shared" si="10"/>
        <v>60</v>
      </c>
    </row>
    <row r="493" spans="2:11" x14ac:dyDescent="0.25">
      <c r="B493" t="s">
        <v>1179</v>
      </c>
      <c r="C493" s="270">
        <v>8593776</v>
      </c>
      <c r="D493" t="s">
        <v>2303</v>
      </c>
      <c r="E493" s="270">
        <v>8</v>
      </c>
      <c r="F493" s="270">
        <v>0</v>
      </c>
      <c r="G493" s="270">
        <v>8</v>
      </c>
      <c r="H493" s="270">
        <v>48</v>
      </c>
      <c r="I493" s="270">
        <v>4</v>
      </c>
      <c r="J493" s="270">
        <v>44</v>
      </c>
      <c r="K493" s="278">
        <f t="shared" si="10"/>
        <v>56</v>
      </c>
    </row>
    <row r="494" spans="2:11" x14ac:dyDescent="0.25">
      <c r="B494" t="s">
        <v>1181</v>
      </c>
      <c r="C494" s="270">
        <v>8624989</v>
      </c>
      <c r="D494" t="s">
        <v>2310</v>
      </c>
      <c r="E494" s="270">
        <v>8</v>
      </c>
      <c r="F494" s="270">
        <v>0</v>
      </c>
      <c r="G494" s="270">
        <v>8</v>
      </c>
      <c r="H494" s="270">
        <v>48</v>
      </c>
      <c r="I494" s="270">
        <v>5</v>
      </c>
      <c r="J494" s="270">
        <v>43</v>
      </c>
      <c r="K494" s="278">
        <f t="shared" si="10"/>
        <v>56</v>
      </c>
    </row>
    <row r="495" spans="2:11" x14ac:dyDescent="0.25">
      <c r="B495" t="s">
        <v>1179</v>
      </c>
      <c r="C495" s="270">
        <v>8613956</v>
      </c>
      <c r="D495" t="s">
        <v>2353</v>
      </c>
      <c r="E495" s="270">
        <v>7</v>
      </c>
      <c r="F495" s="270">
        <v>0</v>
      </c>
      <c r="G495" s="270">
        <v>7</v>
      </c>
      <c r="H495" s="270">
        <v>48</v>
      </c>
      <c r="I495" s="270">
        <v>7</v>
      </c>
      <c r="J495" s="270">
        <v>41</v>
      </c>
      <c r="K495" s="278">
        <f t="shared" si="10"/>
        <v>55</v>
      </c>
    </row>
    <row r="496" spans="2:11" x14ac:dyDescent="0.25">
      <c r="B496" t="s">
        <v>1179</v>
      </c>
      <c r="C496" s="270">
        <v>8598516</v>
      </c>
      <c r="D496" t="s">
        <v>2546</v>
      </c>
      <c r="E496" s="270">
        <v>4</v>
      </c>
      <c r="F496" s="270">
        <v>0</v>
      </c>
      <c r="G496" s="270">
        <v>4</v>
      </c>
      <c r="H496" s="270">
        <v>48</v>
      </c>
      <c r="I496" s="270">
        <v>1</v>
      </c>
      <c r="J496" s="270">
        <v>47</v>
      </c>
      <c r="K496" s="278"/>
    </row>
    <row r="497" spans="2:11" x14ac:dyDescent="0.25">
      <c r="B497" t="s">
        <v>1237</v>
      </c>
      <c r="C497" s="270">
        <v>8637800</v>
      </c>
      <c r="D497" t="s">
        <v>1598</v>
      </c>
      <c r="E497" s="270">
        <v>47</v>
      </c>
      <c r="F497" s="270">
        <v>7</v>
      </c>
      <c r="G497" s="270">
        <v>40</v>
      </c>
      <c r="H497" s="270">
        <v>47</v>
      </c>
      <c r="I497" s="270">
        <v>4</v>
      </c>
      <c r="J497" s="270">
        <v>43</v>
      </c>
      <c r="K497" s="278">
        <f t="shared" ref="K497:K512" si="11">E497+H497</f>
        <v>94</v>
      </c>
    </row>
    <row r="498" spans="2:11" x14ac:dyDescent="0.25">
      <c r="B498" t="s">
        <v>1239</v>
      </c>
      <c r="C498" s="270">
        <v>8619178</v>
      </c>
      <c r="D498" t="s">
        <v>1646</v>
      </c>
      <c r="E498" s="270">
        <v>40</v>
      </c>
      <c r="F498" s="270">
        <v>1</v>
      </c>
      <c r="G498" s="270">
        <v>39</v>
      </c>
      <c r="H498" s="270">
        <v>47</v>
      </c>
      <c r="I498" s="270">
        <v>1</v>
      </c>
      <c r="J498" s="270">
        <v>46</v>
      </c>
      <c r="K498" s="278">
        <f t="shared" si="11"/>
        <v>87</v>
      </c>
    </row>
    <row r="499" spans="2:11" x14ac:dyDescent="0.25">
      <c r="B499" t="s">
        <v>1179</v>
      </c>
      <c r="C499" s="270">
        <v>8628716</v>
      </c>
      <c r="D499" t="s">
        <v>1914</v>
      </c>
      <c r="E499" s="270">
        <v>20</v>
      </c>
      <c r="F499" s="270">
        <v>3</v>
      </c>
      <c r="G499" s="270">
        <v>17</v>
      </c>
      <c r="H499" s="270">
        <v>47</v>
      </c>
      <c r="I499" s="270">
        <v>6</v>
      </c>
      <c r="J499" s="270">
        <v>41</v>
      </c>
      <c r="K499" s="278">
        <f t="shared" si="11"/>
        <v>67</v>
      </c>
    </row>
    <row r="500" spans="2:11" x14ac:dyDescent="0.25">
      <c r="B500" t="s">
        <v>1179</v>
      </c>
      <c r="C500" s="270">
        <v>8640914</v>
      </c>
      <c r="D500" t="s">
        <v>1948</v>
      </c>
      <c r="E500" s="270">
        <v>18</v>
      </c>
      <c r="F500" s="270">
        <v>0</v>
      </c>
      <c r="G500" s="270">
        <v>18</v>
      </c>
      <c r="H500" s="270">
        <v>47</v>
      </c>
      <c r="I500" s="270">
        <v>7</v>
      </c>
      <c r="J500" s="270">
        <v>40</v>
      </c>
      <c r="K500" s="278">
        <f t="shared" si="11"/>
        <v>65</v>
      </c>
    </row>
    <row r="501" spans="2:11" x14ac:dyDescent="0.25">
      <c r="B501" t="s">
        <v>1239</v>
      </c>
      <c r="C501" s="270">
        <v>8584873</v>
      </c>
      <c r="D501" t="s">
        <v>2046</v>
      </c>
      <c r="E501" s="270">
        <v>14</v>
      </c>
      <c r="F501" s="270">
        <v>1</v>
      </c>
      <c r="G501" s="270">
        <v>13</v>
      </c>
      <c r="H501" s="270">
        <v>47</v>
      </c>
      <c r="I501" s="270">
        <v>1</v>
      </c>
      <c r="J501" s="270">
        <v>46</v>
      </c>
      <c r="K501" s="278">
        <f t="shared" si="11"/>
        <v>61</v>
      </c>
    </row>
    <row r="502" spans="2:11" x14ac:dyDescent="0.25">
      <c r="B502" t="s">
        <v>1181</v>
      </c>
      <c r="C502" s="270">
        <v>8623181</v>
      </c>
      <c r="D502" t="s">
        <v>2050</v>
      </c>
      <c r="E502" s="270">
        <v>14</v>
      </c>
      <c r="F502" s="270">
        <v>0</v>
      </c>
      <c r="G502" s="270">
        <v>14</v>
      </c>
      <c r="H502" s="270">
        <v>47</v>
      </c>
      <c r="I502" s="270">
        <v>6</v>
      </c>
      <c r="J502" s="270">
        <v>41</v>
      </c>
      <c r="K502" s="278">
        <f t="shared" si="11"/>
        <v>61</v>
      </c>
    </row>
    <row r="503" spans="2:11" x14ac:dyDescent="0.25">
      <c r="B503" t="s">
        <v>1181</v>
      </c>
      <c r="C503" s="270">
        <v>8623487</v>
      </c>
      <c r="D503" t="s">
        <v>2290</v>
      </c>
      <c r="E503" s="270">
        <v>8</v>
      </c>
      <c r="F503" s="270">
        <v>1</v>
      </c>
      <c r="G503" s="270">
        <v>7</v>
      </c>
      <c r="H503" s="270">
        <v>47</v>
      </c>
      <c r="I503" s="270">
        <v>4</v>
      </c>
      <c r="J503" s="270">
        <v>43</v>
      </c>
      <c r="K503" s="278">
        <f t="shared" si="11"/>
        <v>55</v>
      </c>
    </row>
    <row r="504" spans="2:11" x14ac:dyDescent="0.25">
      <c r="B504" t="s">
        <v>1179</v>
      </c>
      <c r="C504" s="270">
        <v>8616487</v>
      </c>
      <c r="D504" t="s">
        <v>2337</v>
      </c>
      <c r="E504" s="270">
        <v>7</v>
      </c>
      <c r="F504" s="270">
        <v>1</v>
      </c>
      <c r="G504" s="270">
        <v>6</v>
      </c>
      <c r="H504" s="270">
        <v>47</v>
      </c>
      <c r="I504" s="270">
        <v>3</v>
      </c>
      <c r="J504" s="270">
        <v>44</v>
      </c>
      <c r="K504" s="278">
        <f t="shared" si="11"/>
        <v>54</v>
      </c>
    </row>
    <row r="505" spans="2:11" x14ac:dyDescent="0.25">
      <c r="B505" t="s">
        <v>1185</v>
      </c>
      <c r="C505" s="270">
        <v>8617355</v>
      </c>
      <c r="D505" t="s">
        <v>1472</v>
      </c>
      <c r="E505" s="270">
        <v>91</v>
      </c>
      <c r="F505" s="270">
        <v>8</v>
      </c>
      <c r="G505" s="270">
        <v>83</v>
      </c>
      <c r="H505" s="270">
        <v>46</v>
      </c>
      <c r="I505" s="270">
        <v>8</v>
      </c>
      <c r="J505" s="270">
        <v>38</v>
      </c>
      <c r="K505" s="278">
        <f t="shared" si="11"/>
        <v>137</v>
      </c>
    </row>
    <row r="506" spans="2:11" x14ac:dyDescent="0.25">
      <c r="B506" t="s">
        <v>1185</v>
      </c>
      <c r="C506" s="270">
        <v>8629213</v>
      </c>
      <c r="D506" t="s">
        <v>1579</v>
      </c>
      <c r="E506" s="270">
        <v>50</v>
      </c>
      <c r="F506" s="270">
        <v>2</v>
      </c>
      <c r="G506" s="270">
        <v>48</v>
      </c>
      <c r="H506" s="270">
        <v>46</v>
      </c>
      <c r="I506" s="270">
        <v>8</v>
      </c>
      <c r="J506" s="270">
        <v>38</v>
      </c>
      <c r="K506" s="278">
        <f t="shared" si="11"/>
        <v>96</v>
      </c>
    </row>
    <row r="507" spans="2:11" x14ac:dyDescent="0.25">
      <c r="B507" t="s">
        <v>1191</v>
      </c>
      <c r="C507" s="270">
        <v>8627144</v>
      </c>
      <c r="D507" t="s">
        <v>1612</v>
      </c>
      <c r="E507" s="270">
        <v>45</v>
      </c>
      <c r="F507" s="270">
        <v>2</v>
      </c>
      <c r="G507" s="270">
        <v>43</v>
      </c>
      <c r="H507" s="270">
        <v>46</v>
      </c>
      <c r="I507" s="270">
        <v>4</v>
      </c>
      <c r="J507" s="270">
        <v>42</v>
      </c>
      <c r="K507" s="278">
        <f t="shared" si="11"/>
        <v>91</v>
      </c>
    </row>
    <row r="508" spans="2:11" x14ac:dyDescent="0.25">
      <c r="B508" t="s">
        <v>1181</v>
      </c>
      <c r="C508" s="270">
        <v>8589347</v>
      </c>
      <c r="D508" t="s">
        <v>1828</v>
      </c>
      <c r="E508" s="270">
        <v>25</v>
      </c>
      <c r="F508" s="270">
        <v>0</v>
      </c>
      <c r="G508" s="270">
        <v>25</v>
      </c>
      <c r="H508" s="270">
        <v>46</v>
      </c>
      <c r="I508" s="270">
        <v>0</v>
      </c>
      <c r="J508" s="270">
        <v>46</v>
      </c>
      <c r="K508" s="278">
        <f t="shared" si="11"/>
        <v>71</v>
      </c>
    </row>
    <row r="509" spans="2:11" x14ac:dyDescent="0.25">
      <c r="B509" t="s">
        <v>1185</v>
      </c>
      <c r="C509" s="270">
        <v>8618477</v>
      </c>
      <c r="D509" t="s">
        <v>1870</v>
      </c>
      <c r="E509" s="270">
        <v>23</v>
      </c>
      <c r="F509" s="270">
        <v>5</v>
      </c>
      <c r="G509" s="270">
        <v>18</v>
      </c>
      <c r="H509" s="270">
        <v>46</v>
      </c>
      <c r="I509" s="270">
        <v>5</v>
      </c>
      <c r="J509" s="270">
        <v>41</v>
      </c>
      <c r="K509" s="278">
        <f t="shared" si="11"/>
        <v>69</v>
      </c>
    </row>
    <row r="510" spans="2:11" x14ac:dyDescent="0.25">
      <c r="B510" t="s">
        <v>1197</v>
      </c>
      <c r="C510" s="270">
        <v>8637802</v>
      </c>
      <c r="D510" t="s">
        <v>1874</v>
      </c>
      <c r="E510" s="270">
        <v>22</v>
      </c>
      <c r="F510" s="270">
        <v>2</v>
      </c>
      <c r="G510" s="270">
        <v>20</v>
      </c>
      <c r="H510" s="270">
        <v>46</v>
      </c>
      <c r="I510" s="270">
        <v>3</v>
      </c>
      <c r="J510" s="270">
        <v>43</v>
      </c>
      <c r="K510" s="278">
        <f t="shared" si="11"/>
        <v>68</v>
      </c>
    </row>
    <row r="511" spans="2:11" x14ac:dyDescent="0.25">
      <c r="B511" t="s">
        <v>1181</v>
      </c>
      <c r="C511" s="270">
        <v>8630614</v>
      </c>
      <c r="D511" t="s">
        <v>1934</v>
      </c>
      <c r="E511" s="270">
        <v>19</v>
      </c>
      <c r="F511" s="270">
        <v>1</v>
      </c>
      <c r="G511" s="270">
        <v>18</v>
      </c>
      <c r="H511" s="270">
        <v>46</v>
      </c>
      <c r="I511" s="270">
        <v>2</v>
      </c>
      <c r="J511" s="270">
        <v>44</v>
      </c>
      <c r="K511" s="278">
        <f t="shared" si="11"/>
        <v>65</v>
      </c>
    </row>
    <row r="512" spans="2:11" x14ac:dyDescent="0.25">
      <c r="B512" t="s">
        <v>1181</v>
      </c>
      <c r="C512" s="270">
        <v>8596992</v>
      </c>
      <c r="D512" t="s">
        <v>1956</v>
      </c>
      <c r="E512" s="270">
        <v>18</v>
      </c>
      <c r="F512" s="270">
        <v>0</v>
      </c>
      <c r="G512" s="270">
        <v>18</v>
      </c>
      <c r="H512" s="270">
        <v>46</v>
      </c>
      <c r="I512" s="270">
        <v>3</v>
      </c>
      <c r="J512" s="270">
        <v>43</v>
      </c>
      <c r="K512" s="278">
        <f t="shared" si="11"/>
        <v>64</v>
      </c>
    </row>
    <row r="513" spans="2:11" x14ac:dyDescent="0.25">
      <c r="B513" t="s">
        <v>1179</v>
      </c>
      <c r="C513" s="270">
        <v>8639428</v>
      </c>
      <c r="D513" t="s">
        <v>2646</v>
      </c>
      <c r="E513" s="270">
        <v>2</v>
      </c>
      <c r="F513" s="270">
        <v>0</v>
      </c>
      <c r="G513" s="270">
        <v>2</v>
      </c>
      <c r="H513" s="270">
        <v>46</v>
      </c>
      <c r="I513" s="270">
        <v>6</v>
      </c>
      <c r="J513" s="270">
        <v>40</v>
      </c>
    </row>
    <row r="514" spans="2:11" x14ac:dyDescent="0.25">
      <c r="B514" t="s">
        <v>1181</v>
      </c>
      <c r="C514" s="270">
        <v>8596975</v>
      </c>
      <c r="D514" t="s">
        <v>1642</v>
      </c>
      <c r="E514" s="270">
        <v>41</v>
      </c>
      <c r="F514" s="270">
        <v>1</v>
      </c>
      <c r="G514" s="270">
        <v>40</v>
      </c>
      <c r="H514" s="270">
        <v>45</v>
      </c>
      <c r="I514" s="270">
        <v>3</v>
      </c>
      <c r="J514" s="270">
        <v>42</v>
      </c>
      <c r="K514" s="278">
        <f t="shared" ref="K514:K561" si="12">E514+H514</f>
        <v>86</v>
      </c>
    </row>
    <row r="515" spans="2:11" x14ac:dyDescent="0.25">
      <c r="B515" t="s">
        <v>1181</v>
      </c>
      <c r="C515" s="270">
        <v>8640590</v>
      </c>
      <c r="D515" t="s">
        <v>1756</v>
      </c>
      <c r="E515" s="270">
        <v>29</v>
      </c>
      <c r="F515" s="270">
        <v>2</v>
      </c>
      <c r="G515" s="270">
        <v>27</v>
      </c>
      <c r="H515" s="270">
        <v>45</v>
      </c>
      <c r="I515" s="270">
        <v>6</v>
      </c>
      <c r="J515" s="270">
        <v>39</v>
      </c>
      <c r="K515" s="278">
        <f t="shared" si="12"/>
        <v>74</v>
      </c>
    </row>
    <row r="516" spans="2:11" x14ac:dyDescent="0.25">
      <c r="B516" t="s">
        <v>1191</v>
      </c>
      <c r="C516" s="270">
        <v>8634539</v>
      </c>
      <c r="D516" t="s">
        <v>1916</v>
      </c>
      <c r="E516" s="270">
        <v>20</v>
      </c>
      <c r="F516" s="270">
        <v>0</v>
      </c>
      <c r="G516" s="270">
        <v>20</v>
      </c>
      <c r="H516" s="270">
        <v>45</v>
      </c>
      <c r="I516" s="270">
        <v>5</v>
      </c>
      <c r="J516" s="270">
        <v>40</v>
      </c>
      <c r="K516" s="278">
        <f t="shared" si="12"/>
        <v>65</v>
      </c>
    </row>
    <row r="517" spans="2:11" x14ac:dyDescent="0.25">
      <c r="B517" t="s">
        <v>1181</v>
      </c>
      <c r="C517" s="270">
        <v>8587349</v>
      </c>
      <c r="D517" t="s">
        <v>1969</v>
      </c>
      <c r="E517" s="270">
        <v>17</v>
      </c>
      <c r="F517" s="270">
        <v>0</v>
      </c>
      <c r="G517" s="270">
        <v>17</v>
      </c>
      <c r="H517" s="270">
        <v>45</v>
      </c>
      <c r="I517" s="270">
        <v>1</v>
      </c>
      <c r="J517" s="270">
        <v>44</v>
      </c>
      <c r="K517" s="278">
        <f t="shared" si="12"/>
        <v>62</v>
      </c>
    </row>
    <row r="518" spans="2:11" x14ac:dyDescent="0.25">
      <c r="B518" t="s">
        <v>1179</v>
      </c>
      <c r="C518" s="270">
        <v>8606361</v>
      </c>
      <c r="D518" t="s">
        <v>2044</v>
      </c>
      <c r="E518" s="270">
        <v>14</v>
      </c>
      <c r="F518" s="270">
        <v>0</v>
      </c>
      <c r="G518" s="270">
        <v>14</v>
      </c>
      <c r="H518" s="270">
        <v>45</v>
      </c>
      <c r="I518" s="270">
        <v>2</v>
      </c>
      <c r="J518" s="270">
        <v>43</v>
      </c>
      <c r="K518" s="278">
        <f t="shared" si="12"/>
        <v>59</v>
      </c>
    </row>
    <row r="519" spans="2:11" x14ac:dyDescent="0.25">
      <c r="B519" t="s">
        <v>1179</v>
      </c>
      <c r="C519" s="270">
        <v>8606518</v>
      </c>
      <c r="D519" t="s">
        <v>2311</v>
      </c>
      <c r="E519" s="270">
        <v>8</v>
      </c>
      <c r="F519" s="270">
        <v>0</v>
      </c>
      <c r="G519" s="270">
        <v>8</v>
      </c>
      <c r="H519" s="270">
        <v>45</v>
      </c>
      <c r="I519" s="270">
        <v>2</v>
      </c>
      <c r="J519" s="270">
        <v>43</v>
      </c>
      <c r="K519" s="278">
        <f t="shared" si="12"/>
        <v>53</v>
      </c>
    </row>
    <row r="520" spans="2:11" x14ac:dyDescent="0.25">
      <c r="B520" t="s">
        <v>1181</v>
      </c>
      <c r="C520" s="270">
        <v>8595489</v>
      </c>
      <c r="D520" t="s">
        <v>1910</v>
      </c>
      <c r="E520" s="270">
        <v>20</v>
      </c>
      <c r="F520" s="270">
        <v>4</v>
      </c>
      <c r="G520" s="270">
        <v>16</v>
      </c>
      <c r="H520" s="270">
        <v>44</v>
      </c>
      <c r="I520" s="270">
        <v>4</v>
      </c>
      <c r="J520" s="270">
        <v>40</v>
      </c>
      <c r="K520" s="278">
        <f t="shared" si="12"/>
        <v>64</v>
      </c>
    </row>
    <row r="521" spans="2:11" x14ac:dyDescent="0.25">
      <c r="B521" t="s">
        <v>1179</v>
      </c>
      <c r="C521" s="270">
        <v>8631587</v>
      </c>
      <c r="D521" t="s">
        <v>2014</v>
      </c>
      <c r="E521" s="270">
        <v>16</v>
      </c>
      <c r="F521" s="270">
        <v>1</v>
      </c>
      <c r="G521" s="270">
        <v>15</v>
      </c>
      <c r="H521" s="270">
        <v>44</v>
      </c>
      <c r="I521" s="270">
        <v>4</v>
      </c>
      <c r="J521" s="270">
        <v>40</v>
      </c>
      <c r="K521" s="278">
        <f t="shared" si="12"/>
        <v>60</v>
      </c>
    </row>
    <row r="522" spans="2:11" x14ac:dyDescent="0.25">
      <c r="B522" t="s">
        <v>1179</v>
      </c>
      <c r="C522" s="270">
        <v>8621714</v>
      </c>
      <c r="D522" t="s">
        <v>2052</v>
      </c>
      <c r="E522" s="270">
        <v>14</v>
      </c>
      <c r="F522" s="270">
        <v>0</v>
      </c>
      <c r="G522" s="270">
        <v>14</v>
      </c>
      <c r="H522" s="270">
        <v>44</v>
      </c>
      <c r="I522" s="270">
        <v>5</v>
      </c>
      <c r="J522" s="270">
        <v>39</v>
      </c>
      <c r="K522" s="278">
        <f t="shared" si="12"/>
        <v>58</v>
      </c>
    </row>
    <row r="523" spans="2:11" x14ac:dyDescent="0.25">
      <c r="B523" t="s">
        <v>1181</v>
      </c>
      <c r="C523" s="270">
        <v>8619640</v>
      </c>
      <c r="D523" t="s">
        <v>2064</v>
      </c>
      <c r="E523" s="270">
        <v>13</v>
      </c>
      <c r="F523" s="270">
        <v>2</v>
      </c>
      <c r="G523" s="270">
        <v>11</v>
      </c>
      <c r="H523" s="270">
        <v>44</v>
      </c>
      <c r="I523" s="270">
        <v>0</v>
      </c>
      <c r="J523" s="270">
        <v>44</v>
      </c>
      <c r="K523" s="278">
        <f t="shared" si="12"/>
        <v>57</v>
      </c>
    </row>
    <row r="524" spans="2:11" x14ac:dyDescent="0.25">
      <c r="B524" t="s">
        <v>1181</v>
      </c>
      <c r="C524" s="270">
        <v>8612430</v>
      </c>
      <c r="D524" t="s">
        <v>2065</v>
      </c>
      <c r="E524" s="270">
        <v>13</v>
      </c>
      <c r="F524" s="270">
        <v>0</v>
      </c>
      <c r="G524" s="270">
        <v>13</v>
      </c>
      <c r="H524" s="270">
        <v>44</v>
      </c>
      <c r="I524" s="270">
        <v>2</v>
      </c>
      <c r="J524" s="270">
        <v>42</v>
      </c>
      <c r="K524" s="278">
        <f t="shared" si="12"/>
        <v>57</v>
      </c>
    </row>
    <row r="525" spans="2:11" x14ac:dyDescent="0.25">
      <c r="B525" t="s">
        <v>1179</v>
      </c>
      <c r="C525" s="270">
        <v>8601269</v>
      </c>
      <c r="D525" t="s">
        <v>2130</v>
      </c>
      <c r="E525" s="270">
        <v>11</v>
      </c>
      <c r="F525" s="270">
        <v>0</v>
      </c>
      <c r="G525" s="270">
        <v>11</v>
      </c>
      <c r="H525" s="270">
        <v>44</v>
      </c>
      <c r="I525" s="270">
        <v>3</v>
      </c>
      <c r="J525" s="270">
        <v>41</v>
      </c>
      <c r="K525" s="278">
        <f t="shared" si="12"/>
        <v>55</v>
      </c>
    </row>
    <row r="526" spans="2:11" x14ac:dyDescent="0.25">
      <c r="B526" t="s">
        <v>1181</v>
      </c>
      <c r="C526" s="270">
        <v>8628652</v>
      </c>
      <c r="D526" t="s">
        <v>2133</v>
      </c>
      <c r="E526" s="270">
        <v>11</v>
      </c>
      <c r="F526" s="270">
        <v>0</v>
      </c>
      <c r="G526" s="270">
        <v>11</v>
      </c>
      <c r="H526" s="270">
        <v>44</v>
      </c>
      <c r="I526" s="270">
        <v>3</v>
      </c>
      <c r="J526" s="270">
        <v>41</v>
      </c>
      <c r="K526" s="278">
        <f t="shared" si="12"/>
        <v>55</v>
      </c>
    </row>
    <row r="527" spans="2:11" x14ac:dyDescent="0.25">
      <c r="B527" t="s">
        <v>1191</v>
      </c>
      <c r="C527" s="270">
        <v>8598992</v>
      </c>
      <c r="D527" t="s">
        <v>1622</v>
      </c>
      <c r="E527" s="270">
        <v>44</v>
      </c>
      <c r="F527" s="270">
        <v>3</v>
      </c>
      <c r="G527" s="270">
        <v>41</v>
      </c>
      <c r="H527" s="270">
        <v>43</v>
      </c>
      <c r="I527" s="270">
        <v>3</v>
      </c>
      <c r="J527" s="270">
        <v>40</v>
      </c>
      <c r="K527" s="278">
        <f t="shared" si="12"/>
        <v>87</v>
      </c>
    </row>
    <row r="528" spans="2:11" x14ac:dyDescent="0.25">
      <c r="B528" t="s">
        <v>1185</v>
      </c>
      <c r="C528" s="270">
        <v>8614041</v>
      </c>
      <c r="D528" t="s">
        <v>1739</v>
      </c>
      <c r="E528" s="270">
        <v>31</v>
      </c>
      <c r="F528" s="270">
        <v>1</v>
      </c>
      <c r="G528" s="270">
        <v>30</v>
      </c>
      <c r="H528" s="270">
        <v>43</v>
      </c>
      <c r="I528" s="270">
        <v>4</v>
      </c>
      <c r="J528" s="270">
        <v>39</v>
      </c>
      <c r="K528" s="278">
        <f t="shared" si="12"/>
        <v>74</v>
      </c>
    </row>
    <row r="529" spans="2:11" x14ac:dyDescent="0.25">
      <c r="B529" t="s">
        <v>1181</v>
      </c>
      <c r="C529" s="270">
        <v>8632866</v>
      </c>
      <c r="D529" t="s">
        <v>1766</v>
      </c>
      <c r="E529" s="270">
        <v>29</v>
      </c>
      <c r="F529" s="270">
        <v>1</v>
      </c>
      <c r="G529" s="270">
        <v>28</v>
      </c>
      <c r="H529" s="270">
        <v>43</v>
      </c>
      <c r="I529" s="270">
        <v>6</v>
      </c>
      <c r="J529" s="270">
        <v>37</v>
      </c>
      <c r="K529" s="278">
        <f t="shared" si="12"/>
        <v>72</v>
      </c>
    </row>
    <row r="530" spans="2:11" x14ac:dyDescent="0.25">
      <c r="B530" t="s">
        <v>1185</v>
      </c>
      <c r="C530" s="270">
        <v>8595156</v>
      </c>
      <c r="D530" t="s">
        <v>1801</v>
      </c>
      <c r="E530" s="270">
        <v>26</v>
      </c>
      <c r="F530" s="270">
        <v>0</v>
      </c>
      <c r="G530" s="270">
        <v>26</v>
      </c>
      <c r="H530" s="270">
        <v>43</v>
      </c>
      <c r="I530" s="270">
        <v>6</v>
      </c>
      <c r="J530" s="270">
        <v>37</v>
      </c>
      <c r="K530" s="278">
        <f t="shared" si="12"/>
        <v>69</v>
      </c>
    </row>
    <row r="531" spans="2:11" x14ac:dyDescent="0.25">
      <c r="B531" t="s">
        <v>1179</v>
      </c>
      <c r="C531" s="270">
        <v>8598841</v>
      </c>
      <c r="D531" t="s">
        <v>1915</v>
      </c>
      <c r="E531" s="270">
        <v>20</v>
      </c>
      <c r="F531" s="270">
        <v>1</v>
      </c>
      <c r="G531" s="270">
        <v>19</v>
      </c>
      <c r="H531" s="270">
        <v>43</v>
      </c>
      <c r="I531" s="270">
        <v>3</v>
      </c>
      <c r="J531" s="270">
        <v>40</v>
      </c>
      <c r="K531" s="278">
        <f t="shared" si="12"/>
        <v>63</v>
      </c>
    </row>
    <row r="532" spans="2:11" x14ac:dyDescent="0.25">
      <c r="B532" t="s">
        <v>1191</v>
      </c>
      <c r="C532" s="270">
        <v>8627055</v>
      </c>
      <c r="D532" t="s">
        <v>1921</v>
      </c>
      <c r="E532" s="270">
        <v>20</v>
      </c>
      <c r="F532" s="270">
        <v>1</v>
      </c>
      <c r="G532" s="270">
        <v>19</v>
      </c>
      <c r="H532" s="270">
        <v>43</v>
      </c>
      <c r="I532" s="270">
        <v>6</v>
      </c>
      <c r="J532" s="270">
        <v>37</v>
      </c>
      <c r="K532" s="278">
        <f t="shared" si="12"/>
        <v>63</v>
      </c>
    </row>
    <row r="533" spans="2:11" x14ac:dyDescent="0.25">
      <c r="B533" t="s">
        <v>1179</v>
      </c>
      <c r="C533" s="270">
        <v>8616516</v>
      </c>
      <c r="D533" t="s">
        <v>1942</v>
      </c>
      <c r="E533" s="270">
        <v>19</v>
      </c>
      <c r="F533" s="270">
        <v>3</v>
      </c>
      <c r="G533" s="270">
        <v>16</v>
      </c>
      <c r="H533" s="270">
        <v>43</v>
      </c>
      <c r="I533" s="270">
        <v>6</v>
      </c>
      <c r="J533" s="270">
        <v>37</v>
      </c>
      <c r="K533" s="278">
        <f t="shared" si="12"/>
        <v>62</v>
      </c>
    </row>
    <row r="534" spans="2:11" x14ac:dyDescent="0.25">
      <c r="B534" t="s">
        <v>1179</v>
      </c>
      <c r="C534" s="270">
        <v>8616345</v>
      </c>
      <c r="D534" t="s">
        <v>2199</v>
      </c>
      <c r="E534" s="270">
        <v>10</v>
      </c>
      <c r="F534" s="270">
        <v>2</v>
      </c>
      <c r="G534" s="270">
        <v>8</v>
      </c>
      <c r="H534" s="270">
        <v>43</v>
      </c>
      <c r="I534" s="270">
        <v>6</v>
      </c>
      <c r="J534" s="270">
        <v>37</v>
      </c>
      <c r="K534" s="278">
        <f t="shared" si="12"/>
        <v>53</v>
      </c>
    </row>
    <row r="535" spans="2:11" x14ac:dyDescent="0.25">
      <c r="B535" t="s">
        <v>1179</v>
      </c>
      <c r="C535" s="270">
        <v>8597414</v>
      </c>
      <c r="D535" t="s">
        <v>2339</v>
      </c>
      <c r="E535" s="270">
        <v>7</v>
      </c>
      <c r="F535" s="270">
        <v>0</v>
      </c>
      <c r="G535" s="270">
        <v>7</v>
      </c>
      <c r="H535" s="270">
        <v>43</v>
      </c>
      <c r="I535" s="270">
        <v>2</v>
      </c>
      <c r="J535" s="270">
        <v>41</v>
      </c>
      <c r="K535" s="278">
        <f t="shared" si="12"/>
        <v>50</v>
      </c>
    </row>
    <row r="536" spans="2:11" x14ac:dyDescent="0.25">
      <c r="B536" t="s">
        <v>1181</v>
      </c>
      <c r="C536" s="270">
        <v>8599429</v>
      </c>
      <c r="D536" t="s">
        <v>1712</v>
      </c>
      <c r="E536" s="270">
        <v>33</v>
      </c>
      <c r="F536" s="270">
        <v>0</v>
      </c>
      <c r="G536" s="270">
        <v>33</v>
      </c>
      <c r="H536" s="270">
        <v>42</v>
      </c>
      <c r="I536" s="270">
        <v>4</v>
      </c>
      <c r="J536" s="270">
        <v>38</v>
      </c>
      <c r="K536" s="278">
        <f t="shared" si="12"/>
        <v>75</v>
      </c>
    </row>
    <row r="537" spans="2:11" x14ac:dyDescent="0.25">
      <c r="B537" t="s">
        <v>1181</v>
      </c>
      <c r="C537" s="270">
        <v>8617211</v>
      </c>
      <c r="D537" t="s">
        <v>1752</v>
      </c>
      <c r="E537" s="270">
        <v>30</v>
      </c>
      <c r="F537" s="270">
        <v>2</v>
      </c>
      <c r="G537" s="270">
        <v>28</v>
      </c>
      <c r="H537" s="270">
        <v>42</v>
      </c>
      <c r="I537" s="270">
        <v>3</v>
      </c>
      <c r="J537" s="270">
        <v>39</v>
      </c>
      <c r="K537" s="278">
        <f t="shared" si="12"/>
        <v>72</v>
      </c>
    </row>
    <row r="538" spans="2:11" x14ac:dyDescent="0.25">
      <c r="B538" t="s">
        <v>1181</v>
      </c>
      <c r="C538" s="270">
        <v>8615448</v>
      </c>
      <c r="D538" t="s">
        <v>1945</v>
      </c>
      <c r="E538" s="270">
        <v>18</v>
      </c>
      <c r="F538" s="270">
        <v>1</v>
      </c>
      <c r="G538" s="270">
        <v>17</v>
      </c>
      <c r="H538" s="270">
        <v>42</v>
      </c>
      <c r="I538" s="270">
        <v>5</v>
      </c>
      <c r="J538" s="270">
        <v>37</v>
      </c>
      <c r="K538" s="278">
        <f t="shared" si="12"/>
        <v>60</v>
      </c>
    </row>
    <row r="539" spans="2:11" x14ac:dyDescent="0.25">
      <c r="B539" t="s">
        <v>1239</v>
      </c>
      <c r="C539" s="270">
        <v>8628047</v>
      </c>
      <c r="D539" t="s">
        <v>2010</v>
      </c>
      <c r="E539" s="270">
        <v>16</v>
      </c>
      <c r="F539" s="270">
        <v>2</v>
      </c>
      <c r="G539" s="270">
        <v>14</v>
      </c>
      <c r="H539" s="270">
        <v>42</v>
      </c>
      <c r="I539" s="270">
        <v>4</v>
      </c>
      <c r="J539" s="270">
        <v>38</v>
      </c>
      <c r="K539" s="278">
        <f t="shared" si="12"/>
        <v>58</v>
      </c>
    </row>
    <row r="540" spans="2:11" x14ac:dyDescent="0.25">
      <c r="B540" t="s">
        <v>1239</v>
      </c>
      <c r="C540" s="270">
        <v>8621118</v>
      </c>
      <c r="D540" t="s">
        <v>2220</v>
      </c>
      <c r="E540" s="270">
        <v>9</v>
      </c>
      <c r="F540" s="270">
        <v>4</v>
      </c>
      <c r="G540" s="270">
        <v>5</v>
      </c>
      <c r="H540" s="270">
        <v>42</v>
      </c>
      <c r="I540" s="270">
        <v>2</v>
      </c>
      <c r="J540" s="270">
        <v>40</v>
      </c>
      <c r="K540" s="278">
        <f t="shared" si="12"/>
        <v>51</v>
      </c>
    </row>
    <row r="541" spans="2:11" x14ac:dyDescent="0.25">
      <c r="B541" t="s">
        <v>1179</v>
      </c>
      <c r="C541" s="270">
        <v>8613851</v>
      </c>
      <c r="D541" t="s">
        <v>2344</v>
      </c>
      <c r="E541" s="270">
        <v>7</v>
      </c>
      <c r="F541" s="270">
        <v>0</v>
      </c>
      <c r="G541" s="270">
        <v>7</v>
      </c>
      <c r="H541" s="270">
        <v>42</v>
      </c>
      <c r="I541" s="270">
        <v>8</v>
      </c>
      <c r="J541" s="270">
        <v>34</v>
      </c>
      <c r="K541" s="278">
        <f t="shared" si="12"/>
        <v>49</v>
      </c>
    </row>
    <row r="542" spans="2:11" x14ac:dyDescent="0.25">
      <c r="B542" t="s">
        <v>1194</v>
      </c>
      <c r="C542" s="270">
        <v>8622478</v>
      </c>
      <c r="D542" t="s">
        <v>1649</v>
      </c>
      <c r="E542" s="270">
        <v>40</v>
      </c>
      <c r="F542" s="270">
        <v>4</v>
      </c>
      <c r="G542" s="270">
        <v>36</v>
      </c>
      <c r="H542" s="270">
        <v>41</v>
      </c>
      <c r="I542" s="270">
        <v>3</v>
      </c>
      <c r="J542" s="270">
        <v>38</v>
      </c>
      <c r="K542" s="278">
        <f t="shared" si="12"/>
        <v>81</v>
      </c>
    </row>
    <row r="543" spans="2:11" x14ac:dyDescent="0.25">
      <c r="B543" t="s">
        <v>1185</v>
      </c>
      <c r="C543" s="270">
        <v>8600818</v>
      </c>
      <c r="D543" t="s">
        <v>1729</v>
      </c>
      <c r="E543" s="270">
        <v>32</v>
      </c>
      <c r="F543" s="270">
        <v>0</v>
      </c>
      <c r="G543" s="270">
        <v>32</v>
      </c>
      <c r="H543" s="270">
        <v>41</v>
      </c>
      <c r="I543" s="270">
        <v>3</v>
      </c>
      <c r="J543" s="270">
        <v>38</v>
      </c>
      <c r="K543" s="278">
        <f t="shared" si="12"/>
        <v>73</v>
      </c>
    </row>
    <row r="544" spans="2:11" x14ac:dyDescent="0.25">
      <c r="B544" t="s">
        <v>1239</v>
      </c>
      <c r="C544" s="270">
        <v>8607323</v>
      </c>
      <c r="D544" t="s">
        <v>1852</v>
      </c>
      <c r="E544" s="270">
        <v>24</v>
      </c>
      <c r="F544" s="270">
        <v>0</v>
      </c>
      <c r="G544" s="270">
        <v>24</v>
      </c>
      <c r="H544" s="270">
        <v>41</v>
      </c>
      <c r="I544" s="270">
        <v>1</v>
      </c>
      <c r="J544" s="270">
        <v>40</v>
      </c>
      <c r="K544" s="278">
        <f t="shared" si="12"/>
        <v>65</v>
      </c>
    </row>
    <row r="545" spans="2:11" x14ac:dyDescent="0.25">
      <c r="B545" t="s">
        <v>1179</v>
      </c>
      <c r="C545" s="270">
        <v>8596615</v>
      </c>
      <c r="D545" t="s">
        <v>1918</v>
      </c>
      <c r="E545" s="270">
        <v>20</v>
      </c>
      <c r="F545" s="270">
        <v>2</v>
      </c>
      <c r="G545" s="270">
        <v>18</v>
      </c>
      <c r="H545" s="270">
        <v>41</v>
      </c>
      <c r="I545" s="270">
        <v>0</v>
      </c>
      <c r="J545" s="270">
        <v>41</v>
      </c>
      <c r="K545" s="278">
        <f t="shared" si="12"/>
        <v>61</v>
      </c>
    </row>
    <row r="546" spans="2:11" x14ac:dyDescent="0.25">
      <c r="B546" t="s">
        <v>1239</v>
      </c>
      <c r="C546" s="270">
        <v>8627410</v>
      </c>
      <c r="D546" t="s">
        <v>1964</v>
      </c>
      <c r="E546" s="270">
        <v>18</v>
      </c>
      <c r="F546" s="270">
        <v>2</v>
      </c>
      <c r="G546" s="270">
        <v>16</v>
      </c>
      <c r="H546" s="270">
        <v>41</v>
      </c>
      <c r="I546" s="270">
        <v>3</v>
      </c>
      <c r="J546" s="270">
        <v>38</v>
      </c>
      <c r="K546" s="278">
        <f t="shared" si="12"/>
        <v>59</v>
      </c>
    </row>
    <row r="547" spans="2:11" x14ac:dyDescent="0.25">
      <c r="B547" t="s">
        <v>1181</v>
      </c>
      <c r="C547" s="270">
        <v>8599284</v>
      </c>
      <c r="D547" t="s">
        <v>2112</v>
      </c>
      <c r="E547" s="270">
        <v>12</v>
      </c>
      <c r="F547" s="270">
        <v>2</v>
      </c>
      <c r="G547" s="270">
        <v>10</v>
      </c>
      <c r="H547" s="270">
        <v>41</v>
      </c>
      <c r="I547" s="270">
        <v>3</v>
      </c>
      <c r="J547" s="270">
        <v>38</v>
      </c>
      <c r="K547" s="278">
        <f t="shared" si="12"/>
        <v>53</v>
      </c>
    </row>
    <row r="548" spans="2:11" x14ac:dyDescent="0.25">
      <c r="B548" t="s">
        <v>1181</v>
      </c>
      <c r="C548" s="270">
        <v>8602237</v>
      </c>
      <c r="D548" t="s">
        <v>1541</v>
      </c>
      <c r="E548" s="270">
        <v>59</v>
      </c>
      <c r="F548" s="270">
        <v>5</v>
      </c>
      <c r="G548" s="270">
        <v>54</v>
      </c>
      <c r="H548" s="270">
        <v>40</v>
      </c>
      <c r="I548" s="270">
        <v>1</v>
      </c>
      <c r="J548" s="270">
        <v>39</v>
      </c>
      <c r="K548" s="278">
        <f t="shared" si="12"/>
        <v>99</v>
      </c>
    </row>
    <row r="549" spans="2:11" x14ac:dyDescent="0.25">
      <c r="B549" t="s">
        <v>1194</v>
      </c>
      <c r="C549" s="270">
        <v>8607474</v>
      </c>
      <c r="D549" t="s">
        <v>1607</v>
      </c>
      <c r="E549" s="270">
        <v>45</v>
      </c>
      <c r="F549" s="270">
        <v>1</v>
      </c>
      <c r="G549" s="270">
        <v>44</v>
      </c>
      <c r="H549" s="270">
        <v>40</v>
      </c>
      <c r="I549" s="270">
        <v>5</v>
      </c>
      <c r="J549" s="270">
        <v>35</v>
      </c>
      <c r="K549" s="278">
        <f t="shared" si="12"/>
        <v>85</v>
      </c>
    </row>
    <row r="550" spans="2:11" x14ac:dyDescent="0.25">
      <c r="B550" t="s">
        <v>1191</v>
      </c>
      <c r="C550" s="270">
        <v>8641127</v>
      </c>
      <c r="D550" t="s">
        <v>1795</v>
      </c>
      <c r="E550" s="270">
        <v>27</v>
      </c>
      <c r="F550" s="270">
        <v>4</v>
      </c>
      <c r="G550" s="270">
        <v>23</v>
      </c>
      <c r="H550" s="270">
        <v>40</v>
      </c>
      <c r="I550" s="270">
        <v>5</v>
      </c>
      <c r="J550" s="270">
        <v>35</v>
      </c>
      <c r="K550" s="278">
        <f t="shared" si="12"/>
        <v>67</v>
      </c>
    </row>
    <row r="551" spans="2:11" x14ac:dyDescent="0.25">
      <c r="B551" t="s">
        <v>1185</v>
      </c>
      <c r="C551" s="270">
        <v>8627112</v>
      </c>
      <c r="D551" t="s">
        <v>1827</v>
      </c>
      <c r="E551" s="270">
        <v>25</v>
      </c>
      <c r="F551" s="270">
        <v>1</v>
      </c>
      <c r="G551" s="270">
        <v>24</v>
      </c>
      <c r="H551" s="270">
        <v>40</v>
      </c>
      <c r="I551" s="270">
        <v>3</v>
      </c>
      <c r="J551" s="270">
        <v>37</v>
      </c>
      <c r="K551" s="278">
        <f t="shared" si="12"/>
        <v>65</v>
      </c>
    </row>
    <row r="552" spans="2:11" x14ac:dyDescent="0.25">
      <c r="B552" t="s">
        <v>1181</v>
      </c>
      <c r="C552" s="270">
        <v>8599524</v>
      </c>
      <c r="D552" t="s">
        <v>1847</v>
      </c>
      <c r="E552" s="270">
        <v>24</v>
      </c>
      <c r="F552" s="270">
        <v>3</v>
      </c>
      <c r="G552" s="270">
        <v>21</v>
      </c>
      <c r="H552" s="270">
        <v>40</v>
      </c>
      <c r="I552" s="270">
        <v>3</v>
      </c>
      <c r="J552" s="270">
        <v>37</v>
      </c>
      <c r="K552" s="278">
        <f t="shared" si="12"/>
        <v>64</v>
      </c>
    </row>
    <row r="553" spans="2:11" x14ac:dyDescent="0.25">
      <c r="B553" t="s">
        <v>1181</v>
      </c>
      <c r="C553" s="270">
        <v>8613322</v>
      </c>
      <c r="D553" t="s">
        <v>1981</v>
      </c>
      <c r="E553" s="270">
        <v>17</v>
      </c>
      <c r="F553" s="270">
        <v>1</v>
      </c>
      <c r="G553" s="270">
        <v>16</v>
      </c>
      <c r="H553" s="270">
        <v>40</v>
      </c>
      <c r="I553" s="270">
        <v>2</v>
      </c>
      <c r="J553" s="270">
        <v>38</v>
      </c>
      <c r="K553" s="278">
        <f t="shared" si="12"/>
        <v>57</v>
      </c>
    </row>
    <row r="554" spans="2:11" x14ac:dyDescent="0.25">
      <c r="B554" t="s">
        <v>1181</v>
      </c>
      <c r="C554" s="270">
        <v>8624439</v>
      </c>
      <c r="D554" t="s">
        <v>1997</v>
      </c>
      <c r="E554" s="270">
        <v>16</v>
      </c>
      <c r="F554" s="270">
        <v>2</v>
      </c>
      <c r="G554" s="270">
        <v>14</v>
      </c>
      <c r="H554" s="270">
        <v>40</v>
      </c>
      <c r="I554" s="270">
        <v>4</v>
      </c>
      <c r="J554" s="270">
        <v>36</v>
      </c>
      <c r="K554" s="278">
        <f t="shared" si="12"/>
        <v>56</v>
      </c>
    </row>
    <row r="555" spans="2:11" x14ac:dyDescent="0.25">
      <c r="B555" t="s">
        <v>1181</v>
      </c>
      <c r="C555" s="270">
        <v>8639849</v>
      </c>
      <c r="D555" t="s">
        <v>2057</v>
      </c>
      <c r="E555" s="270">
        <v>14</v>
      </c>
      <c r="F555" s="270">
        <v>3</v>
      </c>
      <c r="G555" s="270">
        <v>11</v>
      </c>
      <c r="H555" s="270">
        <v>40</v>
      </c>
      <c r="I555" s="270">
        <v>8</v>
      </c>
      <c r="J555" s="270">
        <v>32</v>
      </c>
      <c r="K555" s="278">
        <f t="shared" si="12"/>
        <v>54</v>
      </c>
    </row>
    <row r="556" spans="2:11" x14ac:dyDescent="0.25">
      <c r="B556" t="s">
        <v>1239</v>
      </c>
      <c r="C556" s="270">
        <v>8620792</v>
      </c>
      <c r="D556" t="s">
        <v>2058</v>
      </c>
      <c r="E556" s="270">
        <v>14</v>
      </c>
      <c r="F556" s="270">
        <v>3</v>
      </c>
      <c r="G556" s="270">
        <v>11</v>
      </c>
      <c r="H556" s="270">
        <v>40</v>
      </c>
      <c r="I556" s="270">
        <v>1</v>
      </c>
      <c r="J556" s="270">
        <v>39</v>
      </c>
      <c r="K556" s="278">
        <f t="shared" si="12"/>
        <v>54</v>
      </c>
    </row>
    <row r="557" spans="2:11" x14ac:dyDescent="0.25">
      <c r="B557" t="s">
        <v>1239</v>
      </c>
      <c r="C557" s="270">
        <v>8618265</v>
      </c>
      <c r="D557" t="s">
        <v>2166</v>
      </c>
      <c r="E557" s="270">
        <v>11</v>
      </c>
      <c r="F557" s="270">
        <v>1</v>
      </c>
      <c r="G557" s="270">
        <v>10</v>
      </c>
      <c r="H557" s="270">
        <v>40</v>
      </c>
      <c r="I557" s="270">
        <v>5</v>
      </c>
      <c r="J557" s="270">
        <v>35</v>
      </c>
      <c r="K557" s="278">
        <f t="shared" si="12"/>
        <v>51</v>
      </c>
    </row>
    <row r="558" spans="2:11" x14ac:dyDescent="0.25">
      <c r="B558" t="s">
        <v>1181</v>
      </c>
      <c r="C558" s="270">
        <v>8590061</v>
      </c>
      <c r="D558" t="s">
        <v>2284</v>
      </c>
      <c r="E558" s="270">
        <v>8</v>
      </c>
      <c r="F558" s="270">
        <v>0</v>
      </c>
      <c r="G558" s="270">
        <v>8</v>
      </c>
      <c r="H558" s="270">
        <v>40</v>
      </c>
      <c r="I558" s="270">
        <v>0</v>
      </c>
      <c r="J558" s="270">
        <v>40</v>
      </c>
      <c r="K558" s="278">
        <f t="shared" si="12"/>
        <v>48</v>
      </c>
    </row>
    <row r="559" spans="2:11" x14ac:dyDescent="0.25">
      <c r="B559" t="s">
        <v>1179</v>
      </c>
      <c r="C559" s="270">
        <v>8629185</v>
      </c>
      <c r="D559" t="s">
        <v>2326</v>
      </c>
      <c r="E559" s="270">
        <v>7</v>
      </c>
      <c r="F559" s="270">
        <v>0</v>
      </c>
      <c r="G559" s="270">
        <v>7</v>
      </c>
      <c r="H559" s="270">
        <v>40</v>
      </c>
      <c r="I559" s="270">
        <v>8</v>
      </c>
      <c r="J559" s="270">
        <v>32</v>
      </c>
      <c r="K559" s="278">
        <f t="shared" si="12"/>
        <v>47</v>
      </c>
    </row>
    <row r="560" spans="2:11" x14ac:dyDescent="0.25">
      <c r="B560" t="s">
        <v>1181</v>
      </c>
      <c r="C560" s="270">
        <v>8622351</v>
      </c>
      <c r="D560" t="s">
        <v>2423</v>
      </c>
      <c r="E560" s="270">
        <v>6</v>
      </c>
      <c r="F560" s="270">
        <v>0</v>
      </c>
      <c r="G560" s="270">
        <v>6</v>
      </c>
      <c r="H560" s="270">
        <v>40</v>
      </c>
      <c r="I560" s="270">
        <v>3</v>
      </c>
      <c r="J560" s="270">
        <v>37</v>
      </c>
      <c r="K560" s="278">
        <f t="shared" si="12"/>
        <v>46</v>
      </c>
    </row>
    <row r="561" spans="2:11" x14ac:dyDescent="0.25">
      <c r="B561" t="s">
        <v>1179</v>
      </c>
      <c r="C561" s="270">
        <v>8590456</v>
      </c>
      <c r="D561" t="s">
        <v>2462</v>
      </c>
      <c r="E561" s="270">
        <v>5</v>
      </c>
      <c r="F561" s="270">
        <v>0</v>
      </c>
      <c r="G561" s="270">
        <v>5</v>
      </c>
      <c r="H561" s="270">
        <v>40</v>
      </c>
      <c r="I561" s="270">
        <v>2</v>
      </c>
      <c r="J561" s="270">
        <v>38</v>
      </c>
      <c r="K561" s="278">
        <f t="shared" si="12"/>
        <v>45</v>
      </c>
    </row>
    <row r="562" spans="2:11" x14ac:dyDescent="0.25">
      <c r="B562" t="s">
        <v>1179</v>
      </c>
      <c r="C562" s="270">
        <v>8644575</v>
      </c>
      <c r="D562" t="s">
        <v>2583</v>
      </c>
      <c r="E562" s="270">
        <v>3</v>
      </c>
      <c r="F562" s="270">
        <v>0</v>
      </c>
      <c r="G562" s="270">
        <v>3</v>
      </c>
      <c r="H562" s="270">
        <v>40</v>
      </c>
      <c r="I562" s="270">
        <v>2</v>
      </c>
      <c r="J562" s="270">
        <v>38</v>
      </c>
    </row>
    <row r="563" spans="2:11" x14ac:dyDescent="0.25">
      <c r="B563" t="s">
        <v>1194</v>
      </c>
      <c r="C563" s="270">
        <v>8604875</v>
      </c>
      <c r="D563" t="s">
        <v>1586</v>
      </c>
      <c r="E563" s="270">
        <v>48</v>
      </c>
      <c r="F563" s="270">
        <v>7</v>
      </c>
      <c r="G563" s="270">
        <v>41</v>
      </c>
      <c r="H563" s="270">
        <v>39</v>
      </c>
      <c r="I563" s="270">
        <v>7</v>
      </c>
      <c r="J563" s="270">
        <v>32</v>
      </c>
      <c r="K563" s="278">
        <f t="shared" ref="K563:K606" si="13">E563+H563</f>
        <v>87</v>
      </c>
    </row>
    <row r="564" spans="2:11" x14ac:dyDescent="0.25">
      <c r="B564" t="s">
        <v>1239</v>
      </c>
      <c r="C564" s="270">
        <v>8634460</v>
      </c>
      <c r="D564" t="s">
        <v>1635</v>
      </c>
      <c r="E564" s="270">
        <v>41</v>
      </c>
      <c r="F564" s="270">
        <v>1</v>
      </c>
      <c r="G564" s="270">
        <v>40</v>
      </c>
      <c r="H564" s="270">
        <v>39</v>
      </c>
      <c r="I564" s="270">
        <v>1</v>
      </c>
      <c r="J564" s="270">
        <v>38</v>
      </c>
      <c r="K564" s="278">
        <f t="shared" si="13"/>
        <v>80</v>
      </c>
    </row>
    <row r="565" spans="2:11" x14ac:dyDescent="0.25">
      <c r="B565" t="s">
        <v>1181</v>
      </c>
      <c r="C565" s="270">
        <v>8592219</v>
      </c>
      <c r="D565" t="s">
        <v>1808</v>
      </c>
      <c r="E565" s="270">
        <v>26</v>
      </c>
      <c r="F565" s="270">
        <v>2</v>
      </c>
      <c r="G565" s="270">
        <v>24</v>
      </c>
      <c r="H565" s="270">
        <v>39</v>
      </c>
      <c r="I565" s="270">
        <v>3</v>
      </c>
      <c r="J565" s="270">
        <v>36</v>
      </c>
      <c r="K565" s="278">
        <f t="shared" si="13"/>
        <v>65</v>
      </c>
    </row>
    <row r="566" spans="2:11" x14ac:dyDescent="0.25">
      <c r="B566" t="s">
        <v>1185</v>
      </c>
      <c r="C566" s="270">
        <v>8631195</v>
      </c>
      <c r="D566" t="s">
        <v>1903</v>
      </c>
      <c r="E566" s="270">
        <v>21</v>
      </c>
      <c r="F566" s="270">
        <v>2</v>
      </c>
      <c r="G566" s="270">
        <v>19</v>
      </c>
      <c r="H566" s="270">
        <v>39</v>
      </c>
      <c r="I566" s="270">
        <v>5</v>
      </c>
      <c r="J566" s="270">
        <v>34</v>
      </c>
      <c r="K566" s="278">
        <f t="shared" si="13"/>
        <v>60</v>
      </c>
    </row>
    <row r="567" spans="2:11" x14ac:dyDescent="0.25">
      <c r="B567" t="s">
        <v>1237</v>
      </c>
      <c r="C567" s="270">
        <v>8607904</v>
      </c>
      <c r="D567" t="s">
        <v>1931</v>
      </c>
      <c r="E567" s="270">
        <v>19</v>
      </c>
      <c r="F567" s="270">
        <v>0</v>
      </c>
      <c r="G567" s="270">
        <v>19</v>
      </c>
      <c r="H567" s="270">
        <v>39</v>
      </c>
      <c r="I567" s="270">
        <v>3</v>
      </c>
      <c r="J567" s="270">
        <v>36</v>
      </c>
      <c r="K567" s="278">
        <f t="shared" si="13"/>
        <v>58</v>
      </c>
    </row>
    <row r="568" spans="2:11" x14ac:dyDescent="0.25">
      <c r="B568" t="s">
        <v>1181</v>
      </c>
      <c r="C568" s="270">
        <v>8629677</v>
      </c>
      <c r="D568" t="s">
        <v>1932</v>
      </c>
      <c r="E568" s="270">
        <v>19</v>
      </c>
      <c r="F568" s="270">
        <v>0</v>
      </c>
      <c r="G568" s="270">
        <v>19</v>
      </c>
      <c r="H568" s="270">
        <v>39</v>
      </c>
      <c r="I568" s="270">
        <v>6</v>
      </c>
      <c r="J568" s="270">
        <v>33</v>
      </c>
      <c r="K568" s="278">
        <f t="shared" si="13"/>
        <v>58</v>
      </c>
    </row>
    <row r="569" spans="2:11" x14ac:dyDescent="0.25">
      <c r="B569" t="s">
        <v>1239</v>
      </c>
      <c r="C569" s="270">
        <v>8633434</v>
      </c>
      <c r="D569" t="s">
        <v>1980</v>
      </c>
      <c r="E569" s="270">
        <v>17</v>
      </c>
      <c r="F569" s="270">
        <v>1</v>
      </c>
      <c r="G569" s="270">
        <v>16</v>
      </c>
      <c r="H569" s="270">
        <v>39</v>
      </c>
      <c r="I569" s="270">
        <v>2</v>
      </c>
      <c r="J569" s="270">
        <v>37</v>
      </c>
      <c r="K569" s="278">
        <f t="shared" si="13"/>
        <v>56</v>
      </c>
    </row>
    <row r="570" spans="2:11" x14ac:dyDescent="0.25">
      <c r="B570" t="s">
        <v>1185</v>
      </c>
      <c r="C570" s="270">
        <v>8639515</v>
      </c>
      <c r="D570" t="s">
        <v>2006</v>
      </c>
      <c r="E570" s="270">
        <v>16</v>
      </c>
      <c r="F570" s="270">
        <v>1</v>
      </c>
      <c r="G570" s="270">
        <v>15</v>
      </c>
      <c r="H570" s="270">
        <v>39</v>
      </c>
      <c r="I570" s="270">
        <v>3</v>
      </c>
      <c r="J570" s="270">
        <v>36</v>
      </c>
      <c r="K570" s="278">
        <f t="shared" si="13"/>
        <v>55</v>
      </c>
    </row>
    <row r="571" spans="2:11" x14ac:dyDescent="0.25">
      <c r="B571" t="s">
        <v>1179</v>
      </c>
      <c r="C571" s="270">
        <v>8619020</v>
      </c>
      <c r="D571" t="s">
        <v>2091</v>
      </c>
      <c r="E571" s="270">
        <v>13</v>
      </c>
      <c r="F571" s="270">
        <v>1</v>
      </c>
      <c r="G571" s="270">
        <v>12</v>
      </c>
      <c r="H571" s="270">
        <v>39</v>
      </c>
      <c r="I571" s="270">
        <v>2</v>
      </c>
      <c r="J571" s="270">
        <v>37</v>
      </c>
      <c r="K571" s="278">
        <f t="shared" si="13"/>
        <v>52</v>
      </c>
    </row>
    <row r="572" spans="2:11" x14ac:dyDescent="0.25">
      <c r="B572" t="s">
        <v>1179</v>
      </c>
      <c r="C572" s="270">
        <v>8636880</v>
      </c>
      <c r="D572" t="s">
        <v>2127</v>
      </c>
      <c r="E572" s="270">
        <v>11</v>
      </c>
      <c r="F572" s="270">
        <v>0</v>
      </c>
      <c r="G572" s="270">
        <v>11</v>
      </c>
      <c r="H572" s="270">
        <v>39</v>
      </c>
      <c r="I572" s="270">
        <v>3</v>
      </c>
      <c r="J572" s="270">
        <v>36</v>
      </c>
      <c r="K572" s="278">
        <f t="shared" si="13"/>
        <v>50</v>
      </c>
    </row>
    <row r="573" spans="2:11" x14ac:dyDescent="0.25">
      <c r="B573" t="s">
        <v>1179</v>
      </c>
      <c r="C573" s="270">
        <v>8583367</v>
      </c>
      <c r="D573" t="s">
        <v>2175</v>
      </c>
      <c r="E573" s="270">
        <v>10</v>
      </c>
      <c r="F573" s="270">
        <v>0</v>
      </c>
      <c r="G573" s="270">
        <v>10</v>
      </c>
      <c r="H573" s="270">
        <v>39</v>
      </c>
      <c r="I573" s="270">
        <v>2</v>
      </c>
      <c r="J573" s="270">
        <v>37</v>
      </c>
      <c r="K573" s="278">
        <f t="shared" si="13"/>
        <v>49</v>
      </c>
    </row>
    <row r="574" spans="2:11" x14ac:dyDescent="0.25">
      <c r="B574" t="s">
        <v>1181</v>
      </c>
      <c r="C574" s="270">
        <v>8607506</v>
      </c>
      <c r="D574" t="s">
        <v>2266</v>
      </c>
      <c r="E574" s="270">
        <v>8</v>
      </c>
      <c r="F574" s="270">
        <v>0</v>
      </c>
      <c r="G574" s="270">
        <v>8</v>
      </c>
      <c r="H574" s="270">
        <v>39</v>
      </c>
      <c r="I574" s="270">
        <v>6</v>
      </c>
      <c r="J574" s="270">
        <v>33</v>
      </c>
      <c r="K574" s="278">
        <f t="shared" si="13"/>
        <v>47</v>
      </c>
    </row>
    <row r="575" spans="2:11" x14ac:dyDescent="0.25">
      <c r="B575" t="s">
        <v>1179</v>
      </c>
      <c r="C575" s="270">
        <v>8621617</v>
      </c>
      <c r="D575" t="s">
        <v>2385</v>
      </c>
      <c r="E575" s="270">
        <v>6</v>
      </c>
      <c r="F575" s="270">
        <v>0</v>
      </c>
      <c r="G575" s="270">
        <v>6</v>
      </c>
      <c r="H575" s="270">
        <v>39</v>
      </c>
      <c r="I575" s="270">
        <v>8</v>
      </c>
      <c r="J575" s="270">
        <v>31</v>
      </c>
      <c r="K575" s="278">
        <f t="shared" si="13"/>
        <v>45</v>
      </c>
    </row>
    <row r="576" spans="2:11" x14ac:dyDescent="0.25">
      <c r="B576" t="s">
        <v>1194</v>
      </c>
      <c r="C576" s="270">
        <v>8612972</v>
      </c>
      <c r="D576" t="s">
        <v>1479</v>
      </c>
      <c r="E576" s="270">
        <v>86</v>
      </c>
      <c r="F576" s="270">
        <v>1</v>
      </c>
      <c r="G576" s="270">
        <v>85</v>
      </c>
      <c r="H576" s="270">
        <v>38</v>
      </c>
      <c r="I576" s="270">
        <v>6</v>
      </c>
      <c r="J576" s="270">
        <v>32</v>
      </c>
      <c r="K576" s="278">
        <f t="shared" si="13"/>
        <v>124</v>
      </c>
    </row>
    <row r="577" spans="2:11" x14ac:dyDescent="0.25">
      <c r="B577" t="s">
        <v>1239</v>
      </c>
      <c r="C577" s="270">
        <v>8631045</v>
      </c>
      <c r="D577" t="s">
        <v>1954</v>
      </c>
      <c r="E577" s="270">
        <v>18</v>
      </c>
      <c r="F577" s="270">
        <v>3</v>
      </c>
      <c r="G577" s="270">
        <v>15</v>
      </c>
      <c r="H577" s="270">
        <v>38</v>
      </c>
      <c r="I577" s="270">
        <v>0</v>
      </c>
      <c r="J577" s="270">
        <v>38</v>
      </c>
      <c r="K577" s="278">
        <f t="shared" si="13"/>
        <v>56</v>
      </c>
    </row>
    <row r="578" spans="2:11" x14ac:dyDescent="0.25">
      <c r="B578" t="s">
        <v>1239</v>
      </c>
      <c r="C578" s="270">
        <v>8612888</v>
      </c>
      <c r="D578" t="s">
        <v>2025</v>
      </c>
      <c r="E578" s="270">
        <v>15</v>
      </c>
      <c r="F578" s="270">
        <v>2</v>
      </c>
      <c r="G578" s="270">
        <v>13</v>
      </c>
      <c r="H578" s="270">
        <v>38</v>
      </c>
      <c r="I578" s="270">
        <v>2</v>
      </c>
      <c r="J578" s="270">
        <v>36</v>
      </c>
      <c r="K578" s="278">
        <f t="shared" si="13"/>
        <v>53</v>
      </c>
    </row>
    <row r="579" spans="2:11" x14ac:dyDescent="0.25">
      <c r="B579" t="s">
        <v>1179</v>
      </c>
      <c r="C579" s="270">
        <v>8603753</v>
      </c>
      <c r="D579" t="s">
        <v>2030</v>
      </c>
      <c r="E579" s="270">
        <v>15</v>
      </c>
      <c r="F579" s="270">
        <v>2</v>
      </c>
      <c r="G579" s="270">
        <v>13</v>
      </c>
      <c r="H579" s="270">
        <v>38</v>
      </c>
      <c r="I579" s="270">
        <v>1</v>
      </c>
      <c r="J579" s="270">
        <v>37</v>
      </c>
      <c r="K579" s="278">
        <f t="shared" si="13"/>
        <v>53</v>
      </c>
    </row>
    <row r="580" spans="2:11" x14ac:dyDescent="0.25">
      <c r="B580" t="s">
        <v>1185</v>
      </c>
      <c r="C580" s="270">
        <v>8613455</v>
      </c>
      <c r="D580" t="s">
        <v>2051</v>
      </c>
      <c r="E580" s="270">
        <v>14</v>
      </c>
      <c r="F580" s="270">
        <v>1</v>
      </c>
      <c r="G580" s="270">
        <v>13</v>
      </c>
      <c r="H580" s="270">
        <v>38</v>
      </c>
      <c r="I580" s="270">
        <v>3</v>
      </c>
      <c r="J580" s="270">
        <v>35</v>
      </c>
      <c r="K580" s="278">
        <f t="shared" si="13"/>
        <v>52</v>
      </c>
    </row>
    <row r="581" spans="2:11" x14ac:dyDescent="0.25">
      <c r="B581" t="s">
        <v>1181</v>
      </c>
      <c r="C581" s="270">
        <v>8602859</v>
      </c>
      <c r="D581" t="s">
        <v>2086</v>
      </c>
      <c r="E581" s="270">
        <v>13</v>
      </c>
      <c r="F581" s="270">
        <v>1</v>
      </c>
      <c r="G581" s="270">
        <v>12</v>
      </c>
      <c r="H581" s="270">
        <v>38</v>
      </c>
      <c r="I581" s="270">
        <v>4</v>
      </c>
      <c r="J581" s="270">
        <v>34</v>
      </c>
      <c r="K581" s="278">
        <f t="shared" si="13"/>
        <v>51</v>
      </c>
    </row>
    <row r="582" spans="2:11" x14ac:dyDescent="0.25">
      <c r="B582" t="s">
        <v>1239</v>
      </c>
      <c r="C582" s="270">
        <v>8587060</v>
      </c>
      <c r="D582" t="s">
        <v>2141</v>
      </c>
      <c r="E582" s="270">
        <v>11</v>
      </c>
      <c r="F582" s="270">
        <v>0</v>
      </c>
      <c r="G582" s="270">
        <v>11</v>
      </c>
      <c r="H582" s="270">
        <v>38</v>
      </c>
      <c r="I582" s="270">
        <v>2</v>
      </c>
      <c r="J582" s="270">
        <v>36</v>
      </c>
      <c r="K582" s="278">
        <f t="shared" si="13"/>
        <v>49</v>
      </c>
    </row>
    <row r="583" spans="2:11" x14ac:dyDescent="0.25">
      <c r="B583" t="s">
        <v>1179</v>
      </c>
      <c r="C583" s="270">
        <v>8639687</v>
      </c>
      <c r="D583" t="s">
        <v>2183</v>
      </c>
      <c r="E583" s="270">
        <v>10</v>
      </c>
      <c r="F583" s="270">
        <v>0</v>
      </c>
      <c r="G583" s="270">
        <v>10</v>
      </c>
      <c r="H583" s="270">
        <v>38</v>
      </c>
      <c r="I583" s="270">
        <v>5</v>
      </c>
      <c r="J583" s="270">
        <v>33</v>
      </c>
      <c r="K583" s="278">
        <f t="shared" si="13"/>
        <v>48</v>
      </c>
    </row>
    <row r="584" spans="2:11" x14ac:dyDescent="0.25">
      <c r="B584" t="s">
        <v>1181</v>
      </c>
      <c r="C584" s="270">
        <v>8624460</v>
      </c>
      <c r="D584" t="s">
        <v>2217</v>
      </c>
      <c r="E584" s="270">
        <v>9</v>
      </c>
      <c r="F584" s="270">
        <v>0</v>
      </c>
      <c r="G584" s="270">
        <v>9</v>
      </c>
      <c r="H584" s="270">
        <v>38</v>
      </c>
      <c r="I584" s="270">
        <v>10</v>
      </c>
      <c r="J584" s="270">
        <v>28</v>
      </c>
      <c r="K584" s="278">
        <f t="shared" si="13"/>
        <v>47</v>
      </c>
    </row>
    <row r="585" spans="2:11" x14ac:dyDescent="0.25">
      <c r="B585" t="s">
        <v>1179</v>
      </c>
      <c r="C585" s="270">
        <v>8608857</v>
      </c>
      <c r="D585" t="s">
        <v>2261</v>
      </c>
      <c r="E585" s="270">
        <v>8</v>
      </c>
      <c r="F585" s="270">
        <v>1</v>
      </c>
      <c r="G585" s="270">
        <v>7</v>
      </c>
      <c r="H585" s="270">
        <v>38</v>
      </c>
      <c r="I585" s="270">
        <v>3</v>
      </c>
      <c r="J585" s="270">
        <v>35</v>
      </c>
      <c r="K585" s="278">
        <f t="shared" si="13"/>
        <v>46</v>
      </c>
    </row>
    <row r="586" spans="2:11" x14ac:dyDescent="0.25">
      <c r="B586" t="s">
        <v>1185</v>
      </c>
      <c r="C586" s="270">
        <v>8608925</v>
      </c>
      <c r="D586" t="s">
        <v>1605</v>
      </c>
      <c r="E586" s="270">
        <v>45</v>
      </c>
      <c r="F586" s="270">
        <v>4</v>
      </c>
      <c r="G586" s="270">
        <v>41</v>
      </c>
      <c r="H586" s="270">
        <v>37</v>
      </c>
      <c r="I586" s="270">
        <v>4</v>
      </c>
      <c r="J586" s="270">
        <v>33</v>
      </c>
      <c r="K586" s="278">
        <f t="shared" si="13"/>
        <v>82</v>
      </c>
    </row>
    <row r="587" spans="2:11" x14ac:dyDescent="0.25">
      <c r="B587" t="s">
        <v>1191</v>
      </c>
      <c r="C587" s="270">
        <v>8627553</v>
      </c>
      <c r="D587" t="s">
        <v>1663</v>
      </c>
      <c r="E587" s="270">
        <v>38</v>
      </c>
      <c r="F587" s="270">
        <v>0</v>
      </c>
      <c r="G587" s="270">
        <v>38</v>
      </c>
      <c r="H587" s="270">
        <v>37</v>
      </c>
      <c r="I587" s="270">
        <v>5</v>
      </c>
      <c r="J587" s="270">
        <v>32</v>
      </c>
      <c r="K587" s="278">
        <f t="shared" si="13"/>
        <v>75</v>
      </c>
    </row>
    <row r="588" spans="2:11" x14ac:dyDescent="0.25">
      <c r="B588" t="s">
        <v>1191</v>
      </c>
      <c r="C588" s="270">
        <v>8629365</v>
      </c>
      <c r="D588" t="s">
        <v>1749</v>
      </c>
      <c r="E588" s="270">
        <v>30</v>
      </c>
      <c r="F588" s="270">
        <v>2</v>
      </c>
      <c r="G588" s="270">
        <v>28</v>
      </c>
      <c r="H588" s="270">
        <v>37</v>
      </c>
      <c r="I588" s="270">
        <v>2</v>
      </c>
      <c r="J588" s="270">
        <v>35</v>
      </c>
      <c r="K588" s="278">
        <f t="shared" si="13"/>
        <v>67</v>
      </c>
    </row>
    <row r="589" spans="2:11" x14ac:dyDescent="0.25">
      <c r="B589" t="s">
        <v>1221</v>
      </c>
      <c r="C589" s="270">
        <v>8621222</v>
      </c>
      <c r="D589" t="s">
        <v>1811</v>
      </c>
      <c r="E589" s="270">
        <v>26</v>
      </c>
      <c r="F589" s="270">
        <v>4</v>
      </c>
      <c r="G589" s="270">
        <v>22</v>
      </c>
      <c r="H589" s="270">
        <v>37</v>
      </c>
      <c r="I589" s="270">
        <v>5</v>
      </c>
      <c r="J589" s="270">
        <v>32</v>
      </c>
      <c r="K589" s="278">
        <f t="shared" si="13"/>
        <v>63</v>
      </c>
    </row>
    <row r="590" spans="2:11" x14ac:dyDescent="0.25">
      <c r="B590" t="s">
        <v>1181</v>
      </c>
      <c r="C590" s="270">
        <v>8590607</v>
      </c>
      <c r="D590" t="s">
        <v>1928</v>
      </c>
      <c r="E590" s="270">
        <v>19</v>
      </c>
      <c r="F590" s="270">
        <v>2</v>
      </c>
      <c r="G590" s="270">
        <v>17</v>
      </c>
      <c r="H590" s="270">
        <v>37</v>
      </c>
      <c r="I590" s="270">
        <v>1</v>
      </c>
      <c r="J590" s="270">
        <v>36</v>
      </c>
      <c r="K590" s="278">
        <f t="shared" si="13"/>
        <v>56</v>
      </c>
    </row>
    <row r="591" spans="2:11" x14ac:dyDescent="0.25">
      <c r="B591" t="s">
        <v>1239</v>
      </c>
      <c r="C591" s="270">
        <v>8627847</v>
      </c>
      <c r="D591" t="s">
        <v>1975</v>
      </c>
      <c r="E591" s="270">
        <v>17</v>
      </c>
      <c r="F591" s="270">
        <v>2</v>
      </c>
      <c r="G591" s="270">
        <v>15</v>
      </c>
      <c r="H591" s="270">
        <v>37</v>
      </c>
      <c r="I591" s="270">
        <v>4</v>
      </c>
      <c r="J591" s="270">
        <v>33</v>
      </c>
      <c r="K591" s="278">
        <f t="shared" si="13"/>
        <v>54</v>
      </c>
    </row>
    <row r="592" spans="2:11" x14ac:dyDescent="0.25">
      <c r="B592" t="s">
        <v>1179</v>
      </c>
      <c r="C592" s="270">
        <v>8636986</v>
      </c>
      <c r="D592" t="s">
        <v>2314</v>
      </c>
      <c r="E592" s="270">
        <v>8</v>
      </c>
      <c r="F592" s="270">
        <v>0</v>
      </c>
      <c r="G592" s="270">
        <v>8</v>
      </c>
      <c r="H592" s="270">
        <v>37</v>
      </c>
      <c r="I592" s="270">
        <v>3</v>
      </c>
      <c r="J592" s="270">
        <v>34</v>
      </c>
      <c r="K592" s="278">
        <f t="shared" si="13"/>
        <v>45</v>
      </c>
    </row>
    <row r="593" spans="2:11" x14ac:dyDescent="0.25">
      <c r="B593" t="s">
        <v>1181</v>
      </c>
      <c r="C593" s="270">
        <v>8595481</v>
      </c>
      <c r="D593" t="s">
        <v>2387</v>
      </c>
      <c r="E593" s="270">
        <v>6</v>
      </c>
      <c r="F593" s="270">
        <v>0</v>
      </c>
      <c r="G593" s="270">
        <v>6</v>
      </c>
      <c r="H593" s="270">
        <v>37</v>
      </c>
      <c r="I593" s="270">
        <v>3</v>
      </c>
      <c r="J593" s="270">
        <v>34</v>
      </c>
      <c r="K593" s="278">
        <f t="shared" si="13"/>
        <v>43</v>
      </c>
    </row>
    <row r="594" spans="2:11" x14ac:dyDescent="0.25">
      <c r="B594" t="s">
        <v>1194</v>
      </c>
      <c r="C594" s="270">
        <v>8614742</v>
      </c>
      <c r="D594" t="s">
        <v>1543</v>
      </c>
      <c r="E594" s="270">
        <v>59</v>
      </c>
      <c r="F594" s="270">
        <v>7</v>
      </c>
      <c r="G594" s="270">
        <v>52</v>
      </c>
      <c r="H594" s="270">
        <v>36</v>
      </c>
      <c r="I594" s="270">
        <v>7</v>
      </c>
      <c r="J594" s="270">
        <v>29</v>
      </c>
      <c r="K594" s="278">
        <f t="shared" si="13"/>
        <v>95</v>
      </c>
    </row>
    <row r="595" spans="2:11" x14ac:dyDescent="0.25">
      <c r="B595" t="s">
        <v>1179</v>
      </c>
      <c r="C595" s="270">
        <v>8581849</v>
      </c>
      <c r="D595" t="s">
        <v>1630</v>
      </c>
      <c r="E595" s="270">
        <v>42</v>
      </c>
      <c r="F595" s="270">
        <v>1</v>
      </c>
      <c r="G595" s="270">
        <v>41</v>
      </c>
      <c r="H595" s="270">
        <v>36</v>
      </c>
      <c r="I595" s="270">
        <v>1</v>
      </c>
      <c r="J595" s="270">
        <v>35</v>
      </c>
      <c r="K595" s="278">
        <f t="shared" si="13"/>
        <v>78</v>
      </c>
    </row>
    <row r="596" spans="2:11" x14ac:dyDescent="0.25">
      <c r="B596" t="s">
        <v>1191</v>
      </c>
      <c r="C596" s="270">
        <v>8612331</v>
      </c>
      <c r="D596" t="s">
        <v>1651</v>
      </c>
      <c r="E596" s="270">
        <v>39</v>
      </c>
      <c r="F596" s="270">
        <v>2</v>
      </c>
      <c r="G596" s="270">
        <v>37</v>
      </c>
      <c r="H596" s="270">
        <v>36</v>
      </c>
      <c r="I596" s="270">
        <v>4</v>
      </c>
      <c r="J596" s="270">
        <v>32</v>
      </c>
      <c r="K596" s="278">
        <f t="shared" si="13"/>
        <v>75</v>
      </c>
    </row>
    <row r="597" spans="2:11" x14ac:dyDescent="0.25">
      <c r="B597" t="s">
        <v>1185</v>
      </c>
      <c r="C597" s="270">
        <v>8631790</v>
      </c>
      <c r="D597" t="s">
        <v>1682</v>
      </c>
      <c r="E597" s="270">
        <v>36</v>
      </c>
      <c r="F597" s="270">
        <v>0</v>
      </c>
      <c r="G597" s="270">
        <v>36</v>
      </c>
      <c r="H597" s="270">
        <v>36</v>
      </c>
      <c r="I597" s="270">
        <v>7</v>
      </c>
      <c r="J597" s="270">
        <v>29</v>
      </c>
      <c r="K597" s="278">
        <f t="shared" si="13"/>
        <v>72</v>
      </c>
    </row>
    <row r="598" spans="2:11" x14ac:dyDescent="0.25">
      <c r="B598" t="s">
        <v>1191</v>
      </c>
      <c r="C598" s="270">
        <v>8611838</v>
      </c>
      <c r="D598" t="s">
        <v>1767</v>
      </c>
      <c r="E598" s="270">
        <v>29</v>
      </c>
      <c r="F598" s="270">
        <v>0</v>
      </c>
      <c r="G598" s="270">
        <v>29</v>
      </c>
      <c r="H598" s="270">
        <v>36</v>
      </c>
      <c r="I598" s="270">
        <v>4</v>
      </c>
      <c r="J598" s="270">
        <v>32</v>
      </c>
      <c r="K598" s="278">
        <f t="shared" si="13"/>
        <v>65</v>
      </c>
    </row>
    <row r="599" spans="2:11" x14ac:dyDescent="0.25">
      <c r="B599" t="s">
        <v>1179</v>
      </c>
      <c r="C599" s="270">
        <v>8626950</v>
      </c>
      <c r="D599" t="s">
        <v>1917</v>
      </c>
      <c r="E599" s="270">
        <v>20</v>
      </c>
      <c r="F599" s="270">
        <v>1</v>
      </c>
      <c r="G599" s="270">
        <v>19</v>
      </c>
      <c r="H599" s="270">
        <v>36</v>
      </c>
      <c r="I599" s="270">
        <v>3</v>
      </c>
      <c r="J599" s="270">
        <v>33</v>
      </c>
      <c r="K599" s="278">
        <f t="shared" si="13"/>
        <v>56</v>
      </c>
    </row>
    <row r="600" spans="2:11" x14ac:dyDescent="0.25">
      <c r="B600" t="s">
        <v>1179</v>
      </c>
      <c r="C600" s="270">
        <v>8616425</v>
      </c>
      <c r="D600" t="s">
        <v>2027</v>
      </c>
      <c r="E600" s="270">
        <v>15</v>
      </c>
      <c r="F600" s="270">
        <v>1</v>
      </c>
      <c r="G600" s="270">
        <v>14</v>
      </c>
      <c r="H600" s="270">
        <v>36</v>
      </c>
      <c r="I600" s="270">
        <v>5</v>
      </c>
      <c r="J600" s="270">
        <v>31</v>
      </c>
      <c r="K600" s="278">
        <f t="shared" si="13"/>
        <v>51</v>
      </c>
    </row>
    <row r="601" spans="2:11" x14ac:dyDescent="0.25">
      <c r="B601" t="s">
        <v>1179</v>
      </c>
      <c r="C601" s="270">
        <v>8596406</v>
      </c>
      <c r="D601" t="s">
        <v>2056</v>
      </c>
      <c r="E601" s="270">
        <v>14</v>
      </c>
      <c r="F601" s="270">
        <v>1</v>
      </c>
      <c r="G601" s="270">
        <v>13</v>
      </c>
      <c r="H601" s="270">
        <v>36</v>
      </c>
      <c r="I601" s="270">
        <v>2</v>
      </c>
      <c r="J601" s="270">
        <v>34</v>
      </c>
      <c r="K601" s="278">
        <f t="shared" si="13"/>
        <v>50</v>
      </c>
    </row>
    <row r="602" spans="2:11" x14ac:dyDescent="0.25">
      <c r="B602" t="s">
        <v>1181</v>
      </c>
      <c r="C602" s="270">
        <v>8615556</v>
      </c>
      <c r="D602" t="s">
        <v>2093</v>
      </c>
      <c r="E602" s="270">
        <v>13</v>
      </c>
      <c r="F602" s="270">
        <v>1</v>
      </c>
      <c r="G602" s="270">
        <v>12</v>
      </c>
      <c r="H602" s="270">
        <v>36</v>
      </c>
      <c r="I602" s="270">
        <v>1</v>
      </c>
      <c r="J602" s="270">
        <v>35</v>
      </c>
      <c r="K602" s="278">
        <f t="shared" si="13"/>
        <v>49</v>
      </c>
    </row>
    <row r="603" spans="2:11" x14ac:dyDescent="0.25">
      <c r="B603" t="s">
        <v>1179</v>
      </c>
      <c r="C603" s="270">
        <v>8616454</v>
      </c>
      <c r="D603" t="s">
        <v>2161</v>
      </c>
      <c r="E603" s="270">
        <v>11</v>
      </c>
      <c r="F603" s="270">
        <v>1</v>
      </c>
      <c r="G603" s="270">
        <v>10</v>
      </c>
      <c r="H603" s="270">
        <v>36</v>
      </c>
      <c r="I603" s="270">
        <v>5</v>
      </c>
      <c r="J603" s="270">
        <v>31</v>
      </c>
      <c r="K603" s="278">
        <f t="shared" si="13"/>
        <v>47</v>
      </c>
    </row>
    <row r="604" spans="2:11" x14ac:dyDescent="0.25">
      <c r="B604" t="s">
        <v>1179</v>
      </c>
      <c r="C604" s="270">
        <v>8621556</v>
      </c>
      <c r="D604" t="s">
        <v>2218</v>
      </c>
      <c r="E604" s="270">
        <v>9</v>
      </c>
      <c r="F604" s="270">
        <v>2</v>
      </c>
      <c r="G604" s="270">
        <v>7</v>
      </c>
      <c r="H604" s="270">
        <v>36</v>
      </c>
      <c r="I604" s="270">
        <v>7</v>
      </c>
      <c r="J604" s="270">
        <v>29</v>
      </c>
      <c r="K604" s="278">
        <f t="shared" si="13"/>
        <v>45</v>
      </c>
    </row>
    <row r="605" spans="2:11" x14ac:dyDescent="0.25">
      <c r="B605" t="s">
        <v>1181</v>
      </c>
      <c r="C605" s="270">
        <v>8632320</v>
      </c>
      <c r="D605" t="s">
        <v>2252</v>
      </c>
      <c r="E605" s="270">
        <v>9</v>
      </c>
      <c r="F605" s="270">
        <v>1</v>
      </c>
      <c r="G605" s="270">
        <v>8</v>
      </c>
      <c r="H605" s="270">
        <v>36</v>
      </c>
      <c r="I605" s="270">
        <v>4</v>
      </c>
      <c r="J605" s="270">
        <v>32</v>
      </c>
      <c r="K605" s="278">
        <f t="shared" si="13"/>
        <v>45</v>
      </c>
    </row>
    <row r="606" spans="2:11" x14ac:dyDescent="0.25">
      <c r="B606" t="s">
        <v>1179</v>
      </c>
      <c r="C606" s="270">
        <v>8634251</v>
      </c>
      <c r="D606" t="s">
        <v>2384</v>
      </c>
      <c r="E606" s="270">
        <v>6</v>
      </c>
      <c r="F606" s="270">
        <v>0</v>
      </c>
      <c r="G606" s="270">
        <v>6</v>
      </c>
      <c r="H606" s="270">
        <v>36</v>
      </c>
      <c r="I606" s="270">
        <v>2</v>
      </c>
      <c r="J606" s="270">
        <v>34</v>
      </c>
      <c r="K606" s="278">
        <f t="shared" si="13"/>
        <v>42</v>
      </c>
    </row>
    <row r="607" spans="2:11" x14ac:dyDescent="0.25">
      <c r="B607" t="s">
        <v>1181</v>
      </c>
      <c r="C607" s="270">
        <v>8584946</v>
      </c>
      <c r="D607" t="s">
        <v>2679</v>
      </c>
      <c r="E607" s="270">
        <v>1</v>
      </c>
      <c r="F607" s="270">
        <v>0</v>
      </c>
      <c r="G607" s="270">
        <v>1</v>
      </c>
      <c r="H607" s="270">
        <v>36</v>
      </c>
      <c r="I607" s="270">
        <v>1</v>
      </c>
      <c r="J607" s="270">
        <v>35</v>
      </c>
    </row>
    <row r="608" spans="2:11" x14ac:dyDescent="0.25">
      <c r="B608" t="s">
        <v>1237</v>
      </c>
      <c r="C608" s="270">
        <v>8597433</v>
      </c>
      <c r="D608" t="s">
        <v>1561</v>
      </c>
      <c r="E608" s="270">
        <v>53</v>
      </c>
      <c r="F608" s="270">
        <v>4</v>
      </c>
      <c r="G608" s="270">
        <v>49</v>
      </c>
      <c r="H608" s="270">
        <v>35</v>
      </c>
      <c r="I608" s="270">
        <v>4</v>
      </c>
      <c r="J608" s="270">
        <v>31</v>
      </c>
      <c r="K608" s="278">
        <f t="shared" ref="K608:K645" si="14">E608+H608</f>
        <v>88</v>
      </c>
    </row>
    <row r="609" spans="2:11" x14ac:dyDescent="0.25">
      <c r="B609" t="s">
        <v>1194</v>
      </c>
      <c r="C609" s="270">
        <v>8599721</v>
      </c>
      <c r="D609" t="s">
        <v>1632</v>
      </c>
      <c r="E609" s="270">
        <v>41</v>
      </c>
      <c r="F609" s="270">
        <v>4</v>
      </c>
      <c r="G609" s="270">
        <v>37</v>
      </c>
      <c r="H609" s="270">
        <v>35</v>
      </c>
      <c r="I609" s="270">
        <v>1</v>
      </c>
      <c r="J609" s="270">
        <v>34</v>
      </c>
      <c r="K609" s="278">
        <f t="shared" si="14"/>
        <v>76</v>
      </c>
    </row>
    <row r="610" spans="2:11" x14ac:dyDescent="0.25">
      <c r="B610" t="s">
        <v>1181</v>
      </c>
      <c r="C610" s="270">
        <v>8627110</v>
      </c>
      <c r="D610" t="s">
        <v>1697</v>
      </c>
      <c r="E610" s="270">
        <v>34</v>
      </c>
      <c r="F610" s="270">
        <v>3</v>
      </c>
      <c r="G610" s="270">
        <v>31</v>
      </c>
      <c r="H610" s="270">
        <v>35</v>
      </c>
      <c r="I610" s="270">
        <v>6</v>
      </c>
      <c r="J610" s="270">
        <v>29</v>
      </c>
      <c r="K610" s="278">
        <f t="shared" si="14"/>
        <v>69</v>
      </c>
    </row>
    <row r="611" spans="2:11" x14ac:dyDescent="0.25">
      <c r="B611" t="s">
        <v>1239</v>
      </c>
      <c r="C611" s="270">
        <v>8588624</v>
      </c>
      <c r="D611" t="s">
        <v>1856</v>
      </c>
      <c r="E611" s="270">
        <v>23</v>
      </c>
      <c r="F611" s="270">
        <v>2</v>
      </c>
      <c r="G611" s="270">
        <v>21</v>
      </c>
      <c r="H611" s="270">
        <v>35</v>
      </c>
      <c r="I611" s="270">
        <v>2</v>
      </c>
      <c r="J611" s="270">
        <v>33</v>
      </c>
      <c r="K611" s="278">
        <f t="shared" si="14"/>
        <v>58</v>
      </c>
    </row>
    <row r="612" spans="2:11" x14ac:dyDescent="0.25">
      <c r="B612" t="s">
        <v>1191</v>
      </c>
      <c r="C612" s="270">
        <v>8625685</v>
      </c>
      <c r="D612" t="s">
        <v>1861</v>
      </c>
      <c r="E612" s="270">
        <v>23</v>
      </c>
      <c r="F612" s="270">
        <v>1</v>
      </c>
      <c r="G612" s="270">
        <v>22</v>
      </c>
      <c r="H612" s="270">
        <v>35</v>
      </c>
      <c r="I612" s="270">
        <v>2</v>
      </c>
      <c r="J612" s="270">
        <v>33</v>
      </c>
      <c r="K612" s="278">
        <f t="shared" si="14"/>
        <v>58</v>
      </c>
    </row>
    <row r="613" spans="2:11" x14ac:dyDescent="0.25">
      <c r="B613" t="s">
        <v>1179</v>
      </c>
      <c r="C613" s="270">
        <v>8591126</v>
      </c>
      <c r="D613" t="s">
        <v>1875</v>
      </c>
      <c r="E613" s="270">
        <v>22</v>
      </c>
      <c r="F613" s="270">
        <v>0</v>
      </c>
      <c r="G613" s="270">
        <v>22</v>
      </c>
      <c r="H613" s="270">
        <v>35</v>
      </c>
      <c r="I613" s="270">
        <v>2</v>
      </c>
      <c r="J613" s="270">
        <v>33</v>
      </c>
      <c r="K613" s="278">
        <f t="shared" si="14"/>
        <v>57</v>
      </c>
    </row>
    <row r="614" spans="2:11" x14ac:dyDescent="0.25">
      <c r="B614" t="s">
        <v>1239</v>
      </c>
      <c r="C614" s="270">
        <v>8640967</v>
      </c>
      <c r="D614" t="s">
        <v>1901</v>
      </c>
      <c r="E614" s="270">
        <v>21</v>
      </c>
      <c r="F614" s="270">
        <v>1</v>
      </c>
      <c r="G614" s="270">
        <v>20</v>
      </c>
      <c r="H614" s="270">
        <v>35</v>
      </c>
      <c r="I614" s="270">
        <v>3</v>
      </c>
      <c r="J614" s="270">
        <v>32</v>
      </c>
      <c r="K614" s="278">
        <f t="shared" si="14"/>
        <v>56</v>
      </c>
    </row>
    <row r="615" spans="2:11" x14ac:dyDescent="0.25">
      <c r="B615" t="s">
        <v>1181</v>
      </c>
      <c r="C615" s="270">
        <v>8612431</v>
      </c>
      <c r="D615" t="s">
        <v>2115</v>
      </c>
      <c r="E615" s="270">
        <v>12</v>
      </c>
      <c r="F615" s="270">
        <v>2</v>
      </c>
      <c r="G615" s="270">
        <v>10</v>
      </c>
      <c r="H615" s="270">
        <v>35</v>
      </c>
      <c r="I615" s="270">
        <v>5</v>
      </c>
      <c r="J615" s="270">
        <v>30</v>
      </c>
      <c r="K615" s="278">
        <f t="shared" si="14"/>
        <v>47</v>
      </c>
    </row>
    <row r="616" spans="2:11" x14ac:dyDescent="0.25">
      <c r="B616" t="s">
        <v>1185</v>
      </c>
      <c r="C616" s="270">
        <v>8622906</v>
      </c>
      <c r="D616" t="s">
        <v>2124</v>
      </c>
      <c r="E616" s="270">
        <v>12</v>
      </c>
      <c r="F616" s="270">
        <v>0</v>
      </c>
      <c r="G616" s="270">
        <v>12</v>
      </c>
      <c r="H616" s="270">
        <v>35</v>
      </c>
      <c r="I616" s="270">
        <v>4</v>
      </c>
      <c r="J616" s="270">
        <v>31</v>
      </c>
      <c r="K616" s="278">
        <f t="shared" si="14"/>
        <v>47</v>
      </c>
    </row>
    <row r="617" spans="2:11" x14ac:dyDescent="0.25">
      <c r="B617" t="s">
        <v>1179</v>
      </c>
      <c r="C617" s="270">
        <v>8619047</v>
      </c>
      <c r="D617" t="s">
        <v>2305</v>
      </c>
      <c r="E617" s="270">
        <v>8</v>
      </c>
      <c r="F617" s="270">
        <v>0</v>
      </c>
      <c r="G617" s="270">
        <v>8</v>
      </c>
      <c r="H617" s="270">
        <v>35</v>
      </c>
      <c r="I617" s="270">
        <v>4</v>
      </c>
      <c r="J617" s="270">
        <v>31</v>
      </c>
      <c r="K617" s="278">
        <f t="shared" si="14"/>
        <v>43</v>
      </c>
    </row>
    <row r="618" spans="2:11" x14ac:dyDescent="0.25">
      <c r="B618" t="s">
        <v>1239</v>
      </c>
      <c r="C618" s="270">
        <v>8633432</v>
      </c>
      <c r="D618" t="s">
        <v>2498</v>
      </c>
      <c r="E618" s="270">
        <v>5</v>
      </c>
      <c r="F618" s="270">
        <v>0</v>
      </c>
      <c r="G618" s="270">
        <v>5</v>
      </c>
      <c r="H618" s="270">
        <v>35</v>
      </c>
      <c r="I618" s="270">
        <v>1</v>
      </c>
      <c r="J618" s="270">
        <v>34</v>
      </c>
      <c r="K618" s="278">
        <f t="shared" si="14"/>
        <v>40</v>
      </c>
    </row>
    <row r="619" spans="2:11" x14ac:dyDescent="0.25">
      <c r="B619" t="s">
        <v>1191</v>
      </c>
      <c r="C619" s="270">
        <v>8642533</v>
      </c>
      <c r="D619" t="s">
        <v>1637</v>
      </c>
      <c r="E619" s="270">
        <v>41</v>
      </c>
      <c r="F619" s="270">
        <v>0</v>
      </c>
      <c r="G619" s="270">
        <v>41</v>
      </c>
      <c r="H619" s="270">
        <v>34</v>
      </c>
      <c r="I619" s="270">
        <v>1</v>
      </c>
      <c r="J619" s="270">
        <v>33</v>
      </c>
      <c r="K619" s="278">
        <f t="shared" si="14"/>
        <v>75</v>
      </c>
    </row>
    <row r="620" spans="2:11" x14ac:dyDescent="0.25">
      <c r="B620" t="s">
        <v>1194</v>
      </c>
      <c r="C620" s="270">
        <v>8597102</v>
      </c>
      <c r="D620" t="s">
        <v>1641</v>
      </c>
      <c r="E620" s="270">
        <v>41</v>
      </c>
      <c r="F620" s="270">
        <v>1</v>
      </c>
      <c r="G620" s="270">
        <v>40</v>
      </c>
      <c r="H620" s="270">
        <v>34</v>
      </c>
      <c r="I620" s="270">
        <v>4</v>
      </c>
      <c r="J620" s="270">
        <v>30</v>
      </c>
      <c r="K620" s="278">
        <f t="shared" si="14"/>
        <v>75</v>
      </c>
    </row>
    <row r="621" spans="2:11" x14ac:dyDescent="0.25">
      <c r="B621" t="s">
        <v>1194</v>
      </c>
      <c r="C621" s="270">
        <v>8627989</v>
      </c>
      <c r="D621" t="s">
        <v>1693</v>
      </c>
      <c r="E621" s="270">
        <v>35</v>
      </c>
      <c r="F621" s="270">
        <v>4</v>
      </c>
      <c r="G621" s="270">
        <v>31</v>
      </c>
      <c r="H621" s="270">
        <v>34</v>
      </c>
      <c r="I621" s="270">
        <v>1</v>
      </c>
      <c r="J621" s="270">
        <v>33</v>
      </c>
      <c r="K621" s="278">
        <f t="shared" si="14"/>
        <v>69</v>
      </c>
    </row>
    <row r="622" spans="2:11" x14ac:dyDescent="0.25">
      <c r="B622" t="s">
        <v>1194</v>
      </c>
      <c r="C622" s="270">
        <v>8602128</v>
      </c>
      <c r="D622" t="s">
        <v>1748</v>
      </c>
      <c r="E622" s="270">
        <v>30</v>
      </c>
      <c r="F622" s="270">
        <v>4</v>
      </c>
      <c r="G622" s="270">
        <v>26</v>
      </c>
      <c r="H622" s="270">
        <v>34</v>
      </c>
      <c r="I622" s="270">
        <v>4</v>
      </c>
      <c r="J622" s="270">
        <v>30</v>
      </c>
      <c r="K622" s="278">
        <f t="shared" si="14"/>
        <v>64</v>
      </c>
    </row>
    <row r="623" spans="2:11" x14ac:dyDescent="0.25">
      <c r="B623" t="s">
        <v>1179</v>
      </c>
      <c r="C623" s="270">
        <v>8642301</v>
      </c>
      <c r="D623" t="s">
        <v>1924</v>
      </c>
      <c r="E623" s="270">
        <v>20</v>
      </c>
      <c r="F623" s="270">
        <v>1</v>
      </c>
      <c r="G623" s="270">
        <v>19</v>
      </c>
      <c r="H623" s="270">
        <v>34</v>
      </c>
      <c r="I623" s="270">
        <v>1</v>
      </c>
      <c r="J623" s="270">
        <v>33</v>
      </c>
      <c r="K623" s="278">
        <f t="shared" si="14"/>
        <v>54</v>
      </c>
    </row>
    <row r="624" spans="2:11" x14ac:dyDescent="0.25">
      <c r="B624" t="s">
        <v>1221</v>
      </c>
      <c r="C624" s="270">
        <v>8600787</v>
      </c>
      <c r="D624" t="s">
        <v>1963</v>
      </c>
      <c r="E624" s="270">
        <v>18</v>
      </c>
      <c r="F624" s="270">
        <v>3</v>
      </c>
      <c r="G624" s="270">
        <v>15</v>
      </c>
      <c r="H624" s="270">
        <v>34</v>
      </c>
      <c r="I624" s="270">
        <v>4</v>
      </c>
      <c r="J624" s="270">
        <v>30</v>
      </c>
      <c r="K624" s="278">
        <f t="shared" si="14"/>
        <v>52</v>
      </c>
    </row>
    <row r="625" spans="2:11" x14ac:dyDescent="0.25">
      <c r="B625" t="s">
        <v>1179</v>
      </c>
      <c r="C625" s="270">
        <v>8618940</v>
      </c>
      <c r="D625" t="s">
        <v>2045</v>
      </c>
      <c r="E625" s="270">
        <v>14</v>
      </c>
      <c r="F625" s="270">
        <v>0</v>
      </c>
      <c r="G625" s="270">
        <v>14</v>
      </c>
      <c r="H625" s="270">
        <v>34</v>
      </c>
      <c r="I625" s="270">
        <v>4</v>
      </c>
      <c r="J625" s="270">
        <v>30</v>
      </c>
      <c r="K625" s="278">
        <f t="shared" si="14"/>
        <v>48</v>
      </c>
    </row>
    <row r="626" spans="2:11" x14ac:dyDescent="0.25">
      <c r="B626" t="s">
        <v>1191</v>
      </c>
      <c r="C626" s="270">
        <v>8642508</v>
      </c>
      <c r="D626" t="s">
        <v>2276</v>
      </c>
      <c r="E626" s="270">
        <v>8</v>
      </c>
      <c r="F626" s="270">
        <v>0</v>
      </c>
      <c r="G626" s="270">
        <v>8</v>
      </c>
      <c r="H626" s="270">
        <v>34</v>
      </c>
      <c r="I626" s="270">
        <v>0</v>
      </c>
      <c r="J626" s="270">
        <v>34</v>
      </c>
      <c r="K626" s="278">
        <f t="shared" si="14"/>
        <v>42</v>
      </c>
    </row>
    <row r="627" spans="2:11" x14ac:dyDescent="0.25">
      <c r="B627" t="s">
        <v>1239</v>
      </c>
      <c r="C627" s="270">
        <v>8607825</v>
      </c>
      <c r="D627" t="s">
        <v>2285</v>
      </c>
      <c r="E627" s="270">
        <v>8</v>
      </c>
      <c r="F627" s="270">
        <v>1</v>
      </c>
      <c r="G627" s="270">
        <v>7</v>
      </c>
      <c r="H627" s="270">
        <v>34</v>
      </c>
      <c r="I627" s="270">
        <v>4</v>
      </c>
      <c r="J627" s="270">
        <v>30</v>
      </c>
      <c r="K627" s="278">
        <f t="shared" si="14"/>
        <v>42</v>
      </c>
    </row>
    <row r="628" spans="2:11" x14ac:dyDescent="0.25">
      <c r="B628" t="s">
        <v>1179</v>
      </c>
      <c r="C628" s="270">
        <v>8583302</v>
      </c>
      <c r="D628" t="s">
        <v>2298</v>
      </c>
      <c r="E628" s="270">
        <v>8</v>
      </c>
      <c r="F628" s="270">
        <v>1</v>
      </c>
      <c r="G628" s="270">
        <v>7</v>
      </c>
      <c r="H628" s="270">
        <v>34</v>
      </c>
      <c r="I628" s="270">
        <v>2</v>
      </c>
      <c r="J628" s="270">
        <v>32</v>
      </c>
      <c r="K628" s="278">
        <f t="shared" si="14"/>
        <v>42</v>
      </c>
    </row>
    <row r="629" spans="2:11" x14ac:dyDescent="0.25">
      <c r="B629" t="s">
        <v>1181</v>
      </c>
      <c r="C629" s="270">
        <v>8617769</v>
      </c>
      <c r="D629" t="s">
        <v>2352</v>
      </c>
      <c r="E629" s="270">
        <v>7</v>
      </c>
      <c r="F629" s="270">
        <v>0</v>
      </c>
      <c r="G629" s="270">
        <v>7</v>
      </c>
      <c r="H629" s="270">
        <v>34</v>
      </c>
      <c r="I629" s="270">
        <v>3</v>
      </c>
      <c r="J629" s="270">
        <v>31</v>
      </c>
      <c r="K629" s="278">
        <f t="shared" si="14"/>
        <v>41</v>
      </c>
    </row>
    <row r="630" spans="2:11" x14ac:dyDescent="0.25">
      <c r="B630" t="s">
        <v>1239</v>
      </c>
      <c r="C630" s="270">
        <v>8614122</v>
      </c>
      <c r="D630" t="s">
        <v>1711</v>
      </c>
      <c r="E630" s="270">
        <v>33</v>
      </c>
      <c r="F630" s="270">
        <v>0</v>
      </c>
      <c r="G630" s="270">
        <v>33</v>
      </c>
      <c r="H630" s="270">
        <v>33</v>
      </c>
      <c r="I630" s="270">
        <v>1</v>
      </c>
      <c r="J630" s="270">
        <v>32</v>
      </c>
      <c r="K630" s="278">
        <f t="shared" si="14"/>
        <v>66</v>
      </c>
    </row>
    <row r="631" spans="2:11" x14ac:dyDescent="0.25">
      <c r="B631" t="s">
        <v>1179</v>
      </c>
      <c r="C631" s="270">
        <v>8588541</v>
      </c>
      <c r="D631" t="s">
        <v>1777</v>
      </c>
      <c r="E631" s="270">
        <v>28</v>
      </c>
      <c r="F631" s="270">
        <v>0</v>
      </c>
      <c r="G631" s="270">
        <v>28</v>
      </c>
      <c r="H631" s="270">
        <v>33</v>
      </c>
      <c r="I631" s="270">
        <v>1</v>
      </c>
      <c r="J631" s="270">
        <v>32</v>
      </c>
      <c r="K631" s="278">
        <f t="shared" si="14"/>
        <v>61</v>
      </c>
    </row>
    <row r="632" spans="2:11" x14ac:dyDescent="0.25">
      <c r="B632" t="s">
        <v>1179</v>
      </c>
      <c r="C632" s="270">
        <v>8583131</v>
      </c>
      <c r="D632" t="s">
        <v>1800</v>
      </c>
      <c r="E632" s="270">
        <v>27</v>
      </c>
      <c r="F632" s="270">
        <v>3</v>
      </c>
      <c r="G632" s="270">
        <v>24</v>
      </c>
      <c r="H632" s="270">
        <v>33</v>
      </c>
      <c r="I632" s="270">
        <v>1</v>
      </c>
      <c r="J632" s="270">
        <v>32</v>
      </c>
      <c r="K632" s="278">
        <f t="shared" si="14"/>
        <v>60</v>
      </c>
    </row>
    <row r="633" spans="2:11" x14ac:dyDescent="0.25">
      <c r="B633" t="s">
        <v>1221</v>
      </c>
      <c r="C633" s="270">
        <v>8585103</v>
      </c>
      <c r="D633" t="s">
        <v>1866</v>
      </c>
      <c r="E633" s="270">
        <v>23</v>
      </c>
      <c r="F633" s="270">
        <v>1</v>
      </c>
      <c r="G633" s="270">
        <v>22</v>
      </c>
      <c r="H633" s="270">
        <v>33</v>
      </c>
      <c r="I633" s="270">
        <v>2</v>
      </c>
      <c r="J633" s="270">
        <v>31</v>
      </c>
      <c r="K633" s="278">
        <f t="shared" si="14"/>
        <v>56</v>
      </c>
    </row>
    <row r="634" spans="2:11" x14ac:dyDescent="0.25">
      <c r="B634" t="s">
        <v>1181</v>
      </c>
      <c r="C634" s="270">
        <v>8609801</v>
      </c>
      <c r="D634" t="s">
        <v>1895</v>
      </c>
      <c r="E634" s="270">
        <v>21</v>
      </c>
      <c r="F634" s="270">
        <v>0</v>
      </c>
      <c r="G634" s="270">
        <v>21</v>
      </c>
      <c r="H634" s="270">
        <v>33</v>
      </c>
      <c r="I634" s="270">
        <v>2</v>
      </c>
      <c r="J634" s="270">
        <v>31</v>
      </c>
      <c r="K634" s="278">
        <f t="shared" si="14"/>
        <v>54</v>
      </c>
    </row>
    <row r="635" spans="2:11" x14ac:dyDescent="0.25">
      <c r="B635" t="s">
        <v>1191</v>
      </c>
      <c r="C635" s="270">
        <v>8598922</v>
      </c>
      <c r="D635" t="s">
        <v>1925</v>
      </c>
      <c r="E635" s="270">
        <v>19</v>
      </c>
      <c r="F635" s="270">
        <v>1</v>
      </c>
      <c r="G635" s="270">
        <v>18</v>
      </c>
      <c r="H635" s="270">
        <v>33</v>
      </c>
      <c r="I635" s="270">
        <v>0</v>
      </c>
      <c r="J635" s="270">
        <v>33</v>
      </c>
      <c r="K635" s="278">
        <f t="shared" si="14"/>
        <v>52</v>
      </c>
    </row>
    <row r="636" spans="2:11" x14ac:dyDescent="0.25">
      <c r="B636" t="s">
        <v>1181</v>
      </c>
      <c r="C636" s="270">
        <v>8604791</v>
      </c>
      <c r="D636" t="s">
        <v>1971</v>
      </c>
      <c r="E636" s="270">
        <v>17</v>
      </c>
      <c r="F636" s="270">
        <v>0</v>
      </c>
      <c r="G636" s="270">
        <v>17</v>
      </c>
      <c r="H636" s="270">
        <v>33</v>
      </c>
      <c r="I636" s="270">
        <v>3</v>
      </c>
      <c r="J636" s="270">
        <v>30</v>
      </c>
      <c r="K636" s="278">
        <f t="shared" si="14"/>
        <v>50</v>
      </c>
    </row>
    <row r="637" spans="2:11" x14ac:dyDescent="0.25">
      <c r="B637" t="s">
        <v>1181</v>
      </c>
      <c r="C637" s="270">
        <v>8634910</v>
      </c>
      <c r="D637" t="s">
        <v>2083</v>
      </c>
      <c r="E637" s="270">
        <v>13</v>
      </c>
      <c r="F637" s="270">
        <v>2</v>
      </c>
      <c r="G637" s="270">
        <v>11</v>
      </c>
      <c r="H637" s="270">
        <v>33</v>
      </c>
      <c r="I637" s="270">
        <v>1</v>
      </c>
      <c r="J637" s="270">
        <v>32</v>
      </c>
      <c r="K637" s="278">
        <f t="shared" si="14"/>
        <v>46</v>
      </c>
    </row>
    <row r="638" spans="2:11" x14ac:dyDescent="0.25">
      <c r="B638" t="s">
        <v>1239</v>
      </c>
      <c r="C638" s="270">
        <v>8607995</v>
      </c>
      <c r="D638" t="s">
        <v>2090</v>
      </c>
      <c r="E638" s="270">
        <v>13</v>
      </c>
      <c r="F638" s="270">
        <v>3</v>
      </c>
      <c r="G638" s="270">
        <v>10</v>
      </c>
      <c r="H638" s="270">
        <v>33</v>
      </c>
      <c r="I638" s="270">
        <v>4</v>
      </c>
      <c r="J638" s="270">
        <v>29</v>
      </c>
      <c r="K638" s="278">
        <f t="shared" si="14"/>
        <v>46</v>
      </c>
    </row>
    <row r="639" spans="2:11" x14ac:dyDescent="0.25">
      <c r="B639" t="s">
        <v>1239</v>
      </c>
      <c r="C639" s="270">
        <v>8596952</v>
      </c>
      <c r="D639" t="s">
        <v>2098</v>
      </c>
      <c r="E639" s="270">
        <v>13</v>
      </c>
      <c r="F639" s="270">
        <v>0</v>
      </c>
      <c r="G639" s="270">
        <v>13</v>
      </c>
      <c r="H639" s="270">
        <v>33</v>
      </c>
      <c r="I639" s="270">
        <v>1</v>
      </c>
      <c r="J639" s="270">
        <v>32</v>
      </c>
      <c r="K639" s="278">
        <f t="shared" si="14"/>
        <v>46</v>
      </c>
    </row>
    <row r="640" spans="2:11" x14ac:dyDescent="0.25">
      <c r="B640" t="s">
        <v>1185</v>
      </c>
      <c r="C640" s="270">
        <v>8610449</v>
      </c>
      <c r="D640" t="s">
        <v>2111</v>
      </c>
      <c r="E640" s="270">
        <v>12</v>
      </c>
      <c r="F640" s="270">
        <v>1</v>
      </c>
      <c r="G640" s="270">
        <v>11</v>
      </c>
      <c r="H640" s="270">
        <v>33</v>
      </c>
      <c r="I640" s="270">
        <v>3</v>
      </c>
      <c r="J640" s="270">
        <v>30</v>
      </c>
      <c r="K640" s="278">
        <f t="shared" si="14"/>
        <v>45</v>
      </c>
    </row>
    <row r="641" spans="2:11" x14ac:dyDescent="0.25">
      <c r="B641" t="s">
        <v>1181</v>
      </c>
      <c r="C641" s="270">
        <v>8642017</v>
      </c>
      <c r="D641" t="s">
        <v>2119</v>
      </c>
      <c r="E641" s="270">
        <v>12</v>
      </c>
      <c r="F641" s="270">
        <v>4</v>
      </c>
      <c r="G641" s="270">
        <v>8</v>
      </c>
      <c r="H641" s="270">
        <v>33</v>
      </c>
      <c r="I641" s="270">
        <v>3</v>
      </c>
      <c r="J641" s="270">
        <v>30</v>
      </c>
      <c r="K641" s="278">
        <f t="shared" si="14"/>
        <v>45</v>
      </c>
    </row>
    <row r="642" spans="2:11" x14ac:dyDescent="0.25">
      <c r="B642" t="s">
        <v>1179</v>
      </c>
      <c r="C642" s="270">
        <v>8639414</v>
      </c>
      <c r="D642" t="s">
        <v>2253</v>
      </c>
      <c r="E642" s="270">
        <v>9</v>
      </c>
      <c r="F642" s="270">
        <v>0</v>
      </c>
      <c r="G642" s="270">
        <v>9</v>
      </c>
      <c r="H642" s="270">
        <v>33</v>
      </c>
      <c r="I642" s="270">
        <v>2</v>
      </c>
      <c r="J642" s="270">
        <v>31</v>
      </c>
      <c r="K642" s="278">
        <f t="shared" si="14"/>
        <v>42</v>
      </c>
    </row>
    <row r="643" spans="2:11" x14ac:dyDescent="0.25">
      <c r="B643" t="s">
        <v>1181</v>
      </c>
      <c r="C643" s="270">
        <v>8591809</v>
      </c>
      <c r="D643" t="s">
        <v>2265</v>
      </c>
      <c r="E643" s="270">
        <v>8</v>
      </c>
      <c r="F643" s="270">
        <v>2</v>
      </c>
      <c r="G643" s="270">
        <v>6</v>
      </c>
      <c r="H643" s="270">
        <v>33</v>
      </c>
      <c r="I643" s="270">
        <v>5</v>
      </c>
      <c r="J643" s="270">
        <v>28</v>
      </c>
      <c r="K643" s="278">
        <f t="shared" si="14"/>
        <v>41</v>
      </c>
    </row>
    <row r="644" spans="2:11" x14ac:dyDescent="0.25">
      <c r="B644" t="s">
        <v>1181</v>
      </c>
      <c r="C644" s="270">
        <v>8602023</v>
      </c>
      <c r="D644" t="s">
        <v>2294</v>
      </c>
      <c r="E644" s="270">
        <v>8</v>
      </c>
      <c r="F644" s="270">
        <v>0</v>
      </c>
      <c r="G644" s="270">
        <v>8</v>
      </c>
      <c r="H644" s="270">
        <v>33</v>
      </c>
      <c r="I644" s="270">
        <v>2</v>
      </c>
      <c r="J644" s="270">
        <v>31</v>
      </c>
      <c r="K644" s="278">
        <f t="shared" si="14"/>
        <v>41</v>
      </c>
    </row>
    <row r="645" spans="2:11" x14ac:dyDescent="0.25">
      <c r="B645" t="s">
        <v>1179</v>
      </c>
      <c r="C645" s="270">
        <v>8631592</v>
      </c>
      <c r="D645" t="s">
        <v>2442</v>
      </c>
      <c r="E645" s="270">
        <v>5</v>
      </c>
      <c r="F645" s="270">
        <v>0</v>
      </c>
      <c r="G645" s="270">
        <v>5</v>
      </c>
      <c r="H645" s="270">
        <v>33</v>
      </c>
      <c r="I645" s="270">
        <v>0</v>
      </c>
      <c r="J645" s="270">
        <v>33</v>
      </c>
      <c r="K645" s="278">
        <f t="shared" si="14"/>
        <v>38</v>
      </c>
    </row>
    <row r="646" spans="2:11" x14ac:dyDescent="0.25">
      <c r="B646" t="s">
        <v>1181</v>
      </c>
      <c r="C646" s="270">
        <v>8608545</v>
      </c>
      <c r="D646" t="s">
        <v>2555</v>
      </c>
      <c r="E646" s="270">
        <v>4</v>
      </c>
      <c r="F646" s="270">
        <v>0</v>
      </c>
      <c r="G646" s="270">
        <v>4</v>
      </c>
      <c r="H646" s="270">
        <v>33</v>
      </c>
      <c r="I646" s="270">
        <v>9</v>
      </c>
      <c r="J646" s="270">
        <v>24</v>
      </c>
    </row>
    <row r="647" spans="2:11" x14ac:dyDescent="0.25">
      <c r="B647" t="s">
        <v>1179</v>
      </c>
      <c r="C647" s="270">
        <v>8585969</v>
      </c>
      <c r="D647" t="s">
        <v>1781</v>
      </c>
      <c r="E647" s="270">
        <v>28</v>
      </c>
      <c r="F647" s="270">
        <v>0</v>
      </c>
      <c r="G647" s="270">
        <v>28</v>
      </c>
      <c r="H647" s="270">
        <v>32</v>
      </c>
      <c r="I647" s="270">
        <v>1</v>
      </c>
      <c r="J647" s="270">
        <v>31</v>
      </c>
      <c r="K647" s="278">
        <f t="shared" ref="K647:K658" si="15">E647+H647</f>
        <v>60</v>
      </c>
    </row>
    <row r="648" spans="2:11" x14ac:dyDescent="0.25">
      <c r="B648" t="s">
        <v>1181</v>
      </c>
      <c r="C648" s="270">
        <v>8590318</v>
      </c>
      <c r="D648" t="s">
        <v>1789</v>
      </c>
      <c r="E648" s="270">
        <v>28</v>
      </c>
      <c r="F648" s="270">
        <v>0</v>
      </c>
      <c r="G648" s="270">
        <v>28</v>
      </c>
      <c r="H648" s="270">
        <v>32</v>
      </c>
      <c r="I648" s="270">
        <v>1</v>
      </c>
      <c r="J648" s="270">
        <v>31</v>
      </c>
      <c r="K648" s="278">
        <f t="shared" si="15"/>
        <v>60</v>
      </c>
    </row>
    <row r="649" spans="2:11" x14ac:dyDescent="0.25">
      <c r="B649" t="s">
        <v>1221</v>
      </c>
      <c r="C649" s="270">
        <v>8600789</v>
      </c>
      <c r="D649" t="s">
        <v>1796</v>
      </c>
      <c r="E649" s="270">
        <v>27</v>
      </c>
      <c r="F649" s="270">
        <v>2</v>
      </c>
      <c r="G649" s="270">
        <v>25</v>
      </c>
      <c r="H649" s="270">
        <v>32</v>
      </c>
      <c r="I649" s="270">
        <v>2</v>
      </c>
      <c r="J649" s="270">
        <v>30</v>
      </c>
      <c r="K649" s="278">
        <f t="shared" si="15"/>
        <v>59</v>
      </c>
    </row>
    <row r="650" spans="2:11" x14ac:dyDescent="0.25">
      <c r="B650" t="s">
        <v>1181</v>
      </c>
      <c r="C650" s="270">
        <v>8602025</v>
      </c>
      <c r="D650" t="s">
        <v>1834</v>
      </c>
      <c r="E650" s="270">
        <v>24</v>
      </c>
      <c r="F650" s="270">
        <v>0</v>
      </c>
      <c r="G650" s="270">
        <v>24</v>
      </c>
      <c r="H650" s="270">
        <v>32</v>
      </c>
      <c r="I650" s="270">
        <v>3</v>
      </c>
      <c r="J650" s="270">
        <v>29</v>
      </c>
      <c r="K650" s="278">
        <f t="shared" si="15"/>
        <v>56</v>
      </c>
    </row>
    <row r="651" spans="2:11" x14ac:dyDescent="0.25">
      <c r="B651" t="s">
        <v>1221</v>
      </c>
      <c r="C651" s="270">
        <v>8614970</v>
      </c>
      <c r="D651" t="s">
        <v>1923</v>
      </c>
      <c r="E651" s="270">
        <v>20</v>
      </c>
      <c r="F651" s="270">
        <v>0</v>
      </c>
      <c r="G651" s="270">
        <v>20</v>
      </c>
      <c r="H651" s="270">
        <v>32</v>
      </c>
      <c r="I651" s="270">
        <v>3</v>
      </c>
      <c r="J651" s="270">
        <v>29</v>
      </c>
      <c r="K651" s="278">
        <f t="shared" si="15"/>
        <v>52</v>
      </c>
    </row>
    <row r="652" spans="2:11" x14ac:dyDescent="0.25">
      <c r="B652" t="s">
        <v>1191</v>
      </c>
      <c r="C652" s="270">
        <v>8641067</v>
      </c>
      <c r="D652" t="s">
        <v>1941</v>
      </c>
      <c r="E652" s="270">
        <v>19</v>
      </c>
      <c r="F652" s="270">
        <v>1</v>
      </c>
      <c r="G652" s="270">
        <v>18</v>
      </c>
      <c r="H652" s="270">
        <v>32</v>
      </c>
      <c r="I652" s="270">
        <v>1</v>
      </c>
      <c r="J652" s="270">
        <v>31</v>
      </c>
      <c r="K652" s="278">
        <f t="shared" si="15"/>
        <v>51</v>
      </c>
    </row>
    <row r="653" spans="2:11" x14ac:dyDescent="0.25">
      <c r="B653" t="s">
        <v>1239</v>
      </c>
      <c r="C653" s="270">
        <v>8612224</v>
      </c>
      <c r="D653" t="s">
        <v>2037</v>
      </c>
      <c r="E653" s="270">
        <v>15</v>
      </c>
      <c r="F653" s="270">
        <v>0</v>
      </c>
      <c r="G653" s="270">
        <v>15</v>
      </c>
      <c r="H653" s="270">
        <v>32</v>
      </c>
      <c r="I653" s="270">
        <v>3</v>
      </c>
      <c r="J653" s="270">
        <v>29</v>
      </c>
      <c r="K653" s="278">
        <f t="shared" si="15"/>
        <v>47</v>
      </c>
    </row>
    <row r="654" spans="2:11" x14ac:dyDescent="0.25">
      <c r="B654" t="s">
        <v>1179</v>
      </c>
      <c r="C654" s="270">
        <v>8598640</v>
      </c>
      <c r="D654" t="s">
        <v>2069</v>
      </c>
      <c r="E654" s="270">
        <v>13</v>
      </c>
      <c r="F654" s="270">
        <v>2</v>
      </c>
      <c r="G654" s="270">
        <v>11</v>
      </c>
      <c r="H654" s="270">
        <v>32</v>
      </c>
      <c r="I654" s="270">
        <v>5</v>
      </c>
      <c r="J654" s="270">
        <v>27</v>
      </c>
      <c r="K654" s="278">
        <f t="shared" si="15"/>
        <v>45</v>
      </c>
    </row>
    <row r="655" spans="2:11" x14ac:dyDescent="0.25">
      <c r="B655" t="s">
        <v>1179</v>
      </c>
      <c r="C655" s="270">
        <v>8598842</v>
      </c>
      <c r="D655" t="s">
        <v>2170</v>
      </c>
      <c r="E655" s="270">
        <v>10</v>
      </c>
      <c r="F655" s="270">
        <v>0</v>
      </c>
      <c r="G655" s="270">
        <v>10</v>
      </c>
      <c r="H655" s="270">
        <v>32</v>
      </c>
      <c r="I655" s="270">
        <v>3</v>
      </c>
      <c r="J655" s="270">
        <v>29</v>
      </c>
      <c r="K655" s="278">
        <f t="shared" si="15"/>
        <v>42</v>
      </c>
    </row>
    <row r="656" spans="2:11" x14ac:dyDescent="0.25">
      <c r="B656" t="s">
        <v>1181</v>
      </c>
      <c r="C656" s="270">
        <v>8635534</v>
      </c>
      <c r="D656" t="s">
        <v>2177</v>
      </c>
      <c r="E656" s="270">
        <v>10</v>
      </c>
      <c r="F656" s="270">
        <v>0</v>
      </c>
      <c r="G656" s="270">
        <v>10</v>
      </c>
      <c r="H656" s="270">
        <v>32</v>
      </c>
      <c r="I656" s="270">
        <v>3</v>
      </c>
      <c r="J656" s="270">
        <v>29</v>
      </c>
      <c r="K656" s="278">
        <f t="shared" si="15"/>
        <v>42</v>
      </c>
    </row>
    <row r="657" spans="2:11" x14ac:dyDescent="0.25">
      <c r="B657" t="s">
        <v>1181</v>
      </c>
      <c r="C657" s="270">
        <v>8585767</v>
      </c>
      <c r="D657" t="s">
        <v>2245</v>
      </c>
      <c r="E657" s="270">
        <v>9</v>
      </c>
      <c r="F657" s="270">
        <v>1</v>
      </c>
      <c r="G657" s="270">
        <v>8</v>
      </c>
      <c r="H657" s="270">
        <v>32</v>
      </c>
      <c r="I657" s="270">
        <v>2</v>
      </c>
      <c r="J657" s="270">
        <v>30</v>
      </c>
      <c r="K657" s="278">
        <f t="shared" si="15"/>
        <v>41</v>
      </c>
    </row>
    <row r="658" spans="2:11" x14ac:dyDescent="0.25">
      <c r="B658" t="s">
        <v>1179</v>
      </c>
      <c r="C658" s="270">
        <v>8629175</v>
      </c>
      <c r="D658" t="s">
        <v>2451</v>
      </c>
      <c r="E658" s="270">
        <v>5</v>
      </c>
      <c r="F658" s="270">
        <v>0</v>
      </c>
      <c r="G658" s="270">
        <v>5</v>
      </c>
      <c r="H658" s="270">
        <v>32</v>
      </c>
      <c r="I658" s="270">
        <v>8</v>
      </c>
      <c r="J658" s="270">
        <v>24</v>
      </c>
      <c r="K658" s="278">
        <f t="shared" si="15"/>
        <v>37</v>
      </c>
    </row>
    <row r="659" spans="2:11" x14ac:dyDescent="0.25">
      <c r="B659" t="s">
        <v>1179</v>
      </c>
      <c r="C659" s="270">
        <v>8588425</v>
      </c>
      <c r="D659" t="s">
        <v>2562</v>
      </c>
      <c r="E659" s="270">
        <v>3</v>
      </c>
      <c r="F659" s="270">
        <v>0</v>
      </c>
      <c r="G659" s="270">
        <v>3</v>
      </c>
      <c r="H659" s="270">
        <v>32</v>
      </c>
      <c r="I659" s="270">
        <v>1</v>
      </c>
      <c r="J659" s="270">
        <v>31</v>
      </c>
    </row>
    <row r="660" spans="2:11" x14ac:dyDescent="0.25">
      <c r="B660" t="s">
        <v>1181</v>
      </c>
      <c r="C660" s="270">
        <v>8585549</v>
      </c>
      <c r="D660" t="s">
        <v>2651</v>
      </c>
      <c r="E660" s="270">
        <v>2</v>
      </c>
      <c r="F660" s="270">
        <v>0</v>
      </c>
      <c r="G660" s="270">
        <v>2</v>
      </c>
      <c r="H660" s="270">
        <v>32</v>
      </c>
      <c r="I660" s="270">
        <v>2</v>
      </c>
      <c r="J660" s="270">
        <v>30</v>
      </c>
    </row>
    <row r="661" spans="2:11" x14ac:dyDescent="0.25">
      <c r="B661" t="s">
        <v>1194</v>
      </c>
      <c r="C661" s="270">
        <v>8584596</v>
      </c>
      <c r="D661" t="s">
        <v>1545</v>
      </c>
      <c r="E661" s="270">
        <v>58</v>
      </c>
      <c r="F661" s="270">
        <v>2</v>
      </c>
      <c r="G661" s="270">
        <v>56</v>
      </c>
      <c r="H661" s="270">
        <v>31</v>
      </c>
      <c r="I661" s="270">
        <v>2</v>
      </c>
      <c r="J661" s="270">
        <v>29</v>
      </c>
      <c r="K661" s="278">
        <f t="shared" ref="K661:K681" si="16">E661+H661</f>
        <v>89</v>
      </c>
    </row>
    <row r="662" spans="2:11" x14ac:dyDescent="0.25">
      <c r="B662" t="s">
        <v>1239</v>
      </c>
      <c r="C662" s="270">
        <v>8601439</v>
      </c>
      <c r="D662" t="s">
        <v>1699</v>
      </c>
      <c r="E662" s="270">
        <v>34</v>
      </c>
      <c r="F662" s="270">
        <v>0</v>
      </c>
      <c r="G662" s="270">
        <v>34</v>
      </c>
      <c r="H662" s="270">
        <v>31</v>
      </c>
      <c r="I662" s="270">
        <v>3</v>
      </c>
      <c r="J662" s="270">
        <v>28</v>
      </c>
      <c r="K662" s="278">
        <f t="shared" si="16"/>
        <v>65</v>
      </c>
    </row>
    <row r="663" spans="2:11" x14ac:dyDescent="0.25">
      <c r="B663" t="s">
        <v>1181</v>
      </c>
      <c r="C663" s="270">
        <v>8599714</v>
      </c>
      <c r="D663" t="s">
        <v>1929</v>
      </c>
      <c r="E663" s="270">
        <v>19</v>
      </c>
      <c r="F663" s="270">
        <v>5</v>
      </c>
      <c r="G663" s="270">
        <v>14</v>
      </c>
      <c r="H663" s="270">
        <v>31</v>
      </c>
      <c r="I663" s="270">
        <v>3</v>
      </c>
      <c r="J663" s="270">
        <v>28</v>
      </c>
      <c r="K663" s="278">
        <f t="shared" si="16"/>
        <v>50</v>
      </c>
    </row>
    <row r="664" spans="2:11" x14ac:dyDescent="0.25">
      <c r="B664" t="s">
        <v>1181</v>
      </c>
      <c r="C664" s="270">
        <v>8615887</v>
      </c>
      <c r="D664" t="s">
        <v>2121</v>
      </c>
      <c r="E664" s="270">
        <v>12</v>
      </c>
      <c r="F664" s="270">
        <v>0</v>
      </c>
      <c r="G664" s="270">
        <v>12</v>
      </c>
      <c r="H664" s="270">
        <v>31</v>
      </c>
      <c r="I664" s="270">
        <v>2</v>
      </c>
      <c r="J664" s="270">
        <v>29</v>
      </c>
      <c r="K664" s="278">
        <f t="shared" si="16"/>
        <v>43</v>
      </c>
    </row>
    <row r="665" spans="2:11" x14ac:dyDescent="0.25">
      <c r="B665" t="s">
        <v>1181</v>
      </c>
      <c r="C665" s="270">
        <v>8620209</v>
      </c>
      <c r="D665" t="s">
        <v>2154</v>
      </c>
      <c r="E665" s="270">
        <v>11</v>
      </c>
      <c r="F665" s="270">
        <v>1</v>
      </c>
      <c r="G665" s="270">
        <v>10</v>
      </c>
      <c r="H665" s="270">
        <v>31</v>
      </c>
      <c r="I665" s="270">
        <v>2</v>
      </c>
      <c r="J665" s="270">
        <v>29</v>
      </c>
      <c r="K665" s="278">
        <f t="shared" si="16"/>
        <v>42</v>
      </c>
    </row>
    <row r="666" spans="2:11" x14ac:dyDescent="0.25">
      <c r="B666" t="s">
        <v>1181</v>
      </c>
      <c r="C666" s="270">
        <v>8597902</v>
      </c>
      <c r="D666" t="s">
        <v>2172</v>
      </c>
      <c r="E666" s="270">
        <v>10</v>
      </c>
      <c r="F666" s="270">
        <v>0</v>
      </c>
      <c r="G666" s="270">
        <v>10</v>
      </c>
      <c r="H666" s="270">
        <v>31</v>
      </c>
      <c r="I666" s="270">
        <v>2</v>
      </c>
      <c r="J666" s="270">
        <v>29</v>
      </c>
      <c r="K666" s="278">
        <f t="shared" si="16"/>
        <v>41</v>
      </c>
    </row>
    <row r="667" spans="2:11" x14ac:dyDescent="0.25">
      <c r="B667" t="s">
        <v>1179</v>
      </c>
      <c r="C667" s="270">
        <v>8593676</v>
      </c>
      <c r="D667" t="s">
        <v>2427</v>
      </c>
      <c r="E667" s="270">
        <v>6</v>
      </c>
      <c r="F667" s="270">
        <v>2</v>
      </c>
      <c r="G667" s="270">
        <v>4</v>
      </c>
      <c r="H667" s="270">
        <v>31</v>
      </c>
      <c r="I667" s="270">
        <v>4</v>
      </c>
      <c r="J667" s="270">
        <v>27</v>
      </c>
      <c r="K667" s="278">
        <f t="shared" si="16"/>
        <v>37</v>
      </c>
    </row>
    <row r="668" spans="2:11" x14ac:dyDescent="0.25">
      <c r="B668" t="s">
        <v>1179</v>
      </c>
      <c r="C668" s="270">
        <v>8601282</v>
      </c>
      <c r="D668" t="s">
        <v>2429</v>
      </c>
      <c r="E668" s="270">
        <v>5</v>
      </c>
      <c r="F668" s="270">
        <v>1</v>
      </c>
      <c r="G668" s="270">
        <v>4</v>
      </c>
      <c r="H668" s="270">
        <v>31</v>
      </c>
      <c r="I668" s="270">
        <v>1</v>
      </c>
      <c r="J668" s="270">
        <v>30</v>
      </c>
      <c r="K668" s="278">
        <f t="shared" si="16"/>
        <v>36</v>
      </c>
    </row>
    <row r="669" spans="2:11" x14ac:dyDescent="0.25">
      <c r="B669" t="s">
        <v>1239</v>
      </c>
      <c r="C669" s="270">
        <v>8583203</v>
      </c>
      <c r="D669" t="s">
        <v>1709</v>
      </c>
      <c r="E669" s="270">
        <v>33</v>
      </c>
      <c r="F669" s="270">
        <v>4</v>
      </c>
      <c r="G669" s="270">
        <v>29</v>
      </c>
      <c r="H669" s="270">
        <v>30</v>
      </c>
      <c r="I669" s="270">
        <v>5</v>
      </c>
      <c r="J669" s="270">
        <v>25</v>
      </c>
      <c r="K669" s="278">
        <f t="shared" si="16"/>
        <v>63</v>
      </c>
    </row>
    <row r="670" spans="2:11" x14ac:dyDescent="0.25">
      <c r="B670" t="s">
        <v>1191</v>
      </c>
      <c r="C670" s="270">
        <v>8614244</v>
      </c>
      <c r="D670" t="s">
        <v>1783</v>
      </c>
      <c r="E670" s="270">
        <v>28</v>
      </c>
      <c r="F670" s="270">
        <v>1</v>
      </c>
      <c r="G670" s="270">
        <v>27</v>
      </c>
      <c r="H670" s="270">
        <v>30</v>
      </c>
      <c r="I670" s="270">
        <v>3</v>
      </c>
      <c r="J670" s="270">
        <v>27</v>
      </c>
      <c r="K670" s="278">
        <f t="shared" si="16"/>
        <v>58</v>
      </c>
    </row>
    <row r="671" spans="2:11" x14ac:dyDescent="0.25">
      <c r="B671" t="s">
        <v>1181</v>
      </c>
      <c r="C671" s="270">
        <v>8610118</v>
      </c>
      <c r="D671" t="s">
        <v>1898</v>
      </c>
      <c r="E671" s="270">
        <v>21</v>
      </c>
      <c r="F671" s="270">
        <v>0</v>
      </c>
      <c r="G671" s="270">
        <v>21</v>
      </c>
      <c r="H671" s="270">
        <v>30</v>
      </c>
      <c r="I671" s="270">
        <v>7</v>
      </c>
      <c r="J671" s="270">
        <v>23</v>
      </c>
      <c r="K671" s="278">
        <f t="shared" si="16"/>
        <v>51</v>
      </c>
    </row>
    <row r="672" spans="2:11" x14ac:dyDescent="0.25">
      <c r="B672" t="s">
        <v>1237</v>
      </c>
      <c r="C672" s="270">
        <v>8628742</v>
      </c>
      <c r="D672" t="s">
        <v>1991</v>
      </c>
      <c r="E672" s="270">
        <v>16</v>
      </c>
      <c r="F672" s="270">
        <v>2</v>
      </c>
      <c r="G672" s="270">
        <v>14</v>
      </c>
      <c r="H672" s="270">
        <v>30</v>
      </c>
      <c r="I672" s="270">
        <v>4</v>
      </c>
      <c r="J672" s="270">
        <v>26</v>
      </c>
      <c r="K672" s="278">
        <f t="shared" si="16"/>
        <v>46</v>
      </c>
    </row>
    <row r="673" spans="2:11" x14ac:dyDescent="0.25">
      <c r="B673" t="s">
        <v>1181</v>
      </c>
      <c r="C673" s="270">
        <v>8603137</v>
      </c>
      <c r="D673" t="s">
        <v>1998</v>
      </c>
      <c r="E673" s="270">
        <v>16</v>
      </c>
      <c r="F673" s="270">
        <v>0</v>
      </c>
      <c r="G673" s="270">
        <v>16</v>
      </c>
      <c r="H673" s="270">
        <v>30</v>
      </c>
      <c r="I673" s="270">
        <v>1</v>
      </c>
      <c r="J673" s="270">
        <v>29</v>
      </c>
      <c r="K673" s="278">
        <f t="shared" si="16"/>
        <v>46</v>
      </c>
    </row>
    <row r="674" spans="2:11" x14ac:dyDescent="0.25">
      <c r="B674" t="s">
        <v>1185</v>
      </c>
      <c r="C674" s="270">
        <v>8636523</v>
      </c>
      <c r="D674" t="s">
        <v>2015</v>
      </c>
      <c r="E674" s="270">
        <v>16</v>
      </c>
      <c r="F674" s="270">
        <v>3</v>
      </c>
      <c r="G674" s="270">
        <v>13</v>
      </c>
      <c r="H674" s="270">
        <v>30</v>
      </c>
      <c r="I674" s="270">
        <v>4</v>
      </c>
      <c r="J674" s="270">
        <v>26</v>
      </c>
      <c r="K674" s="278">
        <f t="shared" si="16"/>
        <v>46</v>
      </c>
    </row>
    <row r="675" spans="2:11" x14ac:dyDescent="0.25">
      <c r="B675" t="s">
        <v>1181</v>
      </c>
      <c r="C675" s="270">
        <v>8617483</v>
      </c>
      <c r="D675" t="s">
        <v>2061</v>
      </c>
      <c r="E675" s="270">
        <v>14</v>
      </c>
      <c r="F675" s="270">
        <v>1</v>
      </c>
      <c r="G675" s="270">
        <v>13</v>
      </c>
      <c r="H675" s="270">
        <v>30</v>
      </c>
      <c r="I675" s="270">
        <v>1</v>
      </c>
      <c r="J675" s="270">
        <v>29</v>
      </c>
      <c r="K675" s="278">
        <f t="shared" si="16"/>
        <v>44</v>
      </c>
    </row>
    <row r="676" spans="2:11" x14ac:dyDescent="0.25">
      <c r="B676" t="s">
        <v>1181</v>
      </c>
      <c r="C676" s="270">
        <v>8630158</v>
      </c>
      <c r="D676" t="s">
        <v>2108</v>
      </c>
      <c r="E676" s="270">
        <v>12</v>
      </c>
      <c r="F676" s="270">
        <v>1</v>
      </c>
      <c r="G676" s="270">
        <v>11</v>
      </c>
      <c r="H676" s="270">
        <v>30</v>
      </c>
      <c r="I676" s="270">
        <v>4</v>
      </c>
      <c r="J676" s="270">
        <v>26</v>
      </c>
      <c r="K676" s="278">
        <f t="shared" si="16"/>
        <v>42</v>
      </c>
    </row>
    <row r="677" spans="2:11" x14ac:dyDescent="0.25">
      <c r="B677" t="s">
        <v>1179</v>
      </c>
      <c r="C677" s="270">
        <v>8618685</v>
      </c>
      <c r="D677" t="s">
        <v>2224</v>
      </c>
      <c r="E677" s="270">
        <v>9</v>
      </c>
      <c r="F677" s="270">
        <v>0</v>
      </c>
      <c r="G677" s="270">
        <v>9</v>
      </c>
      <c r="H677" s="270">
        <v>30</v>
      </c>
      <c r="I677" s="270">
        <v>3</v>
      </c>
      <c r="J677" s="270">
        <v>27</v>
      </c>
      <c r="K677" s="278">
        <f t="shared" si="16"/>
        <v>39</v>
      </c>
    </row>
    <row r="678" spans="2:11" x14ac:dyDescent="0.25">
      <c r="B678" t="s">
        <v>1239</v>
      </c>
      <c r="C678" s="270">
        <v>8587059</v>
      </c>
      <c r="D678" t="s">
        <v>2246</v>
      </c>
      <c r="E678" s="270">
        <v>9</v>
      </c>
      <c r="F678" s="270">
        <v>0</v>
      </c>
      <c r="G678" s="270">
        <v>9</v>
      </c>
      <c r="H678" s="270">
        <v>30</v>
      </c>
      <c r="I678" s="270">
        <v>2</v>
      </c>
      <c r="J678" s="270">
        <v>28</v>
      </c>
      <c r="K678" s="278">
        <f t="shared" si="16"/>
        <v>39</v>
      </c>
    </row>
    <row r="679" spans="2:11" x14ac:dyDescent="0.25">
      <c r="B679" t="s">
        <v>1181</v>
      </c>
      <c r="C679" s="270">
        <v>8584429</v>
      </c>
      <c r="D679" t="s">
        <v>2315</v>
      </c>
      <c r="E679" s="270">
        <v>7</v>
      </c>
      <c r="F679" s="270">
        <v>1</v>
      </c>
      <c r="G679" s="270">
        <v>6</v>
      </c>
      <c r="H679" s="270">
        <v>30</v>
      </c>
      <c r="I679" s="270">
        <v>3</v>
      </c>
      <c r="J679" s="270">
        <v>27</v>
      </c>
      <c r="K679" s="278">
        <f t="shared" si="16"/>
        <v>37</v>
      </c>
    </row>
    <row r="680" spans="2:11" x14ac:dyDescent="0.25">
      <c r="B680" t="s">
        <v>1179</v>
      </c>
      <c r="C680" s="270">
        <v>8634356</v>
      </c>
      <c r="D680" t="s">
        <v>2341</v>
      </c>
      <c r="E680" s="270">
        <v>7</v>
      </c>
      <c r="F680" s="270">
        <v>0</v>
      </c>
      <c r="G680" s="270">
        <v>7</v>
      </c>
      <c r="H680" s="270">
        <v>30</v>
      </c>
      <c r="I680" s="270">
        <v>2</v>
      </c>
      <c r="J680" s="270">
        <v>28</v>
      </c>
      <c r="K680" s="278">
        <f t="shared" si="16"/>
        <v>37</v>
      </c>
    </row>
    <row r="681" spans="2:11" x14ac:dyDescent="0.25">
      <c r="B681" t="s">
        <v>1179</v>
      </c>
      <c r="C681" s="270">
        <v>8639389</v>
      </c>
      <c r="D681" t="s">
        <v>2483</v>
      </c>
      <c r="E681" s="270">
        <v>5</v>
      </c>
      <c r="F681" s="270">
        <v>0</v>
      </c>
      <c r="G681" s="270">
        <v>5</v>
      </c>
      <c r="H681" s="270">
        <v>30</v>
      </c>
      <c r="I681" s="270">
        <v>3</v>
      </c>
      <c r="J681" s="270">
        <v>27</v>
      </c>
      <c r="K681" s="278">
        <f t="shared" si="16"/>
        <v>35</v>
      </c>
    </row>
    <row r="682" spans="2:11" x14ac:dyDescent="0.25">
      <c r="B682" t="s">
        <v>1179</v>
      </c>
      <c r="C682" s="270">
        <v>8606327</v>
      </c>
      <c r="D682" t="s">
        <v>2578</v>
      </c>
      <c r="E682" s="270">
        <v>3</v>
      </c>
      <c r="F682" s="270">
        <v>0</v>
      </c>
      <c r="G682" s="270">
        <v>3</v>
      </c>
      <c r="H682" s="270">
        <v>30</v>
      </c>
      <c r="I682" s="270">
        <v>2</v>
      </c>
      <c r="J682" s="270">
        <v>28</v>
      </c>
    </row>
    <row r="683" spans="2:11" x14ac:dyDescent="0.25">
      <c r="B683" t="s">
        <v>1194</v>
      </c>
      <c r="C683" s="270">
        <v>8635347</v>
      </c>
      <c r="D683" t="s">
        <v>1588</v>
      </c>
      <c r="E683" s="270">
        <v>47</v>
      </c>
      <c r="F683" s="270">
        <v>3</v>
      </c>
      <c r="G683" s="270">
        <v>44</v>
      </c>
      <c r="H683" s="270">
        <v>29</v>
      </c>
      <c r="I683" s="270">
        <v>6</v>
      </c>
      <c r="J683" s="270">
        <v>23</v>
      </c>
      <c r="K683" s="278">
        <f t="shared" ref="K683:K713" si="17">E683+H683</f>
        <v>76</v>
      </c>
    </row>
    <row r="684" spans="2:11" x14ac:dyDescent="0.25">
      <c r="B684" t="s">
        <v>1185</v>
      </c>
      <c r="C684" s="270">
        <v>8631339</v>
      </c>
      <c r="D684" t="s">
        <v>1803</v>
      </c>
      <c r="E684" s="270">
        <v>26</v>
      </c>
      <c r="F684" s="270">
        <v>3</v>
      </c>
      <c r="G684" s="270">
        <v>23</v>
      </c>
      <c r="H684" s="270">
        <v>29</v>
      </c>
      <c r="I684" s="270">
        <v>4</v>
      </c>
      <c r="J684" s="270">
        <v>25</v>
      </c>
      <c r="K684" s="278">
        <f t="shared" si="17"/>
        <v>55</v>
      </c>
    </row>
    <row r="685" spans="2:11" x14ac:dyDescent="0.25">
      <c r="B685" t="s">
        <v>1181</v>
      </c>
      <c r="C685" s="270">
        <v>8634930</v>
      </c>
      <c r="D685" t="s">
        <v>1966</v>
      </c>
      <c r="E685" s="270">
        <v>17</v>
      </c>
      <c r="F685" s="270">
        <v>1</v>
      </c>
      <c r="G685" s="270">
        <v>16</v>
      </c>
      <c r="H685" s="270">
        <v>29</v>
      </c>
      <c r="I685" s="270">
        <v>5</v>
      </c>
      <c r="J685" s="270">
        <v>24</v>
      </c>
      <c r="K685" s="278">
        <f t="shared" si="17"/>
        <v>46</v>
      </c>
    </row>
    <row r="686" spans="2:11" x14ac:dyDescent="0.25">
      <c r="B686" t="s">
        <v>1239</v>
      </c>
      <c r="C686" s="270">
        <v>8590269</v>
      </c>
      <c r="D686" t="s">
        <v>2072</v>
      </c>
      <c r="E686" s="270">
        <v>13</v>
      </c>
      <c r="F686" s="270">
        <v>1</v>
      </c>
      <c r="G686" s="270">
        <v>12</v>
      </c>
      <c r="H686" s="270">
        <v>29</v>
      </c>
      <c r="I686" s="270">
        <v>1</v>
      </c>
      <c r="J686" s="270">
        <v>28</v>
      </c>
      <c r="K686" s="278">
        <f t="shared" si="17"/>
        <v>42</v>
      </c>
    </row>
    <row r="687" spans="2:11" x14ac:dyDescent="0.25">
      <c r="B687" t="s">
        <v>1181</v>
      </c>
      <c r="C687" s="270">
        <v>8632672</v>
      </c>
      <c r="D687" t="s">
        <v>2223</v>
      </c>
      <c r="E687" s="270">
        <v>9</v>
      </c>
      <c r="F687" s="270">
        <v>0</v>
      </c>
      <c r="G687" s="270">
        <v>9</v>
      </c>
      <c r="H687" s="270">
        <v>29</v>
      </c>
      <c r="I687" s="270">
        <v>3</v>
      </c>
      <c r="J687" s="270">
        <v>26</v>
      </c>
      <c r="K687" s="278">
        <f t="shared" si="17"/>
        <v>38</v>
      </c>
    </row>
    <row r="688" spans="2:11" x14ac:dyDescent="0.25">
      <c r="B688" t="s">
        <v>1179</v>
      </c>
      <c r="C688" s="270">
        <v>8591208</v>
      </c>
      <c r="D688" t="s">
        <v>2260</v>
      </c>
      <c r="E688" s="270">
        <v>8</v>
      </c>
      <c r="F688" s="270">
        <v>0</v>
      </c>
      <c r="G688" s="270">
        <v>8</v>
      </c>
      <c r="H688" s="270">
        <v>29</v>
      </c>
      <c r="I688" s="270">
        <v>2</v>
      </c>
      <c r="J688" s="270">
        <v>27</v>
      </c>
      <c r="K688" s="278">
        <f t="shared" si="17"/>
        <v>37</v>
      </c>
    </row>
    <row r="689" spans="2:11" x14ac:dyDescent="0.25">
      <c r="B689" t="s">
        <v>1181</v>
      </c>
      <c r="C689" s="270">
        <v>8630159</v>
      </c>
      <c r="D689" t="s">
        <v>2359</v>
      </c>
      <c r="E689" s="270">
        <v>7</v>
      </c>
      <c r="F689" s="270">
        <v>1</v>
      </c>
      <c r="G689" s="270">
        <v>6</v>
      </c>
      <c r="H689" s="270">
        <v>29</v>
      </c>
      <c r="I689" s="270">
        <v>5</v>
      </c>
      <c r="J689" s="270">
        <v>24</v>
      </c>
      <c r="K689" s="278">
        <f t="shared" si="17"/>
        <v>36</v>
      </c>
    </row>
    <row r="690" spans="2:11" x14ac:dyDescent="0.25">
      <c r="B690" t="s">
        <v>1179</v>
      </c>
      <c r="C690" s="270">
        <v>8623933</v>
      </c>
      <c r="D690" t="s">
        <v>2418</v>
      </c>
      <c r="E690" s="270">
        <v>6</v>
      </c>
      <c r="F690" s="270">
        <v>0</v>
      </c>
      <c r="G690" s="270">
        <v>6</v>
      </c>
      <c r="H690" s="270">
        <v>29</v>
      </c>
      <c r="I690" s="270">
        <v>3</v>
      </c>
      <c r="J690" s="270">
        <v>26</v>
      </c>
      <c r="K690" s="278">
        <f t="shared" si="17"/>
        <v>35</v>
      </c>
    </row>
    <row r="691" spans="2:11" x14ac:dyDescent="0.25">
      <c r="B691" t="s">
        <v>1181</v>
      </c>
      <c r="C691" s="270">
        <v>8583949</v>
      </c>
      <c r="D691" t="s">
        <v>2481</v>
      </c>
      <c r="E691" s="270">
        <v>5</v>
      </c>
      <c r="F691" s="270">
        <v>1</v>
      </c>
      <c r="G691" s="270">
        <v>4</v>
      </c>
      <c r="H691" s="270">
        <v>29</v>
      </c>
      <c r="I691" s="270">
        <v>4</v>
      </c>
      <c r="J691" s="270">
        <v>25</v>
      </c>
      <c r="K691" s="278">
        <f t="shared" si="17"/>
        <v>34</v>
      </c>
    </row>
    <row r="692" spans="2:11" x14ac:dyDescent="0.25">
      <c r="B692" t="s">
        <v>1239</v>
      </c>
      <c r="C692" s="270">
        <v>8623657</v>
      </c>
      <c r="D692" t="s">
        <v>1973</v>
      </c>
      <c r="E692" s="270">
        <v>17</v>
      </c>
      <c r="F692" s="270">
        <v>3</v>
      </c>
      <c r="G692" s="270">
        <v>14</v>
      </c>
      <c r="H692" s="270">
        <v>28</v>
      </c>
      <c r="I692" s="270">
        <v>0</v>
      </c>
      <c r="J692" s="270">
        <v>28</v>
      </c>
      <c r="K692" s="278">
        <f t="shared" si="17"/>
        <v>45</v>
      </c>
    </row>
    <row r="693" spans="2:11" x14ac:dyDescent="0.25">
      <c r="B693" t="s">
        <v>1185</v>
      </c>
      <c r="C693" s="270">
        <v>8581882</v>
      </c>
      <c r="D693" t="s">
        <v>1974</v>
      </c>
      <c r="E693" s="270">
        <v>17</v>
      </c>
      <c r="F693" s="270">
        <v>0</v>
      </c>
      <c r="G693" s="270">
        <v>17</v>
      </c>
      <c r="H693" s="270">
        <v>28</v>
      </c>
      <c r="I693" s="270">
        <v>1</v>
      </c>
      <c r="J693" s="270">
        <v>27</v>
      </c>
      <c r="K693" s="278">
        <f t="shared" si="17"/>
        <v>45</v>
      </c>
    </row>
    <row r="694" spans="2:11" x14ac:dyDescent="0.25">
      <c r="B694" t="s">
        <v>1181</v>
      </c>
      <c r="C694" s="270">
        <v>8599383</v>
      </c>
      <c r="D694" t="s">
        <v>2059</v>
      </c>
      <c r="E694" s="270">
        <v>14</v>
      </c>
      <c r="F694" s="270">
        <v>2</v>
      </c>
      <c r="G694" s="270">
        <v>12</v>
      </c>
      <c r="H694" s="270">
        <v>28</v>
      </c>
      <c r="I694" s="270">
        <v>3</v>
      </c>
      <c r="J694" s="270">
        <v>25</v>
      </c>
      <c r="K694" s="278">
        <f t="shared" si="17"/>
        <v>42</v>
      </c>
    </row>
    <row r="695" spans="2:11" x14ac:dyDescent="0.25">
      <c r="B695" t="s">
        <v>1181</v>
      </c>
      <c r="C695" s="270">
        <v>8599644</v>
      </c>
      <c r="D695" t="s">
        <v>2060</v>
      </c>
      <c r="E695" s="270">
        <v>14</v>
      </c>
      <c r="F695" s="270">
        <v>3</v>
      </c>
      <c r="G695" s="270">
        <v>11</v>
      </c>
      <c r="H695" s="270">
        <v>28</v>
      </c>
      <c r="I695" s="270">
        <v>2</v>
      </c>
      <c r="J695" s="270">
        <v>26</v>
      </c>
      <c r="K695" s="278">
        <f t="shared" si="17"/>
        <v>42</v>
      </c>
    </row>
    <row r="696" spans="2:11" x14ac:dyDescent="0.25">
      <c r="B696" t="s">
        <v>1239</v>
      </c>
      <c r="C696" s="270">
        <v>8630545</v>
      </c>
      <c r="D696" t="s">
        <v>2104</v>
      </c>
      <c r="E696" s="270">
        <v>12</v>
      </c>
      <c r="F696" s="270">
        <v>2</v>
      </c>
      <c r="G696" s="270">
        <v>10</v>
      </c>
      <c r="H696" s="270">
        <v>28</v>
      </c>
      <c r="I696" s="270">
        <v>2</v>
      </c>
      <c r="J696" s="270">
        <v>26</v>
      </c>
      <c r="K696" s="278">
        <f t="shared" si="17"/>
        <v>40</v>
      </c>
    </row>
    <row r="697" spans="2:11" x14ac:dyDescent="0.25">
      <c r="B697" t="s">
        <v>1237</v>
      </c>
      <c r="C697" s="270">
        <v>8633005</v>
      </c>
      <c r="D697" t="s">
        <v>2191</v>
      </c>
      <c r="E697" s="270">
        <v>10</v>
      </c>
      <c r="F697" s="270">
        <v>0</v>
      </c>
      <c r="G697" s="270">
        <v>10</v>
      </c>
      <c r="H697" s="270">
        <v>28</v>
      </c>
      <c r="I697" s="270">
        <v>1</v>
      </c>
      <c r="J697" s="270">
        <v>27</v>
      </c>
      <c r="K697" s="278">
        <f t="shared" si="17"/>
        <v>38</v>
      </c>
    </row>
    <row r="698" spans="2:11" x14ac:dyDescent="0.25">
      <c r="B698" t="s">
        <v>1181</v>
      </c>
      <c r="C698" s="270">
        <v>8583950</v>
      </c>
      <c r="D698" t="s">
        <v>2226</v>
      </c>
      <c r="E698" s="270">
        <v>9</v>
      </c>
      <c r="F698" s="270">
        <v>0</v>
      </c>
      <c r="G698" s="270">
        <v>9</v>
      </c>
      <c r="H698" s="270">
        <v>28</v>
      </c>
      <c r="I698" s="270">
        <v>2</v>
      </c>
      <c r="J698" s="270">
        <v>26</v>
      </c>
      <c r="K698" s="278">
        <f t="shared" si="17"/>
        <v>37</v>
      </c>
    </row>
    <row r="699" spans="2:11" x14ac:dyDescent="0.25">
      <c r="B699" t="s">
        <v>1181</v>
      </c>
      <c r="C699" s="270">
        <v>8583016</v>
      </c>
      <c r="D699" t="s">
        <v>2231</v>
      </c>
      <c r="E699" s="270">
        <v>9</v>
      </c>
      <c r="F699" s="270">
        <v>0</v>
      </c>
      <c r="G699" s="270">
        <v>9</v>
      </c>
      <c r="H699" s="270">
        <v>28</v>
      </c>
      <c r="I699" s="270">
        <v>4</v>
      </c>
      <c r="J699" s="270">
        <v>24</v>
      </c>
      <c r="K699" s="278">
        <f t="shared" si="17"/>
        <v>37</v>
      </c>
    </row>
    <row r="700" spans="2:11" x14ac:dyDescent="0.25">
      <c r="B700" t="s">
        <v>1181</v>
      </c>
      <c r="C700" s="270">
        <v>8639017</v>
      </c>
      <c r="D700" t="s">
        <v>2239</v>
      </c>
      <c r="E700" s="270">
        <v>9</v>
      </c>
      <c r="F700" s="270">
        <v>2</v>
      </c>
      <c r="G700" s="270">
        <v>7</v>
      </c>
      <c r="H700" s="270">
        <v>28</v>
      </c>
      <c r="I700" s="270">
        <v>7</v>
      </c>
      <c r="J700" s="270">
        <v>21</v>
      </c>
      <c r="K700" s="278">
        <f t="shared" si="17"/>
        <v>37</v>
      </c>
    </row>
    <row r="701" spans="2:11" x14ac:dyDescent="0.25">
      <c r="B701" t="s">
        <v>1179</v>
      </c>
      <c r="C701" s="270">
        <v>8631719</v>
      </c>
      <c r="D701" t="s">
        <v>2336</v>
      </c>
      <c r="E701" s="270">
        <v>7</v>
      </c>
      <c r="F701" s="270">
        <v>0</v>
      </c>
      <c r="G701" s="270">
        <v>7</v>
      </c>
      <c r="H701" s="270">
        <v>28</v>
      </c>
      <c r="I701" s="270">
        <v>3</v>
      </c>
      <c r="J701" s="270">
        <v>25</v>
      </c>
      <c r="K701" s="278">
        <f t="shared" si="17"/>
        <v>35</v>
      </c>
    </row>
    <row r="702" spans="2:11" x14ac:dyDescent="0.25">
      <c r="B702" t="s">
        <v>1179</v>
      </c>
      <c r="C702" s="270">
        <v>8598844</v>
      </c>
      <c r="D702" t="s">
        <v>2410</v>
      </c>
      <c r="E702" s="270">
        <v>6</v>
      </c>
      <c r="F702" s="270">
        <v>0</v>
      </c>
      <c r="G702" s="270">
        <v>6</v>
      </c>
      <c r="H702" s="270">
        <v>28</v>
      </c>
      <c r="I702" s="270">
        <v>0</v>
      </c>
      <c r="J702" s="270">
        <v>28</v>
      </c>
      <c r="K702" s="278">
        <f t="shared" si="17"/>
        <v>34</v>
      </c>
    </row>
    <row r="703" spans="2:11" x14ac:dyDescent="0.25">
      <c r="B703" t="s">
        <v>1181</v>
      </c>
      <c r="C703" s="270">
        <v>8634931</v>
      </c>
      <c r="D703" t="s">
        <v>2453</v>
      </c>
      <c r="E703" s="270">
        <v>5</v>
      </c>
      <c r="F703" s="270">
        <v>0</v>
      </c>
      <c r="G703" s="270">
        <v>5</v>
      </c>
      <c r="H703" s="270">
        <v>28</v>
      </c>
      <c r="I703" s="270">
        <v>2</v>
      </c>
      <c r="J703" s="270">
        <v>26</v>
      </c>
      <c r="K703" s="278">
        <f t="shared" si="17"/>
        <v>33</v>
      </c>
    </row>
    <row r="704" spans="2:11" x14ac:dyDescent="0.25">
      <c r="B704" t="s">
        <v>1237</v>
      </c>
      <c r="C704" s="270">
        <v>8620785</v>
      </c>
      <c r="D704" t="s">
        <v>2011</v>
      </c>
      <c r="E704" s="270">
        <v>16</v>
      </c>
      <c r="F704" s="270">
        <v>1</v>
      </c>
      <c r="G704" s="270">
        <v>15</v>
      </c>
      <c r="H704" s="270">
        <v>27</v>
      </c>
      <c r="I704" s="270">
        <v>2</v>
      </c>
      <c r="J704" s="270">
        <v>25</v>
      </c>
      <c r="K704" s="278">
        <f t="shared" si="17"/>
        <v>43</v>
      </c>
    </row>
    <row r="705" spans="2:11" x14ac:dyDescent="0.25">
      <c r="B705" t="s">
        <v>1181</v>
      </c>
      <c r="C705" s="270">
        <v>8586548</v>
      </c>
      <c r="D705" t="s">
        <v>2068</v>
      </c>
      <c r="E705" s="270">
        <v>13</v>
      </c>
      <c r="F705" s="270">
        <v>0</v>
      </c>
      <c r="G705" s="270">
        <v>13</v>
      </c>
      <c r="H705" s="270">
        <v>27</v>
      </c>
      <c r="I705" s="270">
        <v>1</v>
      </c>
      <c r="J705" s="270">
        <v>26</v>
      </c>
      <c r="K705" s="278">
        <f t="shared" si="17"/>
        <v>40</v>
      </c>
    </row>
    <row r="706" spans="2:11" x14ac:dyDescent="0.25">
      <c r="B706" t="s">
        <v>1239</v>
      </c>
      <c r="C706" s="270">
        <v>8615710</v>
      </c>
      <c r="D706" t="s">
        <v>2149</v>
      </c>
      <c r="E706" s="270">
        <v>11</v>
      </c>
      <c r="F706" s="270">
        <v>0</v>
      </c>
      <c r="G706" s="270">
        <v>11</v>
      </c>
      <c r="H706" s="270">
        <v>27</v>
      </c>
      <c r="I706" s="270">
        <v>1</v>
      </c>
      <c r="J706" s="270">
        <v>26</v>
      </c>
      <c r="K706" s="278">
        <f t="shared" si="17"/>
        <v>38</v>
      </c>
    </row>
    <row r="707" spans="2:11" x14ac:dyDescent="0.25">
      <c r="B707" t="s">
        <v>1181</v>
      </c>
      <c r="C707" s="270">
        <v>8587165</v>
      </c>
      <c r="D707" t="s">
        <v>2186</v>
      </c>
      <c r="E707" s="270">
        <v>10</v>
      </c>
      <c r="F707" s="270">
        <v>1</v>
      </c>
      <c r="G707" s="270">
        <v>9</v>
      </c>
      <c r="H707" s="270">
        <v>27</v>
      </c>
      <c r="I707" s="270">
        <v>0</v>
      </c>
      <c r="J707" s="270">
        <v>27</v>
      </c>
      <c r="K707" s="278">
        <f t="shared" si="17"/>
        <v>37</v>
      </c>
    </row>
    <row r="708" spans="2:11" x14ac:dyDescent="0.25">
      <c r="B708" t="s">
        <v>1181</v>
      </c>
      <c r="C708" s="270">
        <v>8623488</v>
      </c>
      <c r="D708" t="s">
        <v>2213</v>
      </c>
      <c r="E708" s="270">
        <v>9</v>
      </c>
      <c r="F708" s="270">
        <v>0</v>
      </c>
      <c r="G708" s="270">
        <v>9</v>
      </c>
      <c r="H708" s="270">
        <v>27</v>
      </c>
      <c r="I708" s="270">
        <v>3</v>
      </c>
      <c r="J708" s="270">
        <v>24</v>
      </c>
      <c r="K708" s="278">
        <f t="shared" si="17"/>
        <v>36</v>
      </c>
    </row>
    <row r="709" spans="2:11" x14ac:dyDescent="0.25">
      <c r="B709" t="s">
        <v>1181</v>
      </c>
      <c r="C709" s="270">
        <v>8602969</v>
      </c>
      <c r="D709" t="s">
        <v>2249</v>
      </c>
      <c r="E709" s="270">
        <v>9</v>
      </c>
      <c r="F709" s="270">
        <v>0</v>
      </c>
      <c r="G709" s="270">
        <v>9</v>
      </c>
      <c r="H709" s="270">
        <v>27</v>
      </c>
      <c r="I709" s="270">
        <v>0</v>
      </c>
      <c r="J709" s="270">
        <v>27</v>
      </c>
      <c r="K709" s="278">
        <f t="shared" si="17"/>
        <v>36</v>
      </c>
    </row>
    <row r="710" spans="2:11" x14ac:dyDescent="0.25">
      <c r="B710" t="s">
        <v>1181</v>
      </c>
      <c r="C710" s="270">
        <v>8635023</v>
      </c>
      <c r="D710" t="s">
        <v>2271</v>
      </c>
      <c r="E710" s="270">
        <v>8</v>
      </c>
      <c r="F710" s="270">
        <v>1</v>
      </c>
      <c r="G710" s="270">
        <v>7</v>
      </c>
      <c r="H710" s="270">
        <v>27</v>
      </c>
      <c r="I710" s="270">
        <v>1</v>
      </c>
      <c r="J710" s="270">
        <v>26</v>
      </c>
      <c r="K710" s="278">
        <f t="shared" si="17"/>
        <v>35</v>
      </c>
    </row>
    <row r="711" spans="2:11" x14ac:dyDescent="0.25">
      <c r="B711" t="s">
        <v>1181</v>
      </c>
      <c r="C711" s="270">
        <v>8607184</v>
      </c>
      <c r="D711" t="s">
        <v>2275</v>
      </c>
      <c r="E711" s="270">
        <v>8</v>
      </c>
      <c r="F711" s="270">
        <v>1</v>
      </c>
      <c r="G711" s="270">
        <v>7</v>
      </c>
      <c r="H711" s="270">
        <v>27</v>
      </c>
      <c r="I711" s="270">
        <v>1</v>
      </c>
      <c r="J711" s="270">
        <v>26</v>
      </c>
      <c r="K711" s="278">
        <f t="shared" si="17"/>
        <v>35</v>
      </c>
    </row>
    <row r="712" spans="2:11" x14ac:dyDescent="0.25">
      <c r="B712" t="s">
        <v>1181</v>
      </c>
      <c r="C712" s="270">
        <v>8597234</v>
      </c>
      <c r="D712" t="s">
        <v>2320</v>
      </c>
      <c r="E712" s="270">
        <v>7</v>
      </c>
      <c r="F712" s="270">
        <v>0</v>
      </c>
      <c r="G712" s="270">
        <v>7</v>
      </c>
      <c r="H712" s="270">
        <v>27</v>
      </c>
      <c r="I712" s="270">
        <v>3</v>
      </c>
      <c r="J712" s="270">
        <v>24</v>
      </c>
      <c r="K712" s="278">
        <f t="shared" si="17"/>
        <v>34</v>
      </c>
    </row>
    <row r="713" spans="2:11" x14ac:dyDescent="0.25">
      <c r="B713" t="s">
        <v>1179</v>
      </c>
      <c r="C713" s="270">
        <v>8621605</v>
      </c>
      <c r="D713" t="s">
        <v>2400</v>
      </c>
      <c r="E713" s="270">
        <v>6</v>
      </c>
      <c r="F713" s="270">
        <v>0</v>
      </c>
      <c r="G713" s="270">
        <v>6</v>
      </c>
      <c r="H713" s="270">
        <v>27</v>
      </c>
      <c r="I713" s="270">
        <v>6</v>
      </c>
      <c r="J713" s="270">
        <v>21</v>
      </c>
      <c r="K713" s="278">
        <f t="shared" si="17"/>
        <v>33</v>
      </c>
    </row>
    <row r="714" spans="2:11" x14ac:dyDescent="0.25">
      <c r="B714" t="s">
        <v>1181</v>
      </c>
      <c r="C714" s="270">
        <v>8589467</v>
      </c>
      <c r="D714" t="s">
        <v>2561</v>
      </c>
      <c r="E714" s="270">
        <v>3</v>
      </c>
      <c r="F714" s="270">
        <v>0</v>
      </c>
      <c r="G714" s="270">
        <v>3</v>
      </c>
      <c r="H714" s="270">
        <v>27</v>
      </c>
      <c r="I714" s="270">
        <v>1</v>
      </c>
      <c r="J714" s="270">
        <v>26</v>
      </c>
      <c r="K714" s="278"/>
    </row>
    <row r="715" spans="2:11" x14ac:dyDescent="0.25">
      <c r="B715" t="s">
        <v>1179</v>
      </c>
      <c r="C715" s="270">
        <v>8613928</v>
      </c>
      <c r="D715" t="s">
        <v>2673</v>
      </c>
      <c r="E715" s="270">
        <v>1</v>
      </c>
      <c r="F715" s="270">
        <v>1</v>
      </c>
      <c r="G715" s="270">
        <v>0</v>
      </c>
      <c r="H715" s="270">
        <v>27</v>
      </c>
      <c r="I715" s="270">
        <v>5</v>
      </c>
      <c r="J715" s="270">
        <v>22</v>
      </c>
    </row>
    <row r="716" spans="2:11" x14ac:dyDescent="0.25">
      <c r="B716" t="s">
        <v>1194</v>
      </c>
      <c r="C716" s="270">
        <v>8638941</v>
      </c>
      <c r="D716" t="s">
        <v>1706</v>
      </c>
      <c r="E716" s="270">
        <v>33</v>
      </c>
      <c r="F716" s="270">
        <v>3</v>
      </c>
      <c r="G716" s="270">
        <v>30</v>
      </c>
      <c r="H716" s="270">
        <v>26</v>
      </c>
      <c r="I716" s="270">
        <v>2</v>
      </c>
      <c r="J716" s="270">
        <v>24</v>
      </c>
      <c r="K716" s="278">
        <f t="shared" ref="K716:K731" si="18">E716+H716</f>
        <v>59</v>
      </c>
    </row>
    <row r="717" spans="2:11" x14ac:dyDescent="0.25">
      <c r="B717" t="s">
        <v>1185</v>
      </c>
      <c r="C717" s="270">
        <v>8635548</v>
      </c>
      <c r="D717" t="s">
        <v>1804</v>
      </c>
      <c r="E717" s="270">
        <v>26</v>
      </c>
      <c r="F717" s="270">
        <v>0</v>
      </c>
      <c r="G717" s="270">
        <v>26</v>
      </c>
      <c r="H717" s="270">
        <v>26</v>
      </c>
      <c r="I717" s="270">
        <v>3</v>
      </c>
      <c r="J717" s="270">
        <v>23</v>
      </c>
      <c r="K717" s="278">
        <f t="shared" si="18"/>
        <v>52</v>
      </c>
    </row>
    <row r="718" spans="2:11" x14ac:dyDescent="0.25">
      <c r="B718" t="s">
        <v>1239</v>
      </c>
      <c r="C718" s="270">
        <v>8642019</v>
      </c>
      <c r="D718" t="s">
        <v>2016</v>
      </c>
      <c r="E718" s="270">
        <v>16</v>
      </c>
      <c r="F718" s="270">
        <v>3</v>
      </c>
      <c r="G718" s="270">
        <v>13</v>
      </c>
      <c r="H718" s="270">
        <v>26</v>
      </c>
      <c r="I718" s="270">
        <v>5</v>
      </c>
      <c r="J718" s="270">
        <v>21</v>
      </c>
      <c r="K718" s="278">
        <f t="shared" si="18"/>
        <v>42</v>
      </c>
    </row>
    <row r="719" spans="2:11" x14ac:dyDescent="0.25">
      <c r="B719" t="s">
        <v>1221</v>
      </c>
      <c r="C719" s="270">
        <v>8585104</v>
      </c>
      <c r="D719" t="s">
        <v>2019</v>
      </c>
      <c r="E719" s="270">
        <v>15</v>
      </c>
      <c r="F719" s="270">
        <v>1</v>
      </c>
      <c r="G719" s="270">
        <v>14</v>
      </c>
      <c r="H719" s="270">
        <v>26</v>
      </c>
      <c r="I719" s="270">
        <v>2</v>
      </c>
      <c r="J719" s="270">
        <v>24</v>
      </c>
      <c r="K719" s="278">
        <f t="shared" si="18"/>
        <v>41</v>
      </c>
    </row>
    <row r="720" spans="2:11" x14ac:dyDescent="0.25">
      <c r="B720" t="s">
        <v>1239</v>
      </c>
      <c r="C720" s="270">
        <v>8616122</v>
      </c>
      <c r="D720" t="s">
        <v>2021</v>
      </c>
      <c r="E720" s="270">
        <v>15</v>
      </c>
      <c r="F720" s="270">
        <v>0</v>
      </c>
      <c r="G720" s="270">
        <v>15</v>
      </c>
      <c r="H720" s="270">
        <v>26</v>
      </c>
      <c r="I720" s="270">
        <v>3</v>
      </c>
      <c r="J720" s="270">
        <v>23</v>
      </c>
      <c r="K720" s="278">
        <f t="shared" si="18"/>
        <v>41</v>
      </c>
    </row>
    <row r="721" spans="2:11" x14ac:dyDescent="0.25">
      <c r="B721" t="s">
        <v>1239</v>
      </c>
      <c r="C721" s="270">
        <v>8604967</v>
      </c>
      <c r="D721" t="s">
        <v>2080</v>
      </c>
      <c r="E721" s="270">
        <v>13</v>
      </c>
      <c r="F721" s="270">
        <v>0</v>
      </c>
      <c r="G721" s="270">
        <v>13</v>
      </c>
      <c r="H721" s="270">
        <v>26</v>
      </c>
      <c r="I721" s="270">
        <v>1</v>
      </c>
      <c r="J721" s="270">
        <v>25</v>
      </c>
      <c r="K721" s="278">
        <f t="shared" si="18"/>
        <v>39</v>
      </c>
    </row>
    <row r="722" spans="2:11" x14ac:dyDescent="0.25">
      <c r="B722" t="s">
        <v>1181</v>
      </c>
      <c r="C722" s="270">
        <v>8619796</v>
      </c>
      <c r="D722" t="s">
        <v>2122</v>
      </c>
      <c r="E722" s="270">
        <v>12</v>
      </c>
      <c r="F722" s="270">
        <v>2</v>
      </c>
      <c r="G722" s="270">
        <v>10</v>
      </c>
      <c r="H722" s="270">
        <v>26</v>
      </c>
      <c r="I722" s="270">
        <v>4</v>
      </c>
      <c r="J722" s="270">
        <v>22</v>
      </c>
      <c r="K722" s="278">
        <f t="shared" si="18"/>
        <v>38</v>
      </c>
    </row>
    <row r="723" spans="2:11" x14ac:dyDescent="0.25">
      <c r="B723" t="s">
        <v>1181</v>
      </c>
      <c r="C723" s="270">
        <v>8594190</v>
      </c>
      <c r="D723" t="s">
        <v>2171</v>
      </c>
      <c r="E723" s="270">
        <v>10</v>
      </c>
      <c r="F723" s="270">
        <v>0</v>
      </c>
      <c r="G723" s="270">
        <v>10</v>
      </c>
      <c r="H723" s="270">
        <v>26</v>
      </c>
      <c r="I723" s="270">
        <v>4</v>
      </c>
      <c r="J723" s="270">
        <v>22</v>
      </c>
      <c r="K723" s="278">
        <f t="shared" si="18"/>
        <v>36</v>
      </c>
    </row>
    <row r="724" spans="2:11" x14ac:dyDescent="0.25">
      <c r="B724" t="s">
        <v>1181</v>
      </c>
      <c r="C724" s="270">
        <v>8617487</v>
      </c>
      <c r="D724" t="s">
        <v>2236</v>
      </c>
      <c r="E724" s="270">
        <v>9</v>
      </c>
      <c r="F724" s="270">
        <v>1</v>
      </c>
      <c r="G724" s="270">
        <v>8</v>
      </c>
      <c r="H724" s="270">
        <v>26</v>
      </c>
      <c r="I724" s="270">
        <v>3</v>
      </c>
      <c r="J724" s="270">
        <v>23</v>
      </c>
      <c r="K724" s="278">
        <f t="shared" si="18"/>
        <v>35</v>
      </c>
    </row>
    <row r="725" spans="2:11" x14ac:dyDescent="0.25">
      <c r="B725" t="s">
        <v>1239</v>
      </c>
      <c r="C725" s="270">
        <v>8593491</v>
      </c>
      <c r="D725" t="s">
        <v>2283</v>
      </c>
      <c r="E725" s="270">
        <v>8</v>
      </c>
      <c r="F725" s="270">
        <v>0</v>
      </c>
      <c r="G725" s="270">
        <v>8</v>
      </c>
      <c r="H725" s="270">
        <v>26</v>
      </c>
      <c r="I725" s="270">
        <v>1</v>
      </c>
      <c r="J725" s="270">
        <v>25</v>
      </c>
      <c r="K725" s="278">
        <f t="shared" si="18"/>
        <v>34</v>
      </c>
    </row>
    <row r="726" spans="2:11" x14ac:dyDescent="0.25">
      <c r="B726" t="s">
        <v>1185</v>
      </c>
      <c r="C726" s="270">
        <v>8610450</v>
      </c>
      <c r="D726" t="s">
        <v>2317</v>
      </c>
      <c r="E726" s="270">
        <v>7</v>
      </c>
      <c r="F726" s="270">
        <v>1</v>
      </c>
      <c r="G726" s="270">
        <v>6</v>
      </c>
      <c r="H726" s="270">
        <v>26</v>
      </c>
      <c r="I726" s="270">
        <v>4</v>
      </c>
      <c r="J726" s="270">
        <v>22</v>
      </c>
      <c r="K726" s="278">
        <f t="shared" si="18"/>
        <v>33</v>
      </c>
    </row>
    <row r="727" spans="2:11" x14ac:dyDescent="0.25">
      <c r="B727" t="s">
        <v>1179</v>
      </c>
      <c r="C727" s="270">
        <v>8643160</v>
      </c>
      <c r="D727" t="s">
        <v>2371</v>
      </c>
      <c r="E727" s="270">
        <v>6</v>
      </c>
      <c r="F727" s="270">
        <v>0</v>
      </c>
      <c r="G727" s="270">
        <v>6</v>
      </c>
      <c r="H727" s="270">
        <v>26</v>
      </c>
      <c r="I727" s="270">
        <v>1</v>
      </c>
      <c r="J727" s="270">
        <v>25</v>
      </c>
      <c r="K727" s="278">
        <f t="shared" si="18"/>
        <v>32</v>
      </c>
    </row>
    <row r="728" spans="2:11" x14ac:dyDescent="0.25">
      <c r="B728" t="s">
        <v>1181</v>
      </c>
      <c r="C728" s="270">
        <v>8603611</v>
      </c>
      <c r="D728" t="s">
        <v>2373</v>
      </c>
      <c r="E728" s="270">
        <v>6</v>
      </c>
      <c r="F728" s="270">
        <v>0</v>
      </c>
      <c r="G728" s="270">
        <v>6</v>
      </c>
      <c r="H728" s="270">
        <v>26</v>
      </c>
      <c r="I728" s="270">
        <v>1</v>
      </c>
      <c r="J728" s="270">
        <v>25</v>
      </c>
      <c r="K728" s="278">
        <f t="shared" si="18"/>
        <v>32</v>
      </c>
    </row>
    <row r="729" spans="2:11" x14ac:dyDescent="0.25">
      <c r="B729" t="s">
        <v>1181</v>
      </c>
      <c r="C729" s="270">
        <v>8627053</v>
      </c>
      <c r="D729" t="s">
        <v>2397</v>
      </c>
      <c r="E729" s="270">
        <v>6</v>
      </c>
      <c r="F729" s="270">
        <v>1</v>
      </c>
      <c r="G729" s="270">
        <v>5</v>
      </c>
      <c r="H729" s="270">
        <v>26</v>
      </c>
      <c r="I729" s="270">
        <v>4</v>
      </c>
      <c r="J729" s="270">
        <v>22</v>
      </c>
      <c r="K729" s="278">
        <f t="shared" si="18"/>
        <v>32</v>
      </c>
    </row>
    <row r="730" spans="2:11" x14ac:dyDescent="0.25">
      <c r="B730" t="s">
        <v>1179</v>
      </c>
      <c r="C730" s="270">
        <v>8611713</v>
      </c>
      <c r="D730" t="s">
        <v>2466</v>
      </c>
      <c r="E730" s="270">
        <v>5</v>
      </c>
      <c r="F730" s="270">
        <v>1</v>
      </c>
      <c r="G730" s="270">
        <v>4</v>
      </c>
      <c r="H730" s="270">
        <v>26</v>
      </c>
      <c r="I730" s="270">
        <v>3</v>
      </c>
      <c r="J730" s="270">
        <v>23</v>
      </c>
      <c r="K730" s="278">
        <f t="shared" si="18"/>
        <v>31</v>
      </c>
    </row>
    <row r="731" spans="2:11" x14ac:dyDescent="0.25">
      <c r="B731" t="s">
        <v>1179</v>
      </c>
      <c r="C731" s="270">
        <v>8636907</v>
      </c>
      <c r="D731" t="s">
        <v>2491</v>
      </c>
      <c r="E731" s="270">
        <v>5</v>
      </c>
      <c r="F731" s="270">
        <v>0</v>
      </c>
      <c r="G731" s="270">
        <v>5</v>
      </c>
      <c r="H731" s="270">
        <v>26</v>
      </c>
      <c r="I731" s="270">
        <v>2</v>
      </c>
      <c r="J731" s="270">
        <v>24</v>
      </c>
      <c r="K731" s="278">
        <f t="shared" si="18"/>
        <v>31</v>
      </c>
    </row>
    <row r="732" spans="2:11" x14ac:dyDescent="0.25">
      <c r="B732" t="s">
        <v>1181</v>
      </c>
      <c r="C732" s="270">
        <v>8593238</v>
      </c>
      <c r="D732" t="s">
        <v>2609</v>
      </c>
      <c r="E732" s="270">
        <v>2</v>
      </c>
      <c r="F732" s="270">
        <v>0</v>
      </c>
      <c r="G732" s="270">
        <v>2</v>
      </c>
      <c r="H732" s="270">
        <v>26</v>
      </c>
      <c r="I732" s="270">
        <v>2</v>
      </c>
      <c r="J732" s="270">
        <v>24</v>
      </c>
    </row>
    <row r="733" spans="2:11" x14ac:dyDescent="0.25">
      <c r="B733" t="s">
        <v>1179</v>
      </c>
      <c r="C733" s="270">
        <v>8639441</v>
      </c>
      <c r="D733" t="s">
        <v>2615</v>
      </c>
      <c r="E733" s="270">
        <v>2</v>
      </c>
      <c r="F733" s="270">
        <v>0</v>
      </c>
      <c r="G733" s="270">
        <v>2</v>
      </c>
      <c r="H733" s="270">
        <v>26</v>
      </c>
      <c r="I733" s="270">
        <v>2</v>
      </c>
      <c r="J733" s="270">
        <v>24</v>
      </c>
    </row>
    <row r="734" spans="2:11" x14ac:dyDescent="0.25">
      <c r="B734" t="s">
        <v>1221</v>
      </c>
      <c r="C734" s="270">
        <v>8592512</v>
      </c>
      <c r="D734" t="s">
        <v>1672</v>
      </c>
      <c r="E734" s="270">
        <v>37</v>
      </c>
      <c r="F734" s="270">
        <v>2</v>
      </c>
      <c r="G734" s="270">
        <v>35</v>
      </c>
      <c r="H734" s="270">
        <v>25</v>
      </c>
      <c r="I734" s="270">
        <v>3</v>
      </c>
      <c r="J734" s="270">
        <v>22</v>
      </c>
      <c r="K734" s="278">
        <f t="shared" ref="K734:K768" si="19">E734+H734</f>
        <v>62</v>
      </c>
    </row>
    <row r="735" spans="2:11" x14ac:dyDescent="0.25">
      <c r="B735" t="s">
        <v>1181</v>
      </c>
      <c r="C735" s="270">
        <v>8598406</v>
      </c>
      <c r="D735" t="s">
        <v>1955</v>
      </c>
      <c r="E735" s="270">
        <v>18</v>
      </c>
      <c r="F735" s="270">
        <v>1</v>
      </c>
      <c r="G735" s="270">
        <v>17</v>
      </c>
      <c r="H735" s="270">
        <v>25</v>
      </c>
      <c r="I735" s="270">
        <v>2</v>
      </c>
      <c r="J735" s="270">
        <v>23</v>
      </c>
      <c r="K735" s="278">
        <f t="shared" si="19"/>
        <v>43</v>
      </c>
    </row>
    <row r="736" spans="2:11" x14ac:dyDescent="0.25">
      <c r="B736" t="s">
        <v>1221</v>
      </c>
      <c r="C736" s="270">
        <v>8590954</v>
      </c>
      <c r="D736" t="s">
        <v>2036</v>
      </c>
      <c r="E736" s="270">
        <v>15</v>
      </c>
      <c r="F736" s="270">
        <v>0</v>
      </c>
      <c r="G736" s="270">
        <v>15</v>
      </c>
      <c r="H736" s="270">
        <v>25</v>
      </c>
      <c r="I736" s="270">
        <v>0</v>
      </c>
      <c r="J736" s="270">
        <v>25</v>
      </c>
      <c r="K736" s="278">
        <f t="shared" si="19"/>
        <v>40</v>
      </c>
    </row>
    <row r="737" spans="2:11" x14ac:dyDescent="0.25">
      <c r="B737" t="s">
        <v>1181</v>
      </c>
      <c r="C737" s="270">
        <v>8596993</v>
      </c>
      <c r="D737" t="s">
        <v>2073</v>
      </c>
      <c r="E737" s="270">
        <v>13</v>
      </c>
      <c r="F737" s="270">
        <v>0</v>
      </c>
      <c r="G737" s="270">
        <v>13</v>
      </c>
      <c r="H737" s="270">
        <v>25</v>
      </c>
      <c r="I737" s="270">
        <v>1</v>
      </c>
      <c r="J737" s="270">
        <v>24</v>
      </c>
      <c r="K737" s="278">
        <f t="shared" si="19"/>
        <v>38</v>
      </c>
    </row>
    <row r="738" spans="2:11" x14ac:dyDescent="0.25">
      <c r="B738" t="s">
        <v>1181</v>
      </c>
      <c r="C738" s="270">
        <v>8637742</v>
      </c>
      <c r="D738" t="s">
        <v>2088</v>
      </c>
      <c r="E738" s="270">
        <v>13</v>
      </c>
      <c r="F738" s="270">
        <v>1</v>
      </c>
      <c r="G738" s="270">
        <v>12</v>
      </c>
      <c r="H738" s="270">
        <v>25</v>
      </c>
      <c r="I738" s="270">
        <v>4</v>
      </c>
      <c r="J738" s="270">
        <v>21</v>
      </c>
      <c r="K738" s="278">
        <f t="shared" si="19"/>
        <v>38</v>
      </c>
    </row>
    <row r="739" spans="2:11" x14ac:dyDescent="0.25">
      <c r="B739" t="s">
        <v>1239</v>
      </c>
      <c r="C739" s="270">
        <v>8622634</v>
      </c>
      <c r="D739" t="s">
        <v>2126</v>
      </c>
      <c r="E739" s="270">
        <v>12</v>
      </c>
      <c r="F739" s="270">
        <v>1</v>
      </c>
      <c r="G739" s="270">
        <v>11</v>
      </c>
      <c r="H739" s="270">
        <v>25</v>
      </c>
      <c r="I739" s="270">
        <v>2</v>
      </c>
      <c r="J739" s="270">
        <v>23</v>
      </c>
      <c r="K739" s="278">
        <f t="shared" si="19"/>
        <v>37</v>
      </c>
    </row>
    <row r="740" spans="2:11" x14ac:dyDescent="0.25">
      <c r="B740" t="s">
        <v>1179</v>
      </c>
      <c r="C740" s="270">
        <v>8583274</v>
      </c>
      <c r="D740" t="s">
        <v>2144</v>
      </c>
      <c r="E740" s="270">
        <v>11</v>
      </c>
      <c r="F740" s="270">
        <v>0</v>
      </c>
      <c r="G740" s="270">
        <v>11</v>
      </c>
      <c r="H740" s="270">
        <v>25</v>
      </c>
      <c r="I740" s="270">
        <v>4</v>
      </c>
      <c r="J740" s="270">
        <v>21</v>
      </c>
      <c r="K740" s="278">
        <f t="shared" si="19"/>
        <v>36</v>
      </c>
    </row>
    <row r="741" spans="2:11" x14ac:dyDescent="0.25">
      <c r="B741" t="s">
        <v>1181</v>
      </c>
      <c r="C741" s="270">
        <v>8627544</v>
      </c>
      <c r="D741" t="s">
        <v>2168</v>
      </c>
      <c r="E741" s="270">
        <v>10</v>
      </c>
      <c r="F741" s="270">
        <v>0</v>
      </c>
      <c r="G741" s="270">
        <v>10</v>
      </c>
      <c r="H741" s="270">
        <v>25</v>
      </c>
      <c r="I741" s="270">
        <v>4</v>
      </c>
      <c r="J741" s="270">
        <v>21</v>
      </c>
      <c r="K741" s="278">
        <f t="shared" si="19"/>
        <v>35</v>
      </c>
    </row>
    <row r="742" spans="2:11" x14ac:dyDescent="0.25">
      <c r="B742" t="s">
        <v>1185</v>
      </c>
      <c r="C742" s="270">
        <v>8595155</v>
      </c>
      <c r="D742" t="s">
        <v>2187</v>
      </c>
      <c r="E742" s="270">
        <v>10</v>
      </c>
      <c r="F742" s="270">
        <v>0</v>
      </c>
      <c r="G742" s="270">
        <v>10</v>
      </c>
      <c r="H742" s="270">
        <v>25</v>
      </c>
      <c r="I742" s="270">
        <v>3</v>
      </c>
      <c r="J742" s="270">
        <v>22</v>
      </c>
      <c r="K742" s="278">
        <f t="shared" si="19"/>
        <v>35</v>
      </c>
    </row>
    <row r="743" spans="2:11" x14ac:dyDescent="0.25">
      <c r="B743" t="s">
        <v>1179</v>
      </c>
      <c r="C743" s="270">
        <v>8585940</v>
      </c>
      <c r="D743" t="s">
        <v>2216</v>
      </c>
      <c r="E743" s="270">
        <v>9</v>
      </c>
      <c r="F743" s="270">
        <v>0</v>
      </c>
      <c r="G743" s="270">
        <v>9</v>
      </c>
      <c r="H743" s="270">
        <v>25</v>
      </c>
      <c r="I743" s="270">
        <v>1</v>
      </c>
      <c r="J743" s="270">
        <v>24</v>
      </c>
      <c r="K743" s="278">
        <f t="shared" si="19"/>
        <v>34</v>
      </c>
    </row>
    <row r="744" spans="2:11" x14ac:dyDescent="0.25">
      <c r="B744" t="s">
        <v>1181</v>
      </c>
      <c r="C744" s="270">
        <v>8638009</v>
      </c>
      <c r="D744" t="s">
        <v>2237</v>
      </c>
      <c r="E744" s="270">
        <v>9</v>
      </c>
      <c r="F744" s="270">
        <v>2</v>
      </c>
      <c r="G744" s="270">
        <v>7</v>
      </c>
      <c r="H744" s="270">
        <v>25</v>
      </c>
      <c r="I744" s="270">
        <v>1</v>
      </c>
      <c r="J744" s="270">
        <v>24</v>
      </c>
      <c r="K744" s="278">
        <f t="shared" si="19"/>
        <v>34</v>
      </c>
    </row>
    <row r="745" spans="2:11" x14ac:dyDescent="0.25">
      <c r="B745" t="s">
        <v>1181</v>
      </c>
      <c r="C745" s="270">
        <v>8622907</v>
      </c>
      <c r="D745" t="s">
        <v>2304</v>
      </c>
      <c r="E745" s="270">
        <v>8</v>
      </c>
      <c r="F745" s="270">
        <v>0</v>
      </c>
      <c r="G745" s="270">
        <v>8</v>
      </c>
      <c r="H745" s="270">
        <v>25</v>
      </c>
      <c r="I745" s="270">
        <v>3</v>
      </c>
      <c r="J745" s="270">
        <v>22</v>
      </c>
      <c r="K745" s="278">
        <f t="shared" si="19"/>
        <v>33</v>
      </c>
    </row>
    <row r="746" spans="2:11" x14ac:dyDescent="0.25">
      <c r="B746" t="s">
        <v>1179</v>
      </c>
      <c r="C746" s="270">
        <v>8593744</v>
      </c>
      <c r="D746" t="s">
        <v>2322</v>
      </c>
      <c r="E746" s="270">
        <v>7</v>
      </c>
      <c r="F746" s="270">
        <v>0</v>
      </c>
      <c r="G746" s="270">
        <v>7</v>
      </c>
      <c r="H746" s="270">
        <v>25</v>
      </c>
      <c r="I746" s="270">
        <v>0</v>
      </c>
      <c r="J746" s="270">
        <v>25</v>
      </c>
      <c r="K746" s="278">
        <f t="shared" si="19"/>
        <v>32</v>
      </c>
    </row>
    <row r="747" spans="2:11" x14ac:dyDescent="0.25">
      <c r="B747" t="s">
        <v>1181</v>
      </c>
      <c r="C747" s="270">
        <v>8597901</v>
      </c>
      <c r="D747" t="s">
        <v>2362</v>
      </c>
      <c r="E747" s="270">
        <v>7</v>
      </c>
      <c r="F747" s="270">
        <v>0</v>
      </c>
      <c r="G747" s="270">
        <v>7</v>
      </c>
      <c r="H747" s="270">
        <v>25</v>
      </c>
      <c r="I747" s="270">
        <v>0</v>
      </c>
      <c r="J747" s="270">
        <v>25</v>
      </c>
      <c r="K747" s="278">
        <f t="shared" si="19"/>
        <v>32</v>
      </c>
    </row>
    <row r="748" spans="2:11" x14ac:dyDescent="0.25">
      <c r="B748" t="s">
        <v>1185</v>
      </c>
      <c r="C748" s="270">
        <v>8610453</v>
      </c>
      <c r="D748" t="s">
        <v>2473</v>
      </c>
      <c r="E748" s="270">
        <v>5</v>
      </c>
      <c r="F748" s="270">
        <v>1</v>
      </c>
      <c r="G748" s="270">
        <v>4</v>
      </c>
      <c r="H748" s="270">
        <v>25</v>
      </c>
      <c r="I748" s="270">
        <v>4</v>
      </c>
      <c r="J748" s="270">
        <v>21</v>
      </c>
      <c r="K748" s="278">
        <f t="shared" si="19"/>
        <v>30</v>
      </c>
    </row>
    <row r="749" spans="2:11" x14ac:dyDescent="0.25">
      <c r="B749" t="s">
        <v>1181</v>
      </c>
      <c r="C749" s="270">
        <v>8607610</v>
      </c>
      <c r="D749" t="s">
        <v>1460</v>
      </c>
      <c r="E749" s="270">
        <v>104</v>
      </c>
      <c r="F749" s="270">
        <v>5</v>
      </c>
      <c r="G749" s="270">
        <v>99</v>
      </c>
      <c r="H749" s="270">
        <v>24</v>
      </c>
      <c r="I749" s="270">
        <v>2</v>
      </c>
      <c r="J749" s="270">
        <v>22</v>
      </c>
      <c r="K749" s="278">
        <f t="shared" si="19"/>
        <v>128</v>
      </c>
    </row>
    <row r="750" spans="2:11" x14ac:dyDescent="0.25">
      <c r="B750" t="s">
        <v>1194</v>
      </c>
      <c r="C750" s="270">
        <v>8605637</v>
      </c>
      <c r="D750" t="s">
        <v>1516</v>
      </c>
      <c r="E750" s="270">
        <v>65</v>
      </c>
      <c r="F750" s="270">
        <v>1</v>
      </c>
      <c r="G750" s="270">
        <v>64</v>
      </c>
      <c r="H750" s="270">
        <v>24</v>
      </c>
      <c r="I750" s="270">
        <v>4</v>
      </c>
      <c r="J750" s="270">
        <v>20</v>
      </c>
      <c r="K750" s="278">
        <f t="shared" si="19"/>
        <v>89</v>
      </c>
    </row>
    <row r="751" spans="2:11" x14ac:dyDescent="0.25">
      <c r="B751" t="s">
        <v>1239</v>
      </c>
      <c r="C751" s="270">
        <v>8630895</v>
      </c>
      <c r="D751" t="s">
        <v>1837</v>
      </c>
      <c r="E751" s="270">
        <v>24</v>
      </c>
      <c r="F751" s="270">
        <v>0</v>
      </c>
      <c r="G751" s="270">
        <v>24</v>
      </c>
      <c r="H751" s="270">
        <v>24</v>
      </c>
      <c r="I751" s="270">
        <v>3</v>
      </c>
      <c r="J751" s="270">
        <v>21</v>
      </c>
      <c r="K751" s="278">
        <f t="shared" si="19"/>
        <v>48</v>
      </c>
    </row>
    <row r="752" spans="2:11" x14ac:dyDescent="0.25">
      <c r="B752" t="s">
        <v>1239</v>
      </c>
      <c r="C752" s="270">
        <v>8612001</v>
      </c>
      <c r="D752" t="s">
        <v>1848</v>
      </c>
      <c r="E752" s="270">
        <v>24</v>
      </c>
      <c r="F752" s="270">
        <v>0</v>
      </c>
      <c r="G752" s="270">
        <v>24</v>
      </c>
      <c r="H752" s="270">
        <v>24</v>
      </c>
      <c r="I752" s="270">
        <v>0</v>
      </c>
      <c r="J752" s="270">
        <v>24</v>
      </c>
      <c r="K752" s="278">
        <f t="shared" si="19"/>
        <v>48</v>
      </c>
    </row>
    <row r="753" spans="2:11" x14ac:dyDescent="0.25">
      <c r="B753" t="s">
        <v>1239</v>
      </c>
      <c r="C753" s="270">
        <v>8624476</v>
      </c>
      <c r="D753" t="s">
        <v>1933</v>
      </c>
      <c r="E753" s="270">
        <v>19</v>
      </c>
      <c r="F753" s="270">
        <v>0</v>
      </c>
      <c r="G753" s="270">
        <v>19</v>
      </c>
      <c r="H753" s="270">
        <v>24</v>
      </c>
      <c r="I753" s="270">
        <v>3</v>
      </c>
      <c r="J753" s="270">
        <v>21</v>
      </c>
      <c r="K753" s="278">
        <f t="shared" si="19"/>
        <v>43</v>
      </c>
    </row>
    <row r="754" spans="2:11" x14ac:dyDescent="0.25">
      <c r="B754" t="s">
        <v>1237</v>
      </c>
      <c r="C754" s="270">
        <v>8582448</v>
      </c>
      <c r="D754" t="s">
        <v>1953</v>
      </c>
      <c r="E754" s="270">
        <v>18</v>
      </c>
      <c r="F754" s="270">
        <v>1</v>
      </c>
      <c r="G754" s="270">
        <v>17</v>
      </c>
      <c r="H754" s="270">
        <v>24</v>
      </c>
      <c r="I754" s="270">
        <v>2</v>
      </c>
      <c r="J754" s="270">
        <v>22</v>
      </c>
      <c r="K754" s="278">
        <f t="shared" si="19"/>
        <v>42</v>
      </c>
    </row>
    <row r="755" spans="2:11" x14ac:dyDescent="0.25">
      <c r="B755" t="s">
        <v>1181</v>
      </c>
      <c r="C755" s="270">
        <v>8617110</v>
      </c>
      <c r="D755" t="s">
        <v>1992</v>
      </c>
      <c r="E755" s="270">
        <v>16</v>
      </c>
      <c r="F755" s="270">
        <v>0</v>
      </c>
      <c r="G755" s="270">
        <v>16</v>
      </c>
      <c r="H755" s="270">
        <v>24</v>
      </c>
      <c r="I755" s="270">
        <v>1</v>
      </c>
      <c r="J755" s="270">
        <v>23</v>
      </c>
      <c r="K755" s="278">
        <f t="shared" si="19"/>
        <v>40</v>
      </c>
    </row>
    <row r="756" spans="2:11" x14ac:dyDescent="0.25">
      <c r="B756" t="s">
        <v>1239</v>
      </c>
      <c r="C756" s="270">
        <v>8614074</v>
      </c>
      <c r="D756" t="s">
        <v>2040</v>
      </c>
      <c r="E756" s="270">
        <v>15</v>
      </c>
      <c r="F756" s="270">
        <v>0</v>
      </c>
      <c r="G756" s="270">
        <v>15</v>
      </c>
      <c r="H756" s="270">
        <v>24</v>
      </c>
      <c r="I756" s="270">
        <v>1</v>
      </c>
      <c r="J756" s="270">
        <v>23</v>
      </c>
      <c r="K756" s="278">
        <f t="shared" si="19"/>
        <v>39</v>
      </c>
    </row>
    <row r="757" spans="2:11" x14ac:dyDescent="0.25">
      <c r="B757" t="s">
        <v>1239</v>
      </c>
      <c r="C757" s="270">
        <v>8592847</v>
      </c>
      <c r="D757" t="s">
        <v>2095</v>
      </c>
      <c r="E757" s="270">
        <v>13</v>
      </c>
      <c r="F757" s="270">
        <v>1</v>
      </c>
      <c r="G757" s="270">
        <v>12</v>
      </c>
      <c r="H757" s="270">
        <v>24</v>
      </c>
      <c r="I757" s="270">
        <v>4</v>
      </c>
      <c r="J757" s="270">
        <v>20</v>
      </c>
      <c r="K757" s="278">
        <f t="shared" si="19"/>
        <v>37</v>
      </c>
    </row>
    <row r="758" spans="2:11" x14ac:dyDescent="0.25">
      <c r="B758" t="s">
        <v>1237</v>
      </c>
      <c r="C758" s="270">
        <v>8593317</v>
      </c>
      <c r="D758" t="s">
        <v>2163</v>
      </c>
      <c r="E758" s="270">
        <v>11</v>
      </c>
      <c r="F758" s="270">
        <v>0</v>
      </c>
      <c r="G758" s="270">
        <v>11</v>
      </c>
      <c r="H758" s="270">
        <v>24</v>
      </c>
      <c r="I758" s="270">
        <v>3</v>
      </c>
      <c r="J758" s="270">
        <v>21</v>
      </c>
      <c r="K758" s="278">
        <f t="shared" si="19"/>
        <v>35</v>
      </c>
    </row>
    <row r="759" spans="2:11" x14ac:dyDescent="0.25">
      <c r="B759" t="s">
        <v>1237</v>
      </c>
      <c r="C759" s="270">
        <v>8617993</v>
      </c>
      <c r="D759" t="s">
        <v>2212</v>
      </c>
      <c r="E759" s="270">
        <v>9</v>
      </c>
      <c r="F759" s="270">
        <v>1</v>
      </c>
      <c r="G759" s="270">
        <v>8</v>
      </c>
      <c r="H759" s="270">
        <v>24</v>
      </c>
      <c r="I759" s="270">
        <v>3</v>
      </c>
      <c r="J759" s="270">
        <v>21</v>
      </c>
      <c r="K759" s="278">
        <f t="shared" si="19"/>
        <v>33</v>
      </c>
    </row>
    <row r="760" spans="2:11" x14ac:dyDescent="0.25">
      <c r="B760" t="s">
        <v>1179</v>
      </c>
      <c r="C760" s="270">
        <v>8642277</v>
      </c>
      <c r="D760" t="s">
        <v>2227</v>
      </c>
      <c r="E760" s="270">
        <v>9</v>
      </c>
      <c r="F760" s="270">
        <v>1</v>
      </c>
      <c r="G760" s="270">
        <v>8</v>
      </c>
      <c r="H760" s="270">
        <v>24</v>
      </c>
      <c r="I760" s="270">
        <v>1</v>
      </c>
      <c r="J760" s="270">
        <v>23</v>
      </c>
      <c r="K760" s="278">
        <f t="shared" si="19"/>
        <v>33</v>
      </c>
    </row>
    <row r="761" spans="2:11" x14ac:dyDescent="0.25">
      <c r="B761" t="s">
        <v>1181</v>
      </c>
      <c r="C761" s="270">
        <v>8613190</v>
      </c>
      <c r="D761" t="s">
        <v>2234</v>
      </c>
      <c r="E761" s="270">
        <v>9</v>
      </c>
      <c r="F761" s="270">
        <v>0</v>
      </c>
      <c r="G761" s="270">
        <v>9</v>
      </c>
      <c r="H761" s="270">
        <v>24</v>
      </c>
      <c r="I761" s="270">
        <v>2</v>
      </c>
      <c r="J761" s="270">
        <v>22</v>
      </c>
      <c r="K761" s="278">
        <f t="shared" si="19"/>
        <v>33</v>
      </c>
    </row>
    <row r="762" spans="2:11" x14ac:dyDescent="0.25">
      <c r="B762" t="s">
        <v>1179</v>
      </c>
      <c r="C762" s="270">
        <v>8626951</v>
      </c>
      <c r="D762" t="s">
        <v>2258</v>
      </c>
      <c r="E762" s="270">
        <v>8</v>
      </c>
      <c r="F762" s="270">
        <v>0</v>
      </c>
      <c r="G762" s="270">
        <v>8</v>
      </c>
      <c r="H762" s="270">
        <v>24</v>
      </c>
      <c r="I762" s="270">
        <v>2</v>
      </c>
      <c r="J762" s="270">
        <v>22</v>
      </c>
      <c r="K762" s="278">
        <f t="shared" si="19"/>
        <v>32</v>
      </c>
    </row>
    <row r="763" spans="2:11" x14ac:dyDescent="0.25">
      <c r="B763" t="s">
        <v>1179</v>
      </c>
      <c r="C763" s="270">
        <v>8639203</v>
      </c>
      <c r="D763" t="s">
        <v>2274</v>
      </c>
      <c r="E763" s="270">
        <v>8</v>
      </c>
      <c r="F763" s="270">
        <v>0</v>
      </c>
      <c r="G763" s="270">
        <v>8</v>
      </c>
      <c r="H763" s="270">
        <v>24</v>
      </c>
      <c r="I763" s="270">
        <v>1</v>
      </c>
      <c r="J763" s="270">
        <v>23</v>
      </c>
      <c r="K763" s="278">
        <f t="shared" si="19"/>
        <v>32</v>
      </c>
    </row>
    <row r="764" spans="2:11" x14ac:dyDescent="0.25">
      <c r="B764" t="s">
        <v>1181</v>
      </c>
      <c r="C764" s="270">
        <v>8620877</v>
      </c>
      <c r="D764" t="s">
        <v>2299</v>
      </c>
      <c r="E764" s="270">
        <v>8</v>
      </c>
      <c r="F764" s="270">
        <v>1</v>
      </c>
      <c r="G764" s="270">
        <v>7</v>
      </c>
      <c r="H764" s="270">
        <v>24</v>
      </c>
      <c r="I764" s="270">
        <v>4</v>
      </c>
      <c r="J764" s="270">
        <v>20</v>
      </c>
      <c r="K764" s="278">
        <f t="shared" si="19"/>
        <v>32</v>
      </c>
    </row>
    <row r="765" spans="2:11" x14ac:dyDescent="0.25">
      <c r="B765" t="s">
        <v>1237</v>
      </c>
      <c r="C765" s="270">
        <v>8608084</v>
      </c>
      <c r="D765" t="s">
        <v>2335</v>
      </c>
      <c r="E765" s="270">
        <v>7</v>
      </c>
      <c r="F765" s="270">
        <v>2</v>
      </c>
      <c r="G765" s="270">
        <v>5</v>
      </c>
      <c r="H765" s="270">
        <v>24</v>
      </c>
      <c r="I765" s="270">
        <v>3</v>
      </c>
      <c r="J765" s="270">
        <v>21</v>
      </c>
      <c r="K765" s="278">
        <f t="shared" si="19"/>
        <v>31</v>
      </c>
    </row>
    <row r="766" spans="2:11" x14ac:dyDescent="0.25">
      <c r="B766" t="s">
        <v>1181</v>
      </c>
      <c r="C766" s="270">
        <v>8633236</v>
      </c>
      <c r="D766" t="s">
        <v>2357</v>
      </c>
      <c r="E766" s="270">
        <v>7</v>
      </c>
      <c r="F766" s="270">
        <v>0</v>
      </c>
      <c r="G766" s="270">
        <v>7</v>
      </c>
      <c r="H766" s="270">
        <v>24</v>
      </c>
      <c r="I766" s="270">
        <v>1</v>
      </c>
      <c r="J766" s="270">
        <v>23</v>
      </c>
      <c r="K766" s="278">
        <f t="shared" si="19"/>
        <v>31</v>
      </c>
    </row>
    <row r="767" spans="2:11" x14ac:dyDescent="0.25">
      <c r="B767" t="s">
        <v>1181</v>
      </c>
      <c r="C767" s="270">
        <v>8633149</v>
      </c>
      <c r="D767" t="s">
        <v>2386</v>
      </c>
      <c r="E767" s="270">
        <v>6</v>
      </c>
      <c r="F767" s="270">
        <v>1</v>
      </c>
      <c r="G767" s="270">
        <v>5</v>
      </c>
      <c r="H767" s="270">
        <v>24</v>
      </c>
      <c r="I767" s="270">
        <v>1</v>
      </c>
      <c r="J767" s="270">
        <v>23</v>
      </c>
      <c r="K767" s="278">
        <f t="shared" si="19"/>
        <v>30</v>
      </c>
    </row>
    <row r="768" spans="2:11" x14ac:dyDescent="0.25">
      <c r="B768" t="s">
        <v>1179</v>
      </c>
      <c r="C768" s="270">
        <v>8621648</v>
      </c>
      <c r="D768" t="s">
        <v>2422</v>
      </c>
      <c r="E768" s="270">
        <v>6</v>
      </c>
      <c r="F768" s="270">
        <v>0</v>
      </c>
      <c r="G768" s="270">
        <v>6</v>
      </c>
      <c r="H768" s="270">
        <v>24</v>
      </c>
      <c r="I768" s="270">
        <v>5</v>
      </c>
      <c r="J768" s="270">
        <v>19</v>
      </c>
      <c r="K768" s="278">
        <f t="shared" si="19"/>
        <v>30</v>
      </c>
    </row>
    <row r="769" spans="2:11" x14ac:dyDescent="0.25">
      <c r="B769" t="s">
        <v>1179</v>
      </c>
      <c r="C769" s="270">
        <v>8606513</v>
      </c>
      <c r="D769" t="s">
        <v>2603</v>
      </c>
      <c r="E769" s="270">
        <v>3</v>
      </c>
      <c r="F769" s="270">
        <v>0</v>
      </c>
      <c r="G769" s="270">
        <v>3</v>
      </c>
      <c r="H769" s="270">
        <v>24</v>
      </c>
      <c r="I769" s="270">
        <v>2</v>
      </c>
      <c r="J769" s="270">
        <v>22</v>
      </c>
    </row>
    <row r="770" spans="2:11" x14ac:dyDescent="0.25">
      <c r="B770" t="s">
        <v>1181</v>
      </c>
      <c r="C770" s="270">
        <v>8627124</v>
      </c>
      <c r="D770" t="s">
        <v>2617</v>
      </c>
      <c r="E770" s="270">
        <v>2</v>
      </c>
      <c r="F770" s="270">
        <v>0</v>
      </c>
      <c r="G770" s="270">
        <v>2</v>
      </c>
      <c r="H770" s="270">
        <v>24</v>
      </c>
      <c r="I770" s="270">
        <v>3</v>
      </c>
      <c r="J770" s="270">
        <v>21</v>
      </c>
    </row>
    <row r="771" spans="2:11" x14ac:dyDescent="0.25">
      <c r="B771" t="s">
        <v>1239</v>
      </c>
      <c r="C771" s="270">
        <v>8615707</v>
      </c>
      <c r="D771" t="s">
        <v>1691</v>
      </c>
      <c r="E771" s="270">
        <v>35</v>
      </c>
      <c r="F771" s="270">
        <v>4</v>
      </c>
      <c r="G771" s="270">
        <v>31</v>
      </c>
      <c r="H771" s="270">
        <v>23</v>
      </c>
      <c r="I771" s="270">
        <v>2</v>
      </c>
      <c r="J771" s="270">
        <v>21</v>
      </c>
      <c r="K771" s="278">
        <f t="shared" ref="K771:K786" si="20">E771+H771</f>
        <v>58</v>
      </c>
    </row>
    <row r="772" spans="2:11" x14ac:dyDescent="0.25">
      <c r="B772" t="s">
        <v>1194</v>
      </c>
      <c r="C772" s="270">
        <v>8598357</v>
      </c>
      <c r="D772" t="s">
        <v>1763</v>
      </c>
      <c r="E772" s="270">
        <v>29</v>
      </c>
      <c r="F772" s="270">
        <v>5</v>
      </c>
      <c r="G772" s="270">
        <v>24</v>
      </c>
      <c r="H772" s="270">
        <v>23</v>
      </c>
      <c r="I772" s="270">
        <v>0</v>
      </c>
      <c r="J772" s="270">
        <v>23</v>
      </c>
      <c r="K772" s="278">
        <f t="shared" si="20"/>
        <v>52</v>
      </c>
    </row>
    <row r="773" spans="2:11" x14ac:dyDescent="0.25">
      <c r="B773" t="s">
        <v>1221</v>
      </c>
      <c r="C773" s="270">
        <v>8598183</v>
      </c>
      <c r="D773" t="s">
        <v>1776</v>
      </c>
      <c r="E773" s="270">
        <v>28</v>
      </c>
      <c r="F773" s="270">
        <v>2</v>
      </c>
      <c r="G773" s="270">
        <v>26</v>
      </c>
      <c r="H773" s="270">
        <v>23</v>
      </c>
      <c r="I773" s="270">
        <v>3</v>
      </c>
      <c r="J773" s="270">
        <v>20</v>
      </c>
      <c r="K773" s="278">
        <f t="shared" si="20"/>
        <v>51</v>
      </c>
    </row>
    <row r="774" spans="2:11" x14ac:dyDescent="0.25">
      <c r="B774" t="s">
        <v>1181</v>
      </c>
      <c r="C774" s="270">
        <v>8602024</v>
      </c>
      <c r="D774" t="s">
        <v>1935</v>
      </c>
      <c r="E774" s="270">
        <v>19</v>
      </c>
      <c r="F774" s="270">
        <v>2</v>
      </c>
      <c r="G774" s="270">
        <v>17</v>
      </c>
      <c r="H774" s="270">
        <v>23</v>
      </c>
      <c r="I774" s="270">
        <v>1</v>
      </c>
      <c r="J774" s="270">
        <v>22</v>
      </c>
      <c r="K774" s="278">
        <f t="shared" si="20"/>
        <v>42</v>
      </c>
    </row>
    <row r="775" spans="2:11" x14ac:dyDescent="0.25">
      <c r="B775" t="s">
        <v>1239</v>
      </c>
      <c r="C775" s="270">
        <v>8617486</v>
      </c>
      <c r="D775" t="s">
        <v>2082</v>
      </c>
      <c r="E775" s="270">
        <v>13</v>
      </c>
      <c r="F775" s="270">
        <v>0</v>
      </c>
      <c r="G775" s="270">
        <v>13</v>
      </c>
      <c r="H775" s="270">
        <v>23</v>
      </c>
      <c r="I775" s="270">
        <v>2</v>
      </c>
      <c r="J775" s="270">
        <v>21</v>
      </c>
      <c r="K775" s="278">
        <f t="shared" si="20"/>
        <v>36</v>
      </c>
    </row>
    <row r="776" spans="2:11" x14ac:dyDescent="0.25">
      <c r="B776" t="s">
        <v>1239</v>
      </c>
      <c r="C776" s="270">
        <v>8614668</v>
      </c>
      <c r="D776" t="s">
        <v>2092</v>
      </c>
      <c r="E776" s="270">
        <v>13</v>
      </c>
      <c r="F776" s="270">
        <v>0</v>
      </c>
      <c r="G776" s="270">
        <v>13</v>
      </c>
      <c r="H776" s="270">
        <v>23</v>
      </c>
      <c r="I776" s="270">
        <v>4</v>
      </c>
      <c r="J776" s="270">
        <v>19</v>
      </c>
      <c r="K776" s="278">
        <f t="shared" si="20"/>
        <v>36</v>
      </c>
    </row>
    <row r="777" spans="2:11" x14ac:dyDescent="0.25">
      <c r="B777" t="s">
        <v>1181</v>
      </c>
      <c r="C777" s="270">
        <v>8599946</v>
      </c>
      <c r="D777" t="s">
        <v>2096</v>
      </c>
      <c r="E777" s="270">
        <v>13</v>
      </c>
      <c r="F777" s="270">
        <v>1</v>
      </c>
      <c r="G777" s="270">
        <v>12</v>
      </c>
      <c r="H777" s="270">
        <v>23</v>
      </c>
      <c r="I777" s="270">
        <v>1</v>
      </c>
      <c r="J777" s="270">
        <v>22</v>
      </c>
      <c r="K777" s="278">
        <f t="shared" si="20"/>
        <v>36</v>
      </c>
    </row>
    <row r="778" spans="2:11" x14ac:dyDescent="0.25">
      <c r="B778" t="s">
        <v>1179</v>
      </c>
      <c r="C778" s="270">
        <v>8626953</v>
      </c>
      <c r="D778" t="s">
        <v>2100</v>
      </c>
      <c r="E778" s="270">
        <v>13</v>
      </c>
      <c r="F778" s="270">
        <v>0</v>
      </c>
      <c r="G778" s="270">
        <v>13</v>
      </c>
      <c r="H778" s="270">
        <v>23</v>
      </c>
      <c r="I778" s="270">
        <v>3</v>
      </c>
      <c r="J778" s="270">
        <v>20</v>
      </c>
      <c r="K778" s="278">
        <f t="shared" si="20"/>
        <v>36</v>
      </c>
    </row>
    <row r="779" spans="2:11" x14ac:dyDescent="0.25">
      <c r="B779" t="s">
        <v>1181</v>
      </c>
      <c r="C779" s="270">
        <v>8566595</v>
      </c>
      <c r="D779" t="s">
        <v>2142</v>
      </c>
      <c r="E779" s="270">
        <v>11</v>
      </c>
      <c r="F779" s="270">
        <v>0</v>
      </c>
      <c r="G779" s="270">
        <v>11</v>
      </c>
      <c r="H779" s="270">
        <v>23</v>
      </c>
      <c r="I779" s="270">
        <v>1</v>
      </c>
      <c r="J779" s="270">
        <v>22</v>
      </c>
      <c r="K779" s="278">
        <f t="shared" si="20"/>
        <v>34</v>
      </c>
    </row>
    <row r="780" spans="2:11" x14ac:dyDescent="0.25">
      <c r="B780" t="s">
        <v>1181</v>
      </c>
      <c r="C780" s="270">
        <v>8637690</v>
      </c>
      <c r="D780" t="s">
        <v>2180</v>
      </c>
      <c r="E780" s="270">
        <v>10</v>
      </c>
      <c r="F780" s="270">
        <v>0</v>
      </c>
      <c r="G780" s="270">
        <v>10</v>
      </c>
      <c r="H780" s="270">
        <v>23</v>
      </c>
      <c r="I780" s="270">
        <v>3</v>
      </c>
      <c r="J780" s="270">
        <v>20</v>
      </c>
      <c r="K780" s="278">
        <f t="shared" si="20"/>
        <v>33</v>
      </c>
    </row>
    <row r="781" spans="2:11" x14ac:dyDescent="0.25">
      <c r="B781" t="s">
        <v>1181</v>
      </c>
      <c r="C781" s="270">
        <v>8628132</v>
      </c>
      <c r="D781" t="s">
        <v>2184</v>
      </c>
      <c r="E781" s="270">
        <v>10</v>
      </c>
      <c r="F781" s="270">
        <v>2</v>
      </c>
      <c r="G781" s="270">
        <v>8</v>
      </c>
      <c r="H781" s="270">
        <v>23</v>
      </c>
      <c r="I781" s="270">
        <v>1</v>
      </c>
      <c r="J781" s="270">
        <v>22</v>
      </c>
      <c r="K781" s="278">
        <f t="shared" si="20"/>
        <v>33</v>
      </c>
    </row>
    <row r="782" spans="2:11" x14ac:dyDescent="0.25">
      <c r="B782" t="s">
        <v>1181</v>
      </c>
      <c r="C782" s="270">
        <v>8626004</v>
      </c>
      <c r="D782" t="s">
        <v>2190</v>
      </c>
      <c r="E782" s="270">
        <v>10</v>
      </c>
      <c r="F782" s="270">
        <v>1</v>
      </c>
      <c r="G782" s="270">
        <v>9</v>
      </c>
      <c r="H782" s="270">
        <v>23</v>
      </c>
      <c r="I782" s="270">
        <v>2</v>
      </c>
      <c r="J782" s="270">
        <v>21</v>
      </c>
      <c r="K782" s="278">
        <f t="shared" si="20"/>
        <v>33</v>
      </c>
    </row>
    <row r="783" spans="2:11" x14ac:dyDescent="0.25">
      <c r="B783" t="s">
        <v>1185</v>
      </c>
      <c r="C783" s="270">
        <v>8581278</v>
      </c>
      <c r="D783" t="s">
        <v>2233</v>
      </c>
      <c r="E783" s="270">
        <v>9</v>
      </c>
      <c r="F783" s="270">
        <v>0</v>
      </c>
      <c r="G783" s="270">
        <v>9</v>
      </c>
      <c r="H783" s="270">
        <v>23</v>
      </c>
      <c r="I783" s="270">
        <v>2</v>
      </c>
      <c r="J783" s="270">
        <v>21</v>
      </c>
      <c r="K783" s="278">
        <f t="shared" si="20"/>
        <v>32</v>
      </c>
    </row>
    <row r="784" spans="2:11" x14ac:dyDescent="0.25">
      <c r="B784" t="s">
        <v>1239</v>
      </c>
      <c r="C784" s="270">
        <v>8598407</v>
      </c>
      <c r="D784" t="s">
        <v>2325</v>
      </c>
      <c r="E784" s="270">
        <v>7</v>
      </c>
      <c r="F784" s="270">
        <v>2</v>
      </c>
      <c r="G784" s="270">
        <v>5</v>
      </c>
      <c r="H784" s="270">
        <v>23</v>
      </c>
      <c r="I784" s="270">
        <v>0</v>
      </c>
      <c r="J784" s="270">
        <v>23</v>
      </c>
      <c r="K784" s="278">
        <f t="shared" si="20"/>
        <v>30</v>
      </c>
    </row>
    <row r="785" spans="2:11" x14ac:dyDescent="0.25">
      <c r="B785" t="s">
        <v>1181</v>
      </c>
      <c r="C785" s="270">
        <v>8617920</v>
      </c>
      <c r="D785" t="s">
        <v>2392</v>
      </c>
      <c r="E785" s="270">
        <v>6</v>
      </c>
      <c r="F785" s="270">
        <v>1</v>
      </c>
      <c r="G785" s="270">
        <v>5</v>
      </c>
      <c r="H785" s="270">
        <v>23</v>
      </c>
      <c r="I785" s="270">
        <v>2</v>
      </c>
      <c r="J785" s="270">
        <v>21</v>
      </c>
      <c r="K785" s="278">
        <f t="shared" si="20"/>
        <v>29</v>
      </c>
    </row>
    <row r="786" spans="2:11" x14ac:dyDescent="0.25">
      <c r="B786" t="s">
        <v>1239</v>
      </c>
      <c r="C786" s="270">
        <v>8608086</v>
      </c>
      <c r="D786" t="s">
        <v>2480</v>
      </c>
      <c r="E786" s="270">
        <v>5</v>
      </c>
      <c r="F786" s="270">
        <v>1</v>
      </c>
      <c r="G786" s="270">
        <v>4</v>
      </c>
      <c r="H786" s="270">
        <v>23</v>
      </c>
      <c r="I786" s="270">
        <v>1</v>
      </c>
      <c r="J786" s="270">
        <v>22</v>
      </c>
      <c r="K786" s="278">
        <f t="shared" si="20"/>
        <v>28</v>
      </c>
    </row>
    <row r="787" spans="2:11" x14ac:dyDescent="0.25">
      <c r="B787" t="s">
        <v>1179</v>
      </c>
      <c r="C787" s="270">
        <v>8593704</v>
      </c>
      <c r="D787" t="s">
        <v>2525</v>
      </c>
      <c r="E787" s="270">
        <v>4</v>
      </c>
      <c r="F787" s="270">
        <v>0</v>
      </c>
      <c r="G787" s="270">
        <v>4</v>
      </c>
      <c r="H787" s="270">
        <v>23</v>
      </c>
      <c r="I787" s="270">
        <v>2</v>
      </c>
      <c r="J787" s="270">
        <v>21</v>
      </c>
      <c r="K787" s="278"/>
    </row>
    <row r="788" spans="2:11" x14ac:dyDescent="0.25">
      <c r="B788" t="s">
        <v>1181</v>
      </c>
      <c r="C788" s="270">
        <v>8621119</v>
      </c>
      <c r="D788" t="s">
        <v>2557</v>
      </c>
      <c r="E788" s="270">
        <v>4</v>
      </c>
      <c r="F788" s="270">
        <v>1</v>
      </c>
      <c r="G788" s="270">
        <v>3</v>
      </c>
      <c r="H788" s="270">
        <v>23</v>
      </c>
      <c r="I788" s="270">
        <v>1</v>
      </c>
      <c r="J788" s="270">
        <v>22</v>
      </c>
    </row>
    <row r="789" spans="2:11" x14ac:dyDescent="0.25">
      <c r="B789" t="s">
        <v>1221</v>
      </c>
      <c r="C789" s="270">
        <v>8584875</v>
      </c>
      <c r="D789" t="s">
        <v>1613</v>
      </c>
      <c r="E789" s="270">
        <v>44</v>
      </c>
      <c r="F789" s="270">
        <v>2</v>
      </c>
      <c r="G789" s="270">
        <v>42</v>
      </c>
      <c r="H789" s="270">
        <v>22</v>
      </c>
      <c r="I789" s="270">
        <v>1</v>
      </c>
      <c r="J789" s="270">
        <v>21</v>
      </c>
      <c r="K789" s="278">
        <f t="shared" ref="K789:K804" si="21">E789+H789</f>
        <v>66</v>
      </c>
    </row>
    <row r="790" spans="2:11" x14ac:dyDescent="0.25">
      <c r="B790" t="s">
        <v>1237</v>
      </c>
      <c r="C790" s="270">
        <v>8605466</v>
      </c>
      <c r="D790" t="s">
        <v>1648</v>
      </c>
      <c r="E790" s="270">
        <v>40</v>
      </c>
      <c r="F790" s="270">
        <v>4</v>
      </c>
      <c r="G790" s="270">
        <v>36</v>
      </c>
      <c r="H790" s="270">
        <v>22</v>
      </c>
      <c r="I790" s="270">
        <v>2</v>
      </c>
      <c r="J790" s="270">
        <v>20</v>
      </c>
      <c r="K790" s="278">
        <f t="shared" si="21"/>
        <v>62</v>
      </c>
    </row>
    <row r="791" spans="2:11" x14ac:dyDescent="0.25">
      <c r="B791" t="s">
        <v>1239</v>
      </c>
      <c r="C791" s="270">
        <v>8607099</v>
      </c>
      <c r="D791" t="s">
        <v>1865</v>
      </c>
      <c r="E791" s="270">
        <v>23</v>
      </c>
      <c r="F791" s="270">
        <v>3</v>
      </c>
      <c r="G791" s="270">
        <v>20</v>
      </c>
      <c r="H791" s="270">
        <v>22</v>
      </c>
      <c r="I791" s="270">
        <v>1</v>
      </c>
      <c r="J791" s="270">
        <v>21</v>
      </c>
      <c r="K791" s="278">
        <f t="shared" si="21"/>
        <v>45</v>
      </c>
    </row>
    <row r="792" spans="2:11" x14ac:dyDescent="0.25">
      <c r="B792" t="s">
        <v>1239</v>
      </c>
      <c r="C792" s="270">
        <v>8615709</v>
      </c>
      <c r="D792" t="s">
        <v>2012</v>
      </c>
      <c r="E792" s="270">
        <v>16</v>
      </c>
      <c r="F792" s="270">
        <v>1</v>
      </c>
      <c r="G792" s="270">
        <v>15</v>
      </c>
      <c r="H792" s="270">
        <v>22</v>
      </c>
      <c r="I792" s="270">
        <v>1</v>
      </c>
      <c r="J792" s="270">
        <v>21</v>
      </c>
      <c r="K792" s="278">
        <f t="shared" si="21"/>
        <v>38</v>
      </c>
    </row>
    <row r="793" spans="2:11" x14ac:dyDescent="0.25">
      <c r="B793" t="s">
        <v>1239</v>
      </c>
      <c r="C793" s="270">
        <v>8612889</v>
      </c>
      <c r="D793" t="s">
        <v>2117</v>
      </c>
      <c r="E793" s="270">
        <v>12</v>
      </c>
      <c r="F793" s="270">
        <v>1</v>
      </c>
      <c r="G793" s="270">
        <v>11</v>
      </c>
      <c r="H793" s="270">
        <v>22</v>
      </c>
      <c r="I793" s="270">
        <v>2</v>
      </c>
      <c r="J793" s="270">
        <v>20</v>
      </c>
      <c r="K793" s="278">
        <f t="shared" si="21"/>
        <v>34</v>
      </c>
    </row>
    <row r="794" spans="2:11" x14ac:dyDescent="0.25">
      <c r="B794" t="s">
        <v>1185</v>
      </c>
      <c r="C794" s="270">
        <v>8637858</v>
      </c>
      <c r="D794" t="s">
        <v>2143</v>
      </c>
      <c r="E794" s="270">
        <v>11</v>
      </c>
      <c r="F794" s="270">
        <v>0</v>
      </c>
      <c r="G794" s="270">
        <v>11</v>
      </c>
      <c r="H794" s="270">
        <v>22</v>
      </c>
      <c r="I794" s="270">
        <v>2</v>
      </c>
      <c r="J794" s="270">
        <v>20</v>
      </c>
      <c r="K794" s="278">
        <f t="shared" si="21"/>
        <v>33</v>
      </c>
    </row>
    <row r="795" spans="2:11" x14ac:dyDescent="0.25">
      <c r="B795" t="s">
        <v>1179</v>
      </c>
      <c r="C795" s="270">
        <v>8585986</v>
      </c>
      <c r="D795" t="s">
        <v>2205</v>
      </c>
      <c r="E795" s="270">
        <v>10</v>
      </c>
      <c r="F795" s="270">
        <v>0</v>
      </c>
      <c r="G795" s="270">
        <v>10</v>
      </c>
      <c r="H795" s="270">
        <v>22</v>
      </c>
      <c r="I795" s="270">
        <v>0</v>
      </c>
      <c r="J795" s="270">
        <v>22</v>
      </c>
      <c r="K795" s="278">
        <f t="shared" si="21"/>
        <v>32</v>
      </c>
    </row>
    <row r="796" spans="2:11" x14ac:dyDescent="0.25">
      <c r="B796" t="s">
        <v>1181</v>
      </c>
      <c r="C796" s="270">
        <v>8599713</v>
      </c>
      <c r="D796" t="s">
        <v>2240</v>
      </c>
      <c r="E796" s="270">
        <v>9</v>
      </c>
      <c r="F796" s="270">
        <v>1</v>
      </c>
      <c r="G796" s="270">
        <v>8</v>
      </c>
      <c r="H796" s="270">
        <v>22</v>
      </c>
      <c r="I796" s="270">
        <v>2</v>
      </c>
      <c r="J796" s="270">
        <v>20</v>
      </c>
      <c r="K796" s="278">
        <f t="shared" si="21"/>
        <v>31</v>
      </c>
    </row>
    <row r="797" spans="2:11" x14ac:dyDescent="0.25">
      <c r="B797" t="s">
        <v>1239</v>
      </c>
      <c r="C797" s="270">
        <v>8635692</v>
      </c>
      <c r="D797" t="s">
        <v>2338</v>
      </c>
      <c r="E797" s="270">
        <v>7</v>
      </c>
      <c r="F797" s="270">
        <v>1</v>
      </c>
      <c r="G797" s="270">
        <v>6</v>
      </c>
      <c r="H797" s="270">
        <v>22</v>
      </c>
      <c r="I797" s="270">
        <v>2</v>
      </c>
      <c r="J797" s="270">
        <v>20</v>
      </c>
      <c r="K797" s="278">
        <f t="shared" si="21"/>
        <v>29</v>
      </c>
    </row>
    <row r="798" spans="2:11" x14ac:dyDescent="0.25">
      <c r="B798" t="s">
        <v>1237</v>
      </c>
      <c r="C798" s="270">
        <v>8636446</v>
      </c>
      <c r="D798" t="s">
        <v>2364</v>
      </c>
      <c r="E798" s="270">
        <v>7</v>
      </c>
      <c r="F798" s="270">
        <v>1</v>
      </c>
      <c r="G798" s="270">
        <v>6</v>
      </c>
      <c r="H798" s="270">
        <v>22</v>
      </c>
      <c r="I798" s="270">
        <v>3</v>
      </c>
      <c r="J798" s="270">
        <v>19</v>
      </c>
      <c r="K798" s="278">
        <f t="shared" si="21"/>
        <v>29</v>
      </c>
    </row>
    <row r="799" spans="2:11" x14ac:dyDescent="0.25">
      <c r="B799" t="s">
        <v>1239</v>
      </c>
      <c r="C799" s="270">
        <v>8632968</v>
      </c>
      <c r="D799" t="s">
        <v>2366</v>
      </c>
      <c r="E799" s="270">
        <v>7</v>
      </c>
      <c r="F799" s="270">
        <v>1</v>
      </c>
      <c r="G799" s="270">
        <v>6</v>
      </c>
      <c r="H799" s="270">
        <v>22</v>
      </c>
      <c r="I799" s="270">
        <v>1</v>
      </c>
      <c r="J799" s="270">
        <v>21</v>
      </c>
      <c r="K799" s="278">
        <f t="shared" si="21"/>
        <v>29</v>
      </c>
    </row>
    <row r="800" spans="2:11" x14ac:dyDescent="0.25">
      <c r="B800" t="s">
        <v>1181</v>
      </c>
      <c r="C800" s="270">
        <v>8639884</v>
      </c>
      <c r="D800" t="s">
        <v>2378</v>
      </c>
      <c r="E800" s="270">
        <v>6</v>
      </c>
      <c r="F800" s="270">
        <v>0</v>
      </c>
      <c r="G800" s="270">
        <v>6</v>
      </c>
      <c r="H800" s="270">
        <v>22</v>
      </c>
      <c r="I800" s="270">
        <v>3</v>
      </c>
      <c r="J800" s="270">
        <v>19</v>
      </c>
      <c r="K800" s="278">
        <f t="shared" si="21"/>
        <v>28</v>
      </c>
    </row>
    <row r="801" spans="2:11" x14ac:dyDescent="0.25">
      <c r="B801" t="s">
        <v>1239</v>
      </c>
      <c r="C801" s="270">
        <v>8581988</v>
      </c>
      <c r="D801" t="s">
        <v>2425</v>
      </c>
      <c r="E801" s="270">
        <v>6</v>
      </c>
      <c r="F801" s="270">
        <v>2</v>
      </c>
      <c r="G801" s="270">
        <v>4</v>
      </c>
      <c r="H801" s="270">
        <v>22</v>
      </c>
      <c r="I801" s="270">
        <v>2</v>
      </c>
      <c r="J801" s="270">
        <v>20</v>
      </c>
      <c r="K801" s="278">
        <f t="shared" si="21"/>
        <v>28</v>
      </c>
    </row>
    <row r="802" spans="2:11" x14ac:dyDescent="0.25">
      <c r="B802" t="s">
        <v>1181</v>
      </c>
      <c r="C802" s="270">
        <v>8615791</v>
      </c>
      <c r="D802" t="s">
        <v>2497</v>
      </c>
      <c r="E802" s="270">
        <v>5</v>
      </c>
      <c r="F802" s="270">
        <v>1</v>
      </c>
      <c r="G802" s="270">
        <v>4</v>
      </c>
      <c r="H802" s="270">
        <v>22</v>
      </c>
      <c r="I802" s="270">
        <v>1</v>
      </c>
      <c r="J802" s="270">
        <v>21</v>
      </c>
      <c r="K802" s="278">
        <f t="shared" si="21"/>
        <v>27</v>
      </c>
    </row>
    <row r="803" spans="2:11" x14ac:dyDescent="0.25">
      <c r="B803" t="s">
        <v>1181</v>
      </c>
      <c r="C803" s="270">
        <v>8607669</v>
      </c>
      <c r="D803" t="s">
        <v>2502</v>
      </c>
      <c r="E803" s="270">
        <v>4</v>
      </c>
      <c r="F803" s="270">
        <v>0</v>
      </c>
      <c r="G803" s="270">
        <v>4</v>
      </c>
      <c r="H803" s="270">
        <v>22</v>
      </c>
      <c r="I803" s="270">
        <v>3</v>
      </c>
      <c r="J803" s="270">
        <v>19</v>
      </c>
      <c r="K803" s="278">
        <f t="shared" si="21"/>
        <v>26</v>
      </c>
    </row>
    <row r="804" spans="2:11" x14ac:dyDescent="0.25">
      <c r="B804" t="s">
        <v>1179</v>
      </c>
      <c r="C804" s="270">
        <v>8591188</v>
      </c>
      <c r="D804" t="s">
        <v>2503</v>
      </c>
      <c r="E804" s="270">
        <v>4</v>
      </c>
      <c r="F804" s="270">
        <v>0</v>
      </c>
      <c r="G804" s="270">
        <v>4</v>
      </c>
      <c r="H804" s="270">
        <v>22</v>
      </c>
      <c r="I804" s="270">
        <v>0</v>
      </c>
      <c r="J804" s="270">
        <v>22</v>
      </c>
      <c r="K804" s="278">
        <f t="shared" si="21"/>
        <v>26</v>
      </c>
    </row>
    <row r="805" spans="2:11" x14ac:dyDescent="0.25">
      <c r="B805" t="s">
        <v>1181</v>
      </c>
      <c r="C805" s="270">
        <v>8643838</v>
      </c>
      <c r="D805" t="s">
        <v>2565</v>
      </c>
      <c r="E805" s="270">
        <v>3</v>
      </c>
      <c r="F805" s="270">
        <v>0</v>
      </c>
      <c r="G805" s="270">
        <v>3</v>
      </c>
      <c r="H805" s="270">
        <v>22</v>
      </c>
      <c r="I805" s="270">
        <v>1</v>
      </c>
      <c r="J805" s="270">
        <v>21</v>
      </c>
    </row>
    <row r="806" spans="2:11" x14ac:dyDescent="0.25">
      <c r="B806" t="s">
        <v>1179</v>
      </c>
      <c r="C806" s="270">
        <v>8623936</v>
      </c>
      <c r="D806" t="s">
        <v>2686</v>
      </c>
      <c r="E806" s="270">
        <v>1</v>
      </c>
      <c r="F806" s="270">
        <v>0</v>
      </c>
      <c r="G806" s="270">
        <v>1</v>
      </c>
      <c r="H806" s="270">
        <v>22</v>
      </c>
      <c r="I806" s="270">
        <v>3</v>
      </c>
      <c r="J806" s="270">
        <v>19</v>
      </c>
    </row>
    <row r="807" spans="2:11" x14ac:dyDescent="0.25">
      <c r="B807" t="s">
        <v>1181</v>
      </c>
      <c r="C807" s="270">
        <v>8597907</v>
      </c>
      <c r="D807" t="s">
        <v>1485</v>
      </c>
      <c r="E807" s="270">
        <v>81</v>
      </c>
      <c r="F807" s="270">
        <v>1</v>
      </c>
      <c r="G807" s="270">
        <v>80</v>
      </c>
      <c r="H807" s="270">
        <v>21</v>
      </c>
      <c r="I807" s="270">
        <v>1</v>
      </c>
      <c r="J807" s="270">
        <v>20</v>
      </c>
      <c r="K807" s="278">
        <f t="shared" ref="K807:K819" si="22">E807+H807</f>
        <v>102</v>
      </c>
    </row>
    <row r="808" spans="2:11" x14ac:dyDescent="0.25">
      <c r="B808" t="s">
        <v>1194</v>
      </c>
      <c r="C808" s="270">
        <v>8617299</v>
      </c>
      <c r="D808" t="s">
        <v>1583</v>
      </c>
      <c r="E808" s="270">
        <v>49</v>
      </c>
      <c r="F808" s="270">
        <v>5</v>
      </c>
      <c r="G808" s="270">
        <v>44</v>
      </c>
      <c r="H808" s="270">
        <v>21</v>
      </c>
      <c r="I808" s="270">
        <v>1</v>
      </c>
      <c r="J808" s="270">
        <v>20</v>
      </c>
      <c r="K808" s="278">
        <f t="shared" si="22"/>
        <v>70</v>
      </c>
    </row>
    <row r="809" spans="2:11" x14ac:dyDescent="0.25">
      <c r="B809" t="s">
        <v>1239</v>
      </c>
      <c r="C809" s="270">
        <v>8601410</v>
      </c>
      <c r="D809" t="s">
        <v>1961</v>
      </c>
      <c r="E809" s="270">
        <v>18</v>
      </c>
      <c r="F809" s="270">
        <v>1</v>
      </c>
      <c r="G809" s="270">
        <v>17</v>
      </c>
      <c r="H809" s="270">
        <v>21</v>
      </c>
      <c r="I809" s="270">
        <v>1</v>
      </c>
      <c r="J809" s="270">
        <v>20</v>
      </c>
      <c r="K809" s="278">
        <f t="shared" si="22"/>
        <v>39</v>
      </c>
    </row>
    <row r="810" spans="2:11" x14ac:dyDescent="0.25">
      <c r="B810" t="s">
        <v>1181</v>
      </c>
      <c r="C810" s="270">
        <v>8592007</v>
      </c>
      <c r="D810" t="s">
        <v>2028</v>
      </c>
      <c r="E810" s="270">
        <v>15</v>
      </c>
      <c r="F810" s="270">
        <v>1</v>
      </c>
      <c r="G810" s="270">
        <v>14</v>
      </c>
      <c r="H810" s="270">
        <v>21</v>
      </c>
      <c r="I810" s="270">
        <v>2</v>
      </c>
      <c r="J810" s="270">
        <v>19</v>
      </c>
      <c r="K810" s="278">
        <f t="shared" si="22"/>
        <v>36</v>
      </c>
    </row>
    <row r="811" spans="2:11" x14ac:dyDescent="0.25">
      <c r="B811" t="s">
        <v>1239</v>
      </c>
      <c r="C811" s="270">
        <v>8634911</v>
      </c>
      <c r="D811" t="s">
        <v>2081</v>
      </c>
      <c r="E811" s="270">
        <v>13</v>
      </c>
      <c r="F811" s="270">
        <v>2</v>
      </c>
      <c r="G811" s="270">
        <v>11</v>
      </c>
      <c r="H811" s="270">
        <v>21</v>
      </c>
      <c r="I811" s="270">
        <v>2</v>
      </c>
      <c r="J811" s="270">
        <v>19</v>
      </c>
      <c r="K811" s="278">
        <f t="shared" si="22"/>
        <v>34</v>
      </c>
    </row>
    <row r="812" spans="2:11" x14ac:dyDescent="0.25">
      <c r="B812" t="s">
        <v>1181</v>
      </c>
      <c r="C812" s="270">
        <v>8615275</v>
      </c>
      <c r="D812" t="s">
        <v>2279</v>
      </c>
      <c r="E812" s="270">
        <v>8</v>
      </c>
      <c r="F812" s="270">
        <v>0</v>
      </c>
      <c r="G812" s="270">
        <v>8</v>
      </c>
      <c r="H812" s="270">
        <v>21</v>
      </c>
      <c r="I812" s="270">
        <v>1</v>
      </c>
      <c r="J812" s="270">
        <v>20</v>
      </c>
      <c r="K812" s="278">
        <f t="shared" si="22"/>
        <v>29</v>
      </c>
    </row>
    <row r="813" spans="2:11" x14ac:dyDescent="0.25">
      <c r="B813" t="s">
        <v>1179</v>
      </c>
      <c r="C813" s="270">
        <v>8581062</v>
      </c>
      <c r="D813" t="s">
        <v>2288</v>
      </c>
      <c r="E813" s="270">
        <v>8</v>
      </c>
      <c r="F813" s="270">
        <v>0</v>
      </c>
      <c r="G813" s="270">
        <v>8</v>
      </c>
      <c r="H813" s="270">
        <v>21</v>
      </c>
      <c r="I813" s="270">
        <v>0</v>
      </c>
      <c r="J813" s="270">
        <v>21</v>
      </c>
      <c r="K813" s="278">
        <f t="shared" si="22"/>
        <v>29</v>
      </c>
    </row>
    <row r="814" spans="2:11" x14ac:dyDescent="0.25">
      <c r="B814" t="s">
        <v>1179</v>
      </c>
      <c r="C814" s="270">
        <v>8629128</v>
      </c>
      <c r="D814" t="s">
        <v>2313</v>
      </c>
      <c r="E814" s="270">
        <v>8</v>
      </c>
      <c r="F814" s="270">
        <v>1</v>
      </c>
      <c r="G814" s="270">
        <v>7</v>
      </c>
      <c r="H814" s="270">
        <v>21</v>
      </c>
      <c r="I814" s="270">
        <v>4</v>
      </c>
      <c r="J814" s="270">
        <v>17</v>
      </c>
      <c r="K814" s="278">
        <f t="shared" si="22"/>
        <v>29</v>
      </c>
    </row>
    <row r="815" spans="2:11" x14ac:dyDescent="0.25">
      <c r="B815" t="s">
        <v>1185</v>
      </c>
      <c r="C815" s="270">
        <v>8595157</v>
      </c>
      <c r="D815" t="s">
        <v>2383</v>
      </c>
      <c r="E815" s="270">
        <v>6</v>
      </c>
      <c r="F815" s="270">
        <v>0</v>
      </c>
      <c r="G815" s="270">
        <v>6</v>
      </c>
      <c r="H815" s="270">
        <v>21</v>
      </c>
      <c r="I815" s="270">
        <v>1</v>
      </c>
      <c r="J815" s="270">
        <v>20</v>
      </c>
      <c r="K815" s="278">
        <f t="shared" si="22"/>
        <v>27</v>
      </c>
    </row>
    <row r="816" spans="2:11" x14ac:dyDescent="0.25">
      <c r="B816" t="s">
        <v>1179</v>
      </c>
      <c r="C816" s="270">
        <v>8601234</v>
      </c>
      <c r="D816" t="s">
        <v>2454</v>
      </c>
      <c r="E816" s="270">
        <v>5</v>
      </c>
      <c r="F816" s="270">
        <v>1</v>
      </c>
      <c r="G816" s="270">
        <v>4</v>
      </c>
      <c r="H816" s="270">
        <v>21</v>
      </c>
      <c r="I816" s="270">
        <v>3</v>
      </c>
      <c r="J816" s="270">
        <v>18</v>
      </c>
      <c r="K816" s="278">
        <f t="shared" si="22"/>
        <v>26</v>
      </c>
    </row>
    <row r="817" spans="2:11" x14ac:dyDescent="0.25">
      <c r="B817" t="s">
        <v>1191</v>
      </c>
      <c r="C817" s="270">
        <v>8611837</v>
      </c>
      <c r="D817" t="s">
        <v>2457</v>
      </c>
      <c r="E817" s="270">
        <v>5</v>
      </c>
      <c r="F817" s="270">
        <v>0</v>
      </c>
      <c r="G817" s="270">
        <v>5</v>
      </c>
      <c r="H817" s="270">
        <v>21</v>
      </c>
      <c r="I817" s="270">
        <v>4</v>
      </c>
      <c r="J817" s="270">
        <v>17</v>
      </c>
      <c r="K817" s="278">
        <f t="shared" si="22"/>
        <v>26</v>
      </c>
    </row>
    <row r="818" spans="2:11" x14ac:dyDescent="0.25">
      <c r="B818" t="s">
        <v>1181</v>
      </c>
      <c r="C818" s="270">
        <v>8591936</v>
      </c>
      <c r="D818" t="s">
        <v>2479</v>
      </c>
      <c r="E818" s="270">
        <v>5</v>
      </c>
      <c r="F818" s="270">
        <v>1</v>
      </c>
      <c r="G818" s="270">
        <v>4</v>
      </c>
      <c r="H818" s="270">
        <v>21</v>
      </c>
      <c r="I818" s="270">
        <v>1</v>
      </c>
      <c r="J818" s="270">
        <v>20</v>
      </c>
      <c r="K818" s="278">
        <f t="shared" si="22"/>
        <v>26</v>
      </c>
    </row>
    <row r="819" spans="2:11" x14ac:dyDescent="0.25">
      <c r="B819" t="s">
        <v>1181</v>
      </c>
      <c r="C819" s="270">
        <v>8623625</v>
      </c>
      <c r="D819" t="s">
        <v>2494</v>
      </c>
      <c r="E819" s="270">
        <v>5</v>
      </c>
      <c r="F819" s="270">
        <v>0</v>
      </c>
      <c r="G819" s="270">
        <v>5</v>
      </c>
      <c r="H819" s="270">
        <v>21</v>
      </c>
      <c r="I819" s="270">
        <v>1</v>
      </c>
      <c r="J819" s="270">
        <v>20</v>
      </c>
      <c r="K819" s="278">
        <f t="shared" si="22"/>
        <v>26</v>
      </c>
    </row>
    <row r="820" spans="2:11" x14ac:dyDescent="0.25">
      <c r="B820" t="s">
        <v>1179</v>
      </c>
      <c r="C820" s="270">
        <v>8588467</v>
      </c>
      <c r="D820" t="s">
        <v>2553</v>
      </c>
      <c r="E820" s="270">
        <v>4</v>
      </c>
      <c r="F820" s="270">
        <v>0</v>
      </c>
      <c r="G820" s="270">
        <v>4</v>
      </c>
      <c r="H820" s="270">
        <v>21</v>
      </c>
      <c r="I820" s="270">
        <v>2</v>
      </c>
      <c r="J820" s="270">
        <v>19</v>
      </c>
    </row>
    <row r="821" spans="2:11" x14ac:dyDescent="0.25">
      <c r="B821" t="s">
        <v>1181</v>
      </c>
      <c r="C821" s="270">
        <v>8622404</v>
      </c>
      <c r="D821" t="s">
        <v>2582</v>
      </c>
      <c r="E821" s="270">
        <v>3</v>
      </c>
      <c r="F821" s="270">
        <v>0</v>
      </c>
      <c r="G821" s="270">
        <v>3</v>
      </c>
      <c r="H821" s="270">
        <v>21</v>
      </c>
      <c r="I821" s="270">
        <v>1</v>
      </c>
      <c r="J821" s="270">
        <v>20</v>
      </c>
    </row>
    <row r="822" spans="2:11" x14ac:dyDescent="0.25">
      <c r="B822" t="s">
        <v>1181</v>
      </c>
      <c r="C822" s="270">
        <v>8609309</v>
      </c>
      <c r="D822" t="s">
        <v>2592</v>
      </c>
      <c r="E822" s="270">
        <v>3</v>
      </c>
      <c r="F822" s="270">
        <v>0</v>
      </c>
      <c r="G822" s="270">
        <v>3</v>
      </c>
      <c r="H822" s="270">
        <v>21</v>
      </c>
      <c r="I822" s="270">
        <v>1</v>
      </c>
      <c r="J822" s="270">
        <v>20</v>
      </c>
    </row>
    <row r="823" spans="2:11" x14ac:dyDescent="0.25">
      <c r="B823" t="s">
        <v>1179</v>
      </c>
      <c r="C823" s="270">
        <v>8611719</v>
      </c>
      <c r="D823" t="s">
        <v>2605</v>
      </c>
      <c r="E823" s="270">
        <v>3</v>
      </c>
      <c r="F823" s="270">
        <v>1</v>
      </c>
      <c r="G823" s="270">
        <v>2</v>
      </c>
      <c r="H823" s="270">
        <v>21</v>
      </c>
      <c r="I823" s="270">
        <v>5</v>
      </c>
      <c r="J823" s="270">
        <v>16</v>
      </c>
    </row>
    <row r="824" spans="2:11" x14ac:dyDescent="0.25">
      <c r="B824" t="s">
        <v>1181</v>
      </c>
      <c r="C824" s="270">
        <v>8585768</v>
      </c>
      <c r="D824" t="s">
        <v>2631</v>
      </c>
      <c r="E824" s="270">
        <v>2</v>
      </c>
      <c r="F824" s="270">
        <v>0</v>
      </c>
      <c r="G824" s="270">
        <v>2</v>
      </c>
      <c r="H824" s="270">
        <v>21</v>
      </c>
      <c r="I824" s="270">
        <v>0</v>
      </c>
      <c r="J824" s="270">
        <v>21</v>
      </c>
    </row>
    <row r="825" spans="2:11" x14ac:dyDescent="0.25">
      <c r="B825" t="s">
        <v>1179</v>
      </c>
      <c r="C825" s="270">
        <v>8585703</v>
      </c>
      <c r="D825" t="s">
        <v>1765</v>
      </c>
      <c r="E825" s="270">
        <v>29</v>
      </c>
      <c r="F825" s="270">
        <v>0</v>
      </c>
      <c r="G825" s="270">
        <v>29</v>
      </c>
      <c r="H825" s="270">
        <v>20</v>
      </c>
      <c r="I825" s="270">
        <v>0</v>
      </c>
      <c r="J825" s="270">
        <v>20</v>
      </c>
      <c r="K825" s="278">
        <f t="shared" ref="K825:K841" si="23">E825+H825</f>
        <v>49</v>
      </c>
    </row>
    <row r="826" spans="2:11" x14ac:dyDescent="0.25">
      <c r="B826" t="s">
        <v>1237</v>
      </c>
      <c r="C826" s="270">
        <v>8587717</v>
      </c>
      <c r="D826" t="s">
        <v>1978</v>
      </c>
      <c r="E826" s="270">
        <v>17</v>
      </c>
      <c r="F826" s="270">
        <v>1</v>
      </c>
      <c r="G826" s="270">
        <v>16</v>
      </c>
      <c r="H826" s="270">
        <v>20</v>
      </c>
      <c r="I826" s="270">
        <v>1</v>
      </c>
      <c r="J826" s="270">
        <v>19</v>
      </c>
      <c r="K826" s="278">
        <f t="shared" si="23"/>
        <v>37</v>
      </c>
    </row>
    <row r="827" spans="2:11" x14ac:dyDescent="0.25">
      <c r="B827" t="s">
        <v>1239</v>
      </c>
      <c r="C827" s="270">
        <v>8582139</v>
      </c>
      <c r="D827" t="s">
        <v>2024</v>
      </c>
      <c r="E827" s="270">
        <v>15</v>
      </c>
      <c r="F827" s="270">
        <v>0</v>
      </c>
      <c r="G827" s="270">
        <v>15</v>
      </c>
      <c r="H827" s="270">
        <v>20</v>
      </c>
      <c r="I827" s="270">
        <v>1</v>
      </c>
      <c r="J827" s="270">
        <v>19</v>
      </c>
      <c r="K827" s="278">
        <f t="shared" si="23"/>
        <v>35</v>
      </c>
    </row>
    <row r="828" spans="2:11" x14ac:dyDescent="0.25">
      <c r="B828" t="s">
        <v>1179</v>
      </c>
      <c r="C828" s="270">
        <v>8601107</v>
      </c>
      <c r="D828" t="s">
        <v>2042</v>
      </c>
      <c r="E828" s="270">
        <v>15</v>
      </c>
      <c r="F828" s="270">
        <v>0</v>
      </c>
      <c r="G828" s="270">
        <v>15</v>
      </c>
      <c r="H828" s="270">
        <v>20</v>
      </c>
      <c r="I828" s="270">
        <v>3</v>
      </c>
      <c r="J828" s="270">
        <v>17</v>
      </c>
      <c r="K828" s="278">
        <f t="shared" si="23"/>
        <v>35</v>
      </c>
    </row>
    <row r="829" spans="2:11" x14ac:dyDescent="0.25">
      <c r="B829" t="s">
        <v>1239</v>
      </c>
      <c r="C829" s="270">
        <v>8582141</v>
      </c>
      <c r="D829" t="s">
        <v>2118</v>
      </c>
      <c r="E829" s="270">
        <v>12</v>
      </c>
      <c r="F829" s="270">
        <v>1</v>
      </c>
      <c r="G829" s="270">
        <v>11</v>
      </c>
      <c r="H829" s="270">
        <v>20</v>
      </c>
      <c r="I829" s="270">
        <v>4</v>
      </c>
      <c r="J829" s="270">
        <v>16</v>
      </c>
      <c r="K829" s="278">
        <f t="shared" si="23"/>
        <v>32</v>
      </c>
    </row>
    <row r="830" spans="2:11" x14ac:dyDescent="0.25">
      <c r="B830" t="s">
        <v>1181</v>
      </c>
      <c r="C830" s="270">
        <v>8603136</v>
      </c>
      <c r="D830" t="s">
        <v>2123</v>
      </c>
      <c r="E830" s="270">
        <v>12</v>
      </c>
      <c r="F830" s="270">
        <v>1</v>
      </c>
      <c r="G830" s="270">
        <v>11</v>
      </c>
      <c r="H830" s="270">
        <v>20</v>
      </c>
      <c r="I830" s="270">
        <v>1</v>
      </c>
      <c r="J830" s="270">
        <v>19</v>
      </c>
      <c r="K830" s="278">
        <f t="shared" si="23"/>
        <v>32</v>
      </c>
    </row>
    <row r="831" spans="2:11" x14ac:dyDescent="0.25">
      <c r="B831" t="s">
        <v>1239</v>
      </c>
      <c r="C831" s="270">
        <v>8635391</v>
      </c>
      <c r="D831" t="s">
        <v>2159</v>
      </c>
      <c r="E831" s="270">
        <v>11</v>
      </c>
      <c r="F831" s="270">
        <v>1</v>
      </c>
      <c r="G831" s="270">
        <v>10</v>
      </c>
      <c r="H831" s="270">
        <v>20</v>
      </c>
      <c r="I831" s="270">
        <v>1</v>
      </c>
      <c r="J831" s="270">
        <v>19</v>
      </c>
      <c r="K831" s="278">
        <f t="shared" si="23"/>
        <v>31</v>
      </c>
    </row>
    <row r="832" spans="2:11" x14ac:dyDescent="0.25">
      <c r="B832" t="s">
        <v>1181</v>
      </c>
      <c r="C832" s="270">
        <v>8582860</v>
      </c>
      <c r="D832" t="s">
        <v>2207</v>
      </c>
      <c r="E832" s="270">
        <v>9</v>
      </c>
      <c r="F832" s="270">
        <v>0</v>
      </c>
      <c r="G832" s="270">
        <v>9</v>
      </c>
      <c r="H832" s="270">
        <v>20</v>
      </c>
      <c r="I832" s="270">
        <v>1</v>
      </c>
      <c r="J832" s="270">
        <v>19</v>
      </c>
      <c r="K832" s="278">
        <f t="shared" si="23"/>
        <v>29</v>
      </c>
    </row>
    <row r="833" spans="2:11" x14ac:dyDescent="0.25">
      <c r="B833" t="s">
        <v>1181</v>
      </c>
      <c r="C833" s="270">
        <v>8630874</v>
      </c>
      <c r="D833" t="s">
        <v>2334</v>
      </c>
      <c r="E833" s="270">
        <v>7</v>
      </c>
      <c r="F833" s="270">
        <v>0</v>
      </c>
      <c r="G833" s="270">
        <v>7</v>
      </c>
      <c r="H833" s="270">
        <v>20</v>
      </c>
      <c r="I833" s="270">
        <v>2</v>
      </c>
      <c r="J833" s="270">
        <v>18</v>
      </c>
      <c r="K833" s="278">
        <f t="shared" si="23"/>
        <v>27</v>
      </c>
    </row>
    <row r="834" spans="2:11" x14ac:dyDescent="0.25">
      <c r="B834" t="s">
        <v>1181</v>
      </c>
      <c r="C834" s="270">
        <v>8615792</v>
      </c>
      <c r="D834" t="s">
        <v>2347</v>
      </c>
      <c r="E834" s="270">
        <v>7</v>
      </c>
      <c r="F834" s="270">
        <v>0</v>
      </c>
      <c r="G834" s="270">
        <v>7</v>
      </c>
      <c r="H834" s="270">
        <v>20</v>
      </c>
      <c r="I834" s="270">
        <v>1</v>
      </c>
      <c r="J834" s="270">
        <v>19</v>
      </c>
      <c r="K834" s="278">
        <f t="shared" si="23"/>
        <v>27</v>
      </c>
    </row>
    <row r="835" spans="2:11" x14ac:dyDescent="0.25">
      <c r="B835" t="s">
        <v>1239</v>
      </c>
      <c r="C835" s="270">
        <v>8607824</v>
      </c>
      <c r="D835" t="s">
        <v>2376</v>
      </c>
      <c r="E835" s="270">
        <v>6</v>
      </c>
      <c r="F835" s="270">
        <v>0</v>
      </c>
      <c r="G835" s="270">
        <v>6</v>
      </c>
      <c r="H835" s="270">
        <v>20</v>
      </c>
      <c r="I835" s="270">
        <v>0</v>
      </c>
      <c r="J835" s="270">
        <v>20</v>
      </c>
      <c r="K835" s="278">
        <f t="shared" si="23"/>
        <v>26</v>
      </c>
    </row>
    <row r="836" spans="2:11" x14ac:dyDescent="0.25">
      <c r="B836" t="s">
        <v>1181</v>
      </c>
      <c r="C836" s="270">
        <v>8591810</v>
      </c>
      <c r="D836" t="s">
        <v>2404</v>
      </c>
      <c r="E836" s="270">
        <v>6</v>
      </c>
      <c r="F836" s="270">
        <v>1</v>
      </c>
      <c r="G836" s="270">
        <v>5</v>
      </c>
      <c r="H836" s="270">
        <v>20</v>
      </c>
      <c r="I836" s="270">
        <v>1</v>
      </c>
      <c r="J836" s="270">
        <v>19</v>
      </c>
      <c r="K836" s="278">
        <f t="shared" si="23"/>
        <v>26</v>
      </c>
    </row>
    <row r="837" spans="2:11" x14ac:dyDescent="0.25">
      <c r="B837" t="s">
        <v>1181</v>
      </c>
      <c r="C837" s="270">
        <v>8622804</v>
      </c>
      <c r="D837" t="s">
        <v>2435</v>
      </c>
      <c r="E837" s="270">
        <v>5</v>
      </c>
      <c r="F837" s="270">
        <v>1</v>
      </c>
      <c r="G837" s="270">
        <v>4</v>
      </c>
      <c r="H837" s="270">
        <v>20</v>
      </c>
      <c r="I837" s="270">
        <v>1</v>
      </c>
      <c r="J837" s="270">
        <v>19</v>
      </c>
      <c r="K837" s="278">
        <f t="shared" si="23"/>
        <v>25</v>
      </c>
    </row>
    <row r="838" spans="2:11" x14ac:dyDescent="0.25">
      <c r="B838" t="s">
        <v>1179</v>
      </c>
      <c r="C838" s="270">
        <v>8634163</v>
      </c>
      <c r="D838" t="s">
        <v>2470</v>
      </c>
      <c r="E838" s="270">
        <v>5</v>
      </c>
      <c r="F838" s="270">
        <v>0</v>
      </c>
      <c r="G838" s="270">
        <v>5</v>
      </c>
      <c r="H838" s="270">
        <v>20</v>
      </c>
      <c r="I838" s="270">
        <v>0</v>
      </c>
      <c r="J838" s="270">
        <v>20</v>
      </c>
      <c r="K838" s="278">
        <f t="shared" si="23"/>
        <v>25</v>
      </c>
    </row>
    <row r="839" spans="2:11" x14ac:dyDescent="0.25">
      <c r="B839" t="s">
        <v>1239</v>
      </c>
      <c r="C839" s="270">
        <v>8620793</v>
      </c>
      <c r="D839" t="s">
        <v>2476</v>
      </c>
      <c r="E839" s="270">
        <v>5</v>
      </c>
      <c r="F839" s="270">
        <v>2</v>
      </c>
      <c r="G839" s="270">
        <v>3</v>
      </c>
      <c r="H839" s="270">
        <v>20</v>
      </c>
      <c r="I839" s="270">
        <v>2</v>
      </c>
      <c r="J839" s="270">
        <v>18</v>
      </c>
      <c r="K839" s="278">
        <f t="shared" si="23"/>
        <v>25</v>
      </c>
    </row>
    <row r="840" spans="2:11" x14ac:dyDescent="0.25">
      <c r="B840" t="s">
        <v>1179</v>
      </c>
      <c r="C840" s="270">
        <v>8608849</v>
      </c>
      <c r="D840" t="s">
        <v>2506</v>
      </c>
      <c r="E840" s="270">
        <v>4</v>
      </c>
      <c r="F840" s="270">
        <v>0</v>
      </c>
      <c r="G840" s="270">
        <v>4</v>
      </c>
      <c r="H840" s="270">
        <v>20</v>
      </c>
      <c r="I840" s="270">
        <v>6</v>
      </c>
      <c r="J840" s="270">
        <v>14</v>
      </c>
      <c r="K840" s="278">
        <f t="shared" si="23"/>
        <v>24</v>
      </c>
    </row>
    <row r="841" spans="2:11" x14ac:dyDescent="0.25">
      <c r="B841" t="s">
        <v>1179</v>
      </c>
      <c r="C841" s="270">
        <v>8634281</v>
      </c>
      <c r="D841" t="s">
        <v>2514</v>
      </c>
      <c r="E841" s="270">
        <v>4</v>
      </c>
      <c r="F841" s="270">
        <v>0</v>
      </c>
      <c r="G841" s="270">
        <v>4</v>
      </c>
      <c r="H841" s="270">
        <v>20</v>
      </c>
      <c r="I841" s="270">
        <v>0</v>
      </c>
      <c r="J841" s="270">
        <v>20</v>
      </c>
      <c r="K841" s="278">
        <f t="shared" si="23"/>
        <v>24</v>
      </c>
    </row>
    <row r="842" spans="2:11" x14ac:dyDescent="0.25">
      <c r="B842" t="s">
        <v>1179</v>
      </c>
      <c r="C842" s="270">
        <v>8639440</v>
      </c>
      <c r="D842" t="s">
        <v>2543</v>
      </c>
      <c r="E842" s="270">
        <v>4</v>
      </c>
      <c r="F842" s="270">
        <v>0</v>
      </c>
      <c r="G842" s="270">
        <v>4</v>
      </c>
      <c r="H842" s="270">
        <v>20</v>
      </c>
      <c r="I842" s="270">
        <v>0</v>
      </c>
      <c r="J842" s="270">
        <v>20</v>
      </c>
    </row>
    <row r="843" spans="2:11" x14ac:dyDescent="0.25">
      <c r="B843" t="s">
        <v>1181</v>
      </c>
      <c r="C843" s="270">
        <v>8622961</v>
      </c>
      <c r="D843" t="s">
        <v>2564</v>
      </c>
      <c r="E843" s="270">
        <v>3</v>
      </c>
      <c r="F843" s="270">
        <v>0</v>
      </c>
      <c r="G843" s="270">
        <v>3</v>
      </c>
      <c r="H843" s="270">
        <v>20</v>
      </c>
      <c r="I843" s="270">
        <v>4</v>
      </c>
      <c r="J843" s="270">
        <v>16</v>
      </c>
    </row>
    <row r="844" spans="2:11" x14ac:dyDescent="0.25">
      <c r="B844" t="s">
        <v>1181</v>
      </c>
      <c r="C844" s="270">
        <v>8608166</v>
      </c>
      <c r="D844" t="s">
        <v>2570</v>
      </c>
      <c r="E844" s="270">
        <v>3</v>
      </c>
      <c r="F844" s="270">
        <v>0</v>
      </c>
      <c r="G844" s="270">
        <v>3</v>
      </c>
      <c r="H844" s="270">
        <v>20</v>
      </c>
      <c r="I844" s="270">
        <v>1</v>
      </c>
      <c r="J844" s="270">
        <v>19</v>
      </c>
    </row>
    <row r="845" spans="2:11" x14ac:dyDescent="0.25">
      <c r="B845" t="s">
        <v>1179</v>
      </c>
      <c r="C845" s="270">
        <v>8583383</v>
      </c>
      <c r="D845" t="s">
        <v>2572</v>
      </c>
      <c r="E845" s="270">
        <v>3</v>
      </c>
      <c r="F845" s="270">
        <v>0</v>
      </c>
      <c r="G845" s="270">
        <v>3</v>
      </c>
      <c r="H845" s="270">
        <v>20</v>
      </c>
      <c r="I845" s="270">
        <v>1</v>
      </c>
      <c r="J845" s="270">
        <v>19</v>
      </c>
    </row>
    <row r="846" spans="2:11" x14ac:dyDescent="0.25">
      <c r="B846" t="s">
        <v>1194</v>
      </c>
      <c r="C846" s="270">
        <v>8631077</v>
      </c>
      <c r="D846" t="s">
        <v>1726</v>
      </c>
      <c r="E846" s="270">
        <v>32</v>
      </c>
      <c r="F846" s="270">
        <v>2</v>
      </c>
      <c r="G846" s="270">
        <v>30</v>
      </c>
      <c r="H846" s="270">
        <v>19</v>
      </c>
      <c r="I846" s="270">
        <v>1</v>
      </c>
      <c r="J846" s="270">
        <v>18</v>
      </c>
      <c r="K846" s="278">
        <f t="shared" ref="K846:K865" si="24">E846+H846</f>
        <v>51</v>
      </c>
    </row>
    <row r="847" spans="2:11" x14ac:dyDescent="0.25">
      <c r="B847" t="s">
        <v>1179</v>
      </c>
      <c r="C847" s="270">
        <v>8603178</v>
      </c>
      <c r="D847" t="s">
        <v>1815</v>
      </c>
      <c r="E847" s="270">
        <v>26</v>
      </c>
      <c r="F847" s="270">
        <v>0</v>
      </c>
      <c r="G847" s="270">
        <v>26</v>
      </c>
      <c r="H847" s="270">
        <v>19</v>
      </c>
      <c r="I847" s="270">
        <v>4</v>
      </c>
      <c r="J847" s="270">
        <v>15</v>
      </c>
      <c r="K847" s="278">
        <f t="shared" si="24"/>
        <v>45</v>
      </c>
    </row>
    <row r="848" spans="2:11" x14ac:dyDescent="0.25">
      <c r="B848" t="s">
        <v>1239</v>
      </c>
      <c r="C848" s="270">
        <v>8621878</v>
      </c>
      <c r="D848" t="s">
        <v>1990</v>
      </c>
      <c r="E848" s="270">
        <v>16</v>
      </c>
      <c r="F848" s="270">
        <v>0</v>
      </c>
      <c r="G848" s="270">
        <v>16</v>
      </c>
      <c r="H848" s="270">
        <v>19</v>
      </c>
      <c r="I848" s="270">
        <v>1</v>
      </c>
      <c r="J848" s="270">
        <v>18</v>
      </c>
      <c r="K848" s="278">
        <f t="shared" si="24"/>
        <v>35</v>
      </c>
    </row>
    <row r="849" spans="2:11" x14ac:dyDescent="0.25">
      <c r="B849" t="s">
        <v>1191</v>
      </c>
      <c r="C849" s="270">
        <v>8622781</v>
      </c>
      <c r="D849" t="s">
        <v>2031</v>
      </c>
      <c r="E849" s="270">
        <v>15</v>
      </c>
      <c r="F849" s="270">
        <v>1</v>
      </c>
      <c r="G849" s="270">
        <v>14</v>
      </c>
      <c r="H849" s="270">
        <v>19</v>
      </c>
      <c r="I849" s="270">
        <v>1</v>
      </c>
      <c r="J849" s="270">
        <v>18</v>
      </c>
      <c r="K849" s="278">
        <f t="shared" si="24"/>
        <v>34</v>
      </c>
    </row>
    <row r="850" spans="2:11" x14ac:dyDescent="0.25">
      <c r="B850" t="s">
        <v>1239</v>
      </c>
      <c r="C850" s="270">
        <v>8637169</v>
      </c>
      <c r="D850" t="s">
        <v>2067</v>
      </c>
      <c r="E850" s="270">
        <v>13</v>
      </c>
      <c r="F850" s="270">
        <v>2</v>
      </c>
      <c r="G850" s="270">
        <v>11</v>
      </c>
      <c r="H850" s="270">
        <v>19</v>
      </c>
      <c r="I850" s="270">
        <v>2</v>
      </c>
      <c r="J850" s="270">
        <v>17</v>
      </c>
      <c r="K850" s="278">
        <f t="shared" si="24"/>
        <v>32</v>
      </c>
    </row>
    <row r="851" spans="2:11" x14ac:dyDescent="0.25">
      <c r="B851" t="s">
        <v>1181</v>
      </c>
      <c r="C851" s="270">
        <v>8603291</v>
      </c>
      <c r="D851" t="s">
        <v>2071</v>
      </c>
      <c r="E851" s="270">
        <v>13</v>
      </c>
      <c r="F851" s="270">
        <v>0</v>
      </c>
      <c r="G851" s="270">
        <v>13</v>
      </c>
      <c r="H851" s="270">
        <v>19</v>
      </c>
      <c r="I851" s="270">
        <v>2</v>
      </c>
      <c r="J851" s="270">
        <v>17</v>
      </c>
      <c r="K851" s="278">
        <f t="shared" si="24"/>
        <v>32</v>
      </c>
    </row>
    <row r="852" spans="2:11" x14ac:dyDescent="0.25">
      <c r="B852" t="s">
        <v>1239</v>
      </c>
      <c r="C852" s="270">
        <v>8604799</v>
      </c>
      <c r="D852" t="s">
        <v>2125</v>
      </c>
      <c r="E852" s="270">
        <v>12</v>
      </c>
      <c r="F852" s="270">
        <v>1</v>
      </c>
      <c r="G852" s="270">
        <v>11</v>
      </c>
      <c r="H852" s="270">
        <v>19</v>
      </c>
      <c r="I852" s="270">
        <v>2</v>
      </c>
      <c r="J852" s="270">
        <v>17</v>
      </c>
      <c r="K852" s="278">
        <f t="shared" si="24"/>
        <v>31</v>
      </c>
    </row>
    <row r="853" spans="2:11" x14ac:dyDescent="0.25">
      <c r="B853" t="s">
        <v>1181</v>
      </c>
      <c r="C853" s="270">
        <v>8600295</v>
      </c>
      <c r="D853" t="s">
        <v>2153</v>
      </c>
      <c r="E853" s="270">
        <v>11</v>
      </c>
      <c r="F853" s="270">
        <v>0</v>
      </c>
      <c r="G853" s="270">
        <v>11</v>
      </c>
      <c r="H853" s="270">
        <v>19</v>
      </c>
      <c r="I853" s="270">
        <v>0</v>
      </c>
      <c r="J853" s="270">
        <v>19</v>
      </c>
      <c r="K853" s="278">
        <f t="shared" si="24"/>
        <v>30</v>
      </c>
    </row>
    <row r="854" spans="2:11" x14ac:dyDescent="0.25">
      <c r="B854" t="s">
        <v>1181</v>
      </c>
      <c r="C854" s="270">
        <v>8637809</v>
      </c>
      <c r="D854" t="s">
        <v>2181</v>
      </c>
      <c r="E854" s="270">
        <v>10</v>
      </c>
      <c r="F854" s="270">
        <v>1</v>
      </c>
      <c r="G854" s="270">
        <v>9</v>
      </c>
      <c r="H854" s="270">
        <v>19</v>
      </c>
      <c r="I854" s="270">
        <v>1</v>
      </c>
      <c r="J854" s="270">
        <v>18</v>
      </c>
      <c r="K854" s="278">
        <f t="shared" si="24"/>
        <v>29</v>
      </c>
    </row>
    <row r="855" spans="2:11" x14ac:dyDescent="0.25">
      <c r="B855" t="s">
        <v>1181</v>
      </c>
      <c r="C855" s="270">
        <v>8604424</v>
      </c>
      <c r="D855" t="s">
        <v>2238</v>
      </c>
      <c r="E855" s="270">
        <v>9</v>
      </c>
      <c r="F855" s="270">
        <v>1</v>
      </c>
      <c r="G855" s="270">
        <v>8</v>
      </c>
      <c r="H855" s="270">
        <v>19</v>
      </c>
      <c r="I855" s="270">
        <v>0</v>
      </c>
      <c r="J855" s="270">
        <v>19</v>
      </c>
      <c r="K855" s="278">
        <f t="shared" si="24"/>
        <v>28</v>
      </c>
    </row>
    <row r="856" spans="2:11" x14ac:dyDescent="0.25">
      <c r="B856" t="s">
        <v>1239</v>
      </c>
      <c r="C856" s="270">
        <v>8597328</v>
      </c>
      <c r="D856" t="s">
        <v>2286</v>
      </c>
      <c r="E856" s="270">
        <v>8</v>
      </c>
      <c r="F856" s="270">
        <v>1</v>
      </c>
      <c r="G856" s="270">
        <v>7</v>
      </c>
      <c r="H856" s="270">
        <v>19</v>
      </c>
      <c r="I856" s="270">
        <v>2</v>
      </c>
      <c r="J856" s="270">
        <v>17</v>
      </c>
      <c r="K856" s="278">
        <f t="shared" si="24"/>
        <v>27</v>
      </c>
    </row>
    <row r="857" spans="2:11" x14ac:dyDescent="0.25">
      <c r="B857" t="s">
        <v>1181</v>
      </c>
      <c r="C857" s="270">
        <v>8587626</v>
      </c>
      <c r="D857" t="s">
        <v>2301</v>
      </c>
      <c r="E857" s="270">
        <v>8</v>
      </c>
      <c r="F857" s="270">
        <v>0</v>
      </c>
      <c r="G857" s="270">
        <v>8</v>
      </c>
      <c r="H857" s="270">
        <v>19</v>
      </c>
      <c r="I857" s="270">
        <v>0</v>
      </c>
      <c r="J857" s="270">
        <v>19</v>
      </c>
      <c r="K857" s="278">
        <f t="shared" si="24"/>
        <v>27</v>
      </c>
    </row>
    <row r="858" spans="2:11" x14ac:dyDescent="0.25">
      <c r="B858" t="s">
        <v>1179</v>
      </c>
      <c r="C858" s="270">
        <v>8598548</v>
      </c>
      <c r="D858" t="s">
        <v>2333</v>
      </c>
      <c r="E858" s="270">
        <v>7</v>
      </c>
      <c r="F858" s="270">
        <v>0</v>
      </c>
      <c r="G858" s="270">
        <v>7</v>
      </c>
      <c r="H858" s="270">
        <v>19</v>
      </c>
      <c r="I858" s="270">
        <v>0</v>
      </c>
      <c r="J858" s="270">
        <v>19</v>
      </c>
      <c r="K858" s="278">
        <f t="shared" si="24"/>
        <v>26</v>
      </c>
    </row>
    <row r="859" spans="2:11" x14ac:dyDescent="0.25">
      <c r="B859" t="s">
        <v>1239</v>
      </c>
      <c r="C859" s="270">
        <v>8605746</v>
      </c>
      <c r="D859" t="s">
        <v>2349</v>
      </c>
      <c r="E859" s="270">
        <v>7</v>
      </c>
      <c r="F859" s="270">
        <v>0</v>
      </c>
      <c r="G859" s="270">
        <v>7</v>
      </c>
      <c r="H859" s="270">
        <v>19</v>
      </c>
      <c r="I859" s="270">
        <v>1</v>
      </c>
      <c r="J859" s="270">
        <v>18</v>
      </c>
      <c r="K859" s="278">
        <f t="shared" si="24"/>
        <v>26</v>
      </c>
    </row>
    <row r="860" spans="2:11" x14ac:dyDescent="0.25">
      <c r="B860" t="s">
        <v>1181</v>
      </c>
      <c r="C860" s="270">
        <v>8600654</v>
      </c>
      <c r="D860" t="s">
        <v>2394</v>
      </c>
      <c r="E860" s="270">
        <v>6</v>
      </c>
      <c r="F860" s="270">
        <v>1</v>
      </c>
      <c r="G860" s="270">
        <v>5</v>
      </c>
      <c r="H860" s="270">
        <v>19</v>
      </c>
      <c r="I860" s="270">
        <v>1</v>
      </c>
      <c r="J860" s="270">
        <v>18</v>
      </c>
      <c r="K860" s="278">
        <f t="shared" si="24"/>
        <v>25</v>
      </c>
    </row>
    <row r="861" spans="2:11" x14ac:dyDescent="0.25">
      <c r="B861" t="s">
        <v>1237</v>
      </c>
      <c r="C861" s="270">
        <v>8613557</v>
      </c>
      <c r="D861" t="s">
        <v>2459</v>
      </c>
      <c r="E861" s="270">
        <v>5</v>
      </c>
      <c r="F861" s="270">
        <v>0</v>
      </c>
      <c r="G861" s="270">
        <v>5</v>
      </c>
      <c r="H861" s="270">
        <v>19</v>
      </c>
      <c r="I861" s="270">
        <v>3</v>
      </c>
      <c r="J861" s="270">
        <v>16</v>
      </c>
      <c r="K861" s="278">
        <f t="shared" si="24"/>
        <v>24</v>
      </c>
    </row>
    <row r="862" spans="2:11" x14ac:dyDescent="0.25">
      <c r="B862" t="s">
        <v>1181</v>
      </c>
      <c r="C862" s="270">
        <v>8582858</v>
      </c>
      <c r="D862" t="s">
        <v>2461</v>
      </c>
      <c r="E862" s="270">
        <v>5</v>
      </c>
      <c r="F862" s="270">
        <v>0</v>
      </c>
      <c r="G862" s="270">
        <v>5</v>
      </c>
      <c r="H862" s="270">
        <v>19</v>
      </c>
      <c r="I862" s="270">
        <v>2</v>
      </c>
      <c r="J862" s="270">
        <v>17</v>
      </c>
      <c r="K862" s="278">
        <f t="shared" si="24"/>
        <v>24</v>
      </c>
    </row>
    <row r="863" spans="2:11" x14ac:dyDescent="0.25">
      <c r="B863" t="s">
        <v>1181</v>
      </c>
      <c r="C863" s="270">
        <v>8585551</v>
      </c>
      <c r="D863" t="s">
        <v>2467</v>
      </c>
      <c r="E863" s="270">
        <v>5</v>
      </c>
      <c r="F863" s="270">
        <v>0</v>
      </c>
      <c r="G863" s="270">
        <v>5</v>
      </c>
      <c r="H863" s="270">
        <v>19</v>
      </c>
      <c r="I863" s="270">
        <v>1</v>
      </c>
      <c r="J863" s="270">
        <v>18</v>
      </c>
      <c r="K863" s="278">
        <f t="shared" si="24"/>
        <v>24</v>
      </c>
    </row>
    <row r="864" spans="2:11" x14ac:dyDescent="0.25">
      <c r="B864" t="s">
        <v>1179</v>
      </c>
      <c r="C864" s="270">
        <v>8598530</v>
      </c>
      <c r="D864" t="s">
        <v>2482</v>
      </c>
      <c r="E864" s="270">
        <v>5</v>
      </c>
      <c r="F864" s="270">
        <v>1</v>
      </c>
      <c r="G864" s="270">
        <v>4</v>
      </c>
      <c r="H864" s="270">
        <v>19</v>
      </c>
      <c r="I864" s="270">
        <v>0</v>
      </c>
      <c r="J864" s="270">
        <v>19</v>
      </c>
      <c r="K864" s="278">
        <f t="shared" si="24"/>
        <v>24</v>
      </c>
    </row>
    <row r="865" spans="2:11" x14ac:dyDescent="0.25">
      <c r="B865" t="s">
        <v>1181</v>
      </c>
      <c r="C865" s="270">
        <v>8623485</v>
      </c>
      <c r="D865" t="s">
        <v>2510</v>
      </c>
      <c r="E865" s="270">
        <v>4</v>
      </c>
      <c r="F865" s="270">
        <v>0</v>
      </c>
      <c r="G865" s="270">
        <v>4</v>
      </c>
      <c r="H865" s="270">
        <v>19</v>
      </c>
      <c r="I865" s="270">
        <v>5</v>
      </c>
      <c r="J865" s="270">
        <v>14</v>
      </c>
      <c r="K865" s="278">
        <f t="shared" si="24"/>
        <v>23</v>
      </c>
    </row>
    <row r="866" spans="2:11" x14ac:dyDescent="0.25">
      <c r="B866" t="s">
        <v>1181</v>
      </c>
      <c r="C866" s="270">
        <v>8581262</v>
      </c>
      <c r="D866" t="s">
        <v>2707</v>
      </c>
      <c r="E866" s="270">
        <v>0</v>
      </c>
      <c r="F866" s="270">
        <v>0</v>
      </c>
      <c r="G866" s="270">
        <v>0</v>
      </c>
      <c r="H866" s="270">
        <v>19</v>
      </c>
      <c r="I866" s="270">
        <v>0</v>
      </c>
      <c r="J866" s="270">
        <v>19</v>
      </c>
    </row>
    <row r="867" spans="2:11" x14ac:dyDescent="0.25">
      <c r="B867" t="s">
        <v>1239</v>
      </c>
      <c r="C867" s="270">
        <v>8631920</v>
      </c>
      <c r="D867" t="s">
        <v>1474</v>
      </c>
      <c r="E867" s="270">
        <v>90</v>
      </c>
      <c r="F867" s="270">
        <v>1</v>
      </c>
      <c r="G867" s="270">
        <v>89</v>
      </c>
      <c r="H867" s="270">
        <v>18</v>
      </c>
      <c r="I867" s="270">
        <v>0</v>
      </c>
      <c r="J867" s="270">
        <v>18</v>
      </c>
      <c r="K867" s="278">
        <f t="shared" ref="K867:K884" si="25">E867+H867</f>
        <v>108</v>
      </c>
    </row>
    <row r="868" spans="2:11" x14ac:dyDescent="0.25">
      <c r="B868" t="s">
        <v>1239</v>
      </c>
      <c r="C868" s="270">
        <v>8620210</v>
      </c>
      <c r="D868" t="s">
        <v>1894</v>
      </c>
      <c r="E868" s="270">
        <v>21</v>
      </c>
      <c r="F868" s="270">
        <v>5</v>
      </c>
      <c r="G868" s="270">
        <v>16</v>
      </c>
      <c r="H868" s="270">
        <v>18</v>
      </c>
      <c r="I868" s="270">
        <v>1</v>
      </c>
      <c r="J868" s="270">
        <v>17</v>
      </c>
      <c r="K868" s="278">
        <f t="shared" si="25"/>
        <v>39</v>
      </c>
    </row>
    <row r="869" spans="2:11" x14ac:dyDescent="0.25">
      <c r="B869" t="s">
        <v>1194</v>
      </c>
      <c r="C869" s="270">
        <v>8582155</v>
      </c>
      <c r="D869" t="s">
        <v>1926</v>
      </c>
      <c r="E869" s="270">
        <v>19</v>
      </c>
      <c r="F869" s="270">
        <v>0</v>
      </c>
      <c r="G869" s="270">
        <v>19</v>
      </c>
      <c r="H869" s="270">
        <v>18</v>
      </c>
      <c r="I869" s="270">
        <v>1</v>
      </c>
      <c r="J869" s="270">
        <v>17</v>
      </c>
      <c r="K869" s="278">
        <f t="shared" si="25"/>
        <v>37</v>
      </c>
    </row>
    <row r="870" spans="2:11" x14ac:dyDescent="0.25">
      <c r="B870" t="s">
        <v>1181</v>
      </c>
      <c r="C870" s="270">
        <v>8620513</v>
      </c>
      <c r="D870" t="s">
        <v>2094</v>
      </c>
      <c r="E870" s="270">
        <v>13</v>
      </c>
      <c r="F870" s="270">
        <v>1</v>
      </c>
      <c r="G870" s="270">
        <v>12</v>
      </c>
      <c r="H870" s="270">
        <v>18</v>
      </c>
      <c r="I870" s="270">
        <v>2</v>
      </c>
      <c r="J870" s="270">
        <v>16</v>
      </c>
      <c r="K870" s="278">
        <f t="shared" si="25"/>
        <v>31</v>
      </c>
    </row>
    <row r="871" spans="2:11" x14ac:dyDescent="0.25">
      <c r="B871" t="s">
        <v>1181</v>
      </c>
      <c r="C871" s="270">
        <v>8604671</v>
      </c>
      <c r="D871" t="s">
        <v>2103</v>
      </c>
      <c r="E871" s="270">
        <v>12</v>
      </c>
      <c r="F871" s="270">
        <v>0</v>
      </c>
      <c r="G871" s="270">
        <v>12</v>
      </c>
      <c r="H871" s="270">
        <v>18</v>
      </c>
      <c r="I871" s="270">
        <v>2</v>
      </c>
      <c r="J871" s="270">
        <v>16</v>
      </c>
      <c r="K871" s="278">
        <f t="shared" si="25"/>
        <v>30</v>
      </c>
    </row>
    <row r="872" spans="2:11" x14ac:dyDescent="0.25">
      <c r="B872" t="s">
        <v>1239</v>
      </c>
      <c r="C872" s="270">
        <v>8622843</v>
      </c>
      <c r="D872" t="s">
        <v>2128</v>
      </c>
      <c r="E872" s="270">
        <v>11</v>
      </c>
      <c r="F872" s="270">
        <v>2</v>
      </c>
      <c r="G872" s="270">
        <v>9</v>
      </c>
      <c r="H872" s="270">
        <v>18</v>
      </c>
      <c r="I872" s="270">
        <v>1</v>
      </c>
      <c r="J872" s="270">
        <v>17</v>
      </c>
      <c r="K872" s="278">
        <f t="shared" si="25"/>
        <v>29</v>
      </c>
    </row>
    <row r="873" spans="2:11" x14ac:dyDescent="0.25">
      <c r="B873" t="s">
        <v>1239</v>
      </c>
      <c r="C873" s="270">
        <v>8583969</v>
      </c>
      <c r="D873" t="s">
        <v>2137</v>
      </c>
      <c r="E873" s="270">
        <v>11</v>
      </c>
      <c r="F873" s="270">
        <v>0</v>
      </c>
      <c r="G873" s="270">
        <v>11</v>
      </c>
      <c r="H873" s="270">
        <v>18</v>
      </c>
      <c r="I873" s="270">
        <v>0</v>
      </c>
      <c r="J873" s="270">
        <v>18</v>
      </c>
      <c r="K873" s="278">
        <f t="shared" si="25"/>
        <v>29</v>
      </c>
    </row>
    <row r="874" spans="2:11" x14ac:dyDescent="0.25">
      <c r="B874" t="s">
        <v>1237</v>
      </c>
      <c r="C874" s="270">
        <v>8596577</v>
      </c>
      <c r="D874" t="s">
        <v>2157</v>
      </c>
      <c r="E874" s="270">
        <v>11</v>
      </c>
      <c r="F874" s="270">
        <v>1</v>
      </c>
      <c r="G874" s="270">
        <v>10</v>
      </c>
      <c r="H874" s="270">
        <v>18</v>
      </c>
      <c r="I874" s="270">
        <v>4</v>
      </c>
      <c r="J874" s="270">
        <v>14</v>
      </c>
      <c r="K874" s="278">
        <f t="shared" si="25"/>
        <v>29</v>
      </c>
    </row>
    <row r="875" spans="2:11" x14ac:dyDescent="0.25">
      <c r="B875" t="s">
        <v>1185</v>
      </c>
      <c r="C875" s="270">
        <v>8644428</v>
      </c>
      <c r="D875" t="s">
        <v>2206</v>
      </c>
      <c r="E875" s="270">
        <v>10</v>
      </c>
      <c r="F875" s="270">
        <v>1</v>
      </c>
      <c r="G875" s="270">
        <v>9</v>
      </c>
      <c r="H875" s="270">
        <v>18</v>
      </c>
      <c r="I875" s="270">
        <v>0</v>
      </c>
      <c r="J875" s="270">
        <v>18</v>
      </c>
      <c r="K875" s="278">
        <f t="shared" si="25"/>
        <v>28</v>
      </c>
    </row>
    <row r="876" spans="2:11" x14ac:dyDescent="0.25">
      <c r="B876" t="s">
        <v>1179</v>
      </c>
      <c r="C876" s="270">
        <v>8636952</v>
      </c>
      <c r="D876" t="s">
        <v>2328</v>
      </c>
      <c r="E876" s="270">
        <v>7</v>
      </c>
      <c r="F876" s="270">
        <v>1</v>
      </c>
      <c r="G876" s="270">
        <v>6</v>
      </c>
      <c r="H876" s="270">
        <v>18</v>
      </c>
      <c r="I876" s="270">
        <v>2</v>
      </c>
      <c r="J876" s="270">
        <v>16</v>
      </c>
      <c r="K876" s="278">
        <f t="shared" si="25"/>
        <v>25</v>
      </c>
    </row>
    <row r="877" spans="2:11" x14ac:dyDescent="0.25">
      <c r="B877" t="s">
        <v>1237</v>
      </c>
      <c r="C877" s="270">
        <v>8590691</v>
      </c>
      <c r="D877" t="s">
        <v>2350</v>
      </c>
      <c r="E877" s="270">
        <v>7</v>
      </c>
      <c r="F877" s="270">
        <v>1</v>
      </c>
      <c r="G877" s="270">
        <v>6</v>
      </c>
      <c r="H877" s="270">
        <v>18</v>
      </c>
      <c r="I877" s="270">
        <v>1</v>
      </c>
      <c r="J877" s="270">
        <v>17</v>
      </c>
      <c r="K877" s="278">
        <f t="shared" si="25"/>
        <v>25</v>
      </c>
    </row>
    <row r="878" spans="2:11" x14ac:dyDescent="0.25">
      <c r="B878" t="s">
        <v>1181</v>
      </c>
      <c r="C878" s="270">
        <v>8610747</v>
      </c>
      <c r="D878" t="s">
        <v>2355</v>
      </c>
      <c r="E878" s="270">
        <v>7</v>
      </c>
      <c r="F878" s="270">
        <v>2</v>
      </c>
      <c r="G878" s="270">
        <v>5</v>
      </c>
      <c r="H878" s="270">
        <v>18</v>
      </c>
      <c r="I878" s="270">
        <v>2</v>
      </c>
      <c r="J878" s="270">
        <v>16</v>
      </c>
      <c r="K878" s="278">
        <f t="shared" si="25"/>
        <v>25</v>
      </c>
    </row>
    <row r="879" spans="2:11" x14ac:dyDescent="0.25">
      <c r="B879" t="s">
        <v>1181</v>
      </c>
      <c r="C879" s="270">
        <v>8635022</v>
      </c>
      <c r="D879" t="s">
        <v>2381</v>
      </c>
      <c r="E879" s="270">
        <v>6</v>
      </c>
      <c r="F879" s="270">
        <v>0</v>
      </c>
      <c r="G879" s="270">
        <v>6</v>
      </c>
      <c r="H879" s="270">
        <v>18</v>
      </c>
      <c r="I879" s="270">
        <v>2</v>
      </c>
      <c r="J879" s="270">
        <v>16</v>
      </c>
      <c r="K879" s="278">
        <f t="shared" si="25"/>
        <v>24</v>
      </c>
    </row>
    <row r="880" spans="2:11" x14ac:dyDescent="0.25">
      <c r="B880" t="s">
        <v>1181</v>
      </c>
      <c r="C880" s="270">
        <v>8628134</v>
      </c>
      <c r="D880" t="s">
        <v>2401</v>
      </c>
      <c r="E880" s="270">
        <v>6</v>
      </c>
      <c r="F880" s="270">
        <v>2</v>
      </c>
      <c r="G880" s="270">
        <v>4</v>
      </c>
      <c r="H880" s="270">
        <v>18</v>
      </c>
      <c r="I880" s="270">
        <v>1</v>
      </c>
      <c r="J880" s="270">
        <v>17</v>
      </c>
      <c r="K880" s="278">
        <f t="shared" si="25"/>
        <v>24</v>
      </c>
    </row>
    <row r="881" spans="2:11" x14ac:dyDescent="0.25">
      <c r="B881" t="s">
        <v>1239</v>
      </c>
      <c r="C881" s="270">
        <v>8607324</v>
      </c>
      <c r="D881" t="s">
        <v>2417</v>
      </c>
      <c r="E881" s="270">
        <v>6</v>
      </c>
      <c r="F881" s="270">
        <v>0</v>
      </c>
      <c r="G881" s="270">
        <v>6</v>
      </c>
      <c r="H881" s="270">
        <v>18</v>
      </c>
      <c r="I881" s="270">
        <v>0</v>
      </c>
      <c r="J881" s="270">
        <v>18</v>
      </c>
      <c r="K881" s="278">
        <f t="shared" si="25"/>
        <v>24</v>
      </c>
    </row>
    <row r="882" spans="2:11" x14ac:dyDescent="0.25">
      <c r="B882" t="s">
        <v>1181</v>
      </c>
      <c r="C882" s="270">
        <v>8617268</v>
      </c>
      <c r="D882" t="s">
        <v>2428</v>
      </c>
      <c r="E882" s="270">
        <v>5</v>
      </c>
      <c r="F882" s="270">
        <v>0</v>
      </c>
      <c r="G882" s="270">
        <v>5</v>
      </c>
      <c r="H882" s="270">
        <v>18</v>
      </c>
      <c r="I882" s="270">
        <v>1</v>
      </c>
      <c r="J882" s="270">
        <v>17</v>
      </c>
      <c r="K882" s="278">
        <f t="shared" si="25"/>
        <v>23</v>
      </c>
    </row>
    <row r="883" spans="2:11" x14ac:dyDescent="0.25">
      <c r="B883" t="s">
        <v>1179</v>
      </c>
      <c r="C883" s="270">
        <v>8631702</v>
      </c>
      <c r="D883" t="s">
        <v>2493</v>
      </c>
      <c r="E883" s="270">
        <v>5</v>
      </c>
      <c r="F883" s="270">
        <v>0</v>
      </c>
      <c r="G883" s="270">
        <v>5</v>
      </c>
      <c r="H883" s="270">
        <v>18</v>
      </c>
      <c r="I883" s="270">
        <v>1</v>
      </c>
      <c r="J883" s="270">
        <v>17</v>
      </c>
      <c r="K883" s="278">
        <f t="shared" si="25"/>
        <v>23</v>
      </c>
    </row>
    <row r="884" spans="2:11" x14ac:dyDescent="0.25">
      <c r="B884" t="s">
        <v>1181</v>
      </c>
      <c r="C884" s="270">
        <v>8607414</v>
      </c>
      <c r="D884" t="s">
        <v>2511</v>
      </c>
      <c r="E884" s="270">
        <v>4</v>
      </c>
      <c r="F884" s="270">
        <v>0</v>
      </c>
      <c r="G884" s="270">
        <v>4</v>
      </c>
      <c r="H884" s="270">
        <v>18</v>
      </c>
      <c r="I884" s="270">
        <v>3</v>
      </c>
      <c r="J884" s="270">
        <v>15</v>
      </c>
      <c r="K884" s="278">
        <f t="shared" si="25"/>
        <v>22</v>
      </c>
    </row>
    <row r="885" spans="2:11" x14ac:dyDescent="0.25">
      <c r="B885" t="s">
        <v>1181</v>
      </c>
      <c r="C885" s="270">
        <v>8607503</v>
      </c>
      <c r="D885" t="s">
        <v>2544</v>
      </c>
      <c r="E885" s="270">
        <v>4</v>
      </c>
      <c r="F885" s="270">
        <v>1</v>
      </c>
      <c r="G885" s="270">
        <v>3</v>
      </c>
      <c r="H885" s="270">
        <v>18</v>
      </c>
      <c r="I885" s="270">
        <v>2</v>
      </c>
      <c r="J885" s="270">
        <v>16</v>
      </c>
    </row>
    <row r="886" spans="2:11" x14ac:dyDescent="0.25">
      <c r="B886" t="s">
        <v>1181</v>
      </c>
      <c r="C886" s="270">
        <v>8623601</v>
      </c>
      <c r="D886" t="s">
        <v>2597</v>
      </c>
      <c r="E886" s="270">
        <v>3</v>
      </c>
      <c r="F886" s="270">
        <v>0</v>
      </c>
      <c r="G886" s="270">
        <v>3</v>
      </c>
      <c r="H886" s="270">
        <v>18</v>
      </c>
      <c r="I886" s="270">
        <v>1</v>
      </c>
      <c r="J886" s="270">
        <v>17</v>
      </c>
    </row>
    <row r="887" spans="2:11" x14ac:dyDescent="0.25">
      <c r="B887" t="s">
        <v>1179</v>
      </c>
      <c r="C887" s="270">
        <v>8639416</v>
      </c>
      <c r="D887" t="s">
        <v>2649</v>
      </c>
      <c r="E887" s="270">
        <v>2</v>
      </c>
      <c r="F887" s="270">
        <v>0</v>
      </c>
      <c r="G887" s="270">
        <v>2</v>
      </c>
      <c r="H887" s="270">
        <v>18</v>
      </c>
      <c r="I887" s="270">
        <v>1</v>
      </c>
      <c r="J887" s="270">
        <v>17</v>
      </c>
    </row>
    <row r="888" spans="2:11" x14ac:dyDescent="0.25">
      <c r="B888" t="s">
        <v>1179</v>
      </c>
      <c r="C888" s="270">
        <v>8603816</v>
      </c>
      <c r="D888" t="s">
        <v>2652</v>
      </c>
      <c r="E888" s="270">
        <v>2</v>
      </c>
      <c r="F888" s="270">
        <v>0</v>
      </c>
      <c r="G888" s="270">
        <v>2</v>
      </c>
      <c r="H888" s="270">
        <v>18</v>
      </c>
      <c r="I888" s="270">
        <v>2</v>
      </c>
      <c r="J888" s="270">
        <v>16</v>
      </c>
    </row>
    <row r="889" spans="2:11" x14ac:dyDescent="0.25">
      <c r="B889" t="s">
        <v>1194</v>
      </c>
      <c r="C889" s="270">
        <v>8619734</v>
      </c>
      <c r="D889" t="s">
        <v>1524</v>
      </c>
      <c r="E889" s="270">
        <v>62</v>
      </c>
      <c r="F889" s="270">
        <v>2</v>
      </c>
      <c r="G889" s="270">
        <v>60</v>
      </c>
      <c r="H889" s="270">
        <v>17</v>
      </c>
      <c r="I889" s="270">
        <v>1</v>
      </c>
      <c r="J889" s="270">
        <v>16</v>
      </c>
      <c r="K889" s="278">
        <f t="shared" ref="K889:K910" si="26">E889+H889</f>
        <v>79</v>
      </c>
    </row>
    <row r="890" spans="2:11" x14ac:dyDescent="0.25">
      <c r="B890" t="s">
        <v>1191</v>
      </c>
      <c r="C890" s="270">
        <v>8642958</v>
      </c>
      <c r="D890" t="s">
        <v>1959</v>
      </c>
      <c r="E890" s="270">
        <v>18</v>
      </c>
      <c r="F890" s="270">
        <v>1</v>
      </c>
      <c r="G890" s="270">
        <v>17</v>
      </c>
      <c r="H890" s="270">
        <v>17</v>
      </c>
      <c r="I890" s="270">
        <v>2</v>
      </c>
      <c r="J890" s="270">
        <v>15</v>
      </c>
      <c r="K890" s="278">
        <f t="shared" si="26"/>
        <v>35</v>
      </c>
    </row>
    <row r="891" spans="2:11" x14ac:dyDescent="0.25">
      <c r="B891" t="s">
        <v>1181</v>
      </c>
      <c r="C891" s="270">
        <v>8643837</v>
      </c>
      <c r="D891" t="s">
        <v>2049</v>
      </c>
      <c r="E891" s="270">
        <v>14</v>
      </c>
      <c r="F891" s="270">
        <v>1</v>
      </c>
      <c r="G891" s="270">
        <v>13</v>
      </c>
      <c r="H891" s="270">
        <v>17</v>
      </c>
      <c r="I891" s="270">
        <v>1</v>
      </c>
      <c r="J891" s="270">
        <v>16</v>
      </c>
      <c r="K891" s="278">
        <f t="shared" si="26"/>
        <v>31</v>
      </c>
    </row>
    <row r="892" spans="2:11" x14ac:dyDescent="0.25">
      <c r="B892" t="s">
        <v>1191</v>
      </c>
      <c r="C892" s="270">
        <v>8595319</v>
      </c>
      <c r="D892" t="s">
        <v>2120</v>
      </c>
      <c r="E892" s="270">
        <v>12</v>
      </c>
      <c r="F892" s="270">
        <v>1</v>
      </c>
      <c r="G892" s="270">
        <v>11</v>
      </c>
      <c r="H892" s="270">
        <v>17</v>
      </c>
      <c r="I892" s="270">
        <v>1</v>
      </c>
      <c r="J892" s="270">
        <v>16</v>
      </c>
      <c r="K892" s="278">
        <f t="shared" si="26"/>
        <v>29</v>
      </c>
    </row>
    <row r="893" spans="2:11" x14ac:dyDescent="0.25">
      <c r="B893" t="s">
        <v>1239</v>
      </c>
      <c r="C893" s="270">
        <v>8632671</v>
      </c>
      <c r="D893" t="s">
        <v>2131</v>
      </c>
      <c r="E893" s="270">
        <v>11</v>
      </c>
      <c r="F893" s="270">
        <v>0</v>
      </c>
      <c r="G893" s="270">
        <v>11</v>
      </c>
      <c r="H893" s="270">
        <v>17</v>
      </c>
      <c r="I893" s="270">
        <v>1</v>
      </c>
      <c r="J893" s="270">
        <v>16</v>
      </c>
      <c r="K893" s="278">
        <f t="shared" si="26"/>
        <v>28</v>
      </c>
    </row>
    <row r="894" spans="2:11" x14ac:dyDescent="0.25">
      <c r="B894" t="s">
        <v>1179</v>
      </c>
      <c r="C894" s="270">
        <v>8636714</v>
      </c>
      <c r="D894" t="s">
        <v>2132</v>
      </c>
      <c r="E894" s="270">
        <v>11</v>
      </c>
      <c r="F894" s="270">
        <v>1</v>
      </c>
      <c r="G894" s="270">
        <v>10</v>
      </c>
      <c r="H894" s="270">
        <v>17</v>
      </c>
      <c r="I894" s="270">
        <v>0</v>
      </c>
      <c r="J894" s="270">
        <v>17</v>
      </c>
      <c r="K894" s="278">
        <f t="shared" si="26"/>
        <v>28</v>
      </c>
    </row>
    <row r="895" spans="2:11" x14ac:dyDescent="0.25">
      <c r="B895" t="s">
        <v>1181</v>
      </c>
      <c r="C895" s="270">
        <v>8590524</v>
      </c>
      <c r="D895" t="s">
        <v>2138</v>
      </c>
      <c r="E895" s="270">
        <v>11</v>
      </c>
      <c r="F895" s="270">
        <v>0</v>
      </c>
      <c r="G895" s="270">
        <v>11</v>
      </c>
      <c r="H895" s="270">
        <v>17</v>
      </c>
      <c r="I895" s="270">
        <v>1</v>
      </c>
      <c r="J895" s="270">
        <v>16</v>
      </c>
      <c r="K895" s="278">
        <f t="shared" si="26"/>
        <v>28</v>
      </c>
    </row>
    <row r="896" spans="2:11" x14ac:dyDescent="0.25">
      <c r="B896" t="s">
        <v>1181</v>
      </c>
      <c r="C896" s="270">
        <v>8604425</v>
      </c>
      <c r="D896" t="s">
        <v>2164</v>
      </c>
      <c r="E896" s="270">
        <v>11</v>
      </c>
      <c r="F896" s="270">
        <v>1</v>
      </c>
      <c r="G896" s="270">
        <v>10</v>
      </c>
      <c r="H896" s="270">
        <v>17</v>
      </c>
      <c r="I896" s="270">
        <v>3</v>
      </c>
      <c r="J896" s="270">
        <v>14</v>
      </c>
      <c r="K896" s="278">
        <f t="shared" si="26"/>
        <v>28</v>
      </c>
    </row>
    <row r="897" spans="2:11" x14ac:dyDescent="0.25">
      <c r="B897" t="s">
        <v>1237</v>
      </c>
      <c r="C897" s="270">
        <v>8628800</v>
      </c>
      <c r="D897" t="s">
        <v>2198</v>
      </c>
      <c r="E897" s="270">
        <v>10</v>
      </c>
      <c r="F897" s="270">
        <v>4</v>
      </c>
      <c r="G897" s="270">
        <v>6</v>
      </c>
      <c r="H897" s="270">
        <v>17</v>
      </c>
      <c r="I897" s="270">
        <v>0</v>
      </c>
      <c r="J897" s="270">
        <v>17</v>
      </c>
      <c r="K897" s="278">
        <f t="shared" si="26"/>
        <v>27</v>
      </c>
    </row>
    <row r="898" spans="2:11" x14ac:dyDescent="0.25">
      <c r="B898" t="s">
        <v>1181</v>
      </c>
      <c r="C898" s="270">
        <v>8615706</v>
      </c>
      <c r="D898" t="s">
        <v>2229</v>
      </c>
      <c r="E898" s="270">
        <v>9</v>
      </c>
      <c r="F898" s="270">
        <v>0</v>
      </c>
      <c r="G898" s="270">
        <v>9</v>
      </c>
      <c r="H898" s="270">
        <v>17</v>
      </c>
      <c r="I898" s="270">
        <v>3</v>
      </c>
      <c r="J898" s="270">
        <v>14</v>
      </c>
      <c r="K898" s="278">
        <f t="shared" si="26"/>
        <v>26</v>
      </c>
    </row>
    <row r="899" spans="2:11" x14ac:dyDescent="0.25">
      <c r="B899" t="s">
        <v>1179</v>
      </c>
      <c r="C899" s="270">
        <v>8603666</v>
      </c>
      <c r="D899" t="s">
        <v>2248</v>
      </c>
      <c r="E899" s="270">
        <v>9</v>
      </c>
      <c r="F899" s="270">
        <v>0</v>
      </c>
      <c r="G899" s="270">
        <v>9</v>
      </c>
      <c r="H899" s="270">
        <v>17</v>
      </c>
      <c r="I899" s="270">
        <v>3</v>
      </c>
      <c r="J899" s="270">
        <v>14</v>
      </c>
      <c r="K899" s="278">
        <f t="shared" si="26"/>
        <v>26</v>
      </c>
    </row>
    <row r="900" spans="2:11" x14ac:dyDescent="0.25">
      <c r="B900" t="s">
        <v>1239</v>
      </c>
      <c r="C900" s="270">
        <v>8636721</v>
      </c>
      <c r="D900" t="s">
        <v>2251</v>
      </c>
      <c r="E900" s="270">
        <v>9</v>
      </c>
      <c r="F900" s="270">
        <v>1</v>
      </c>
      <c r="G900" s="270">
        <v>8</v>
      </c>
      <c r="H900" s="270">
        <v>17</v>
      </c>
      <c r="I900" s="270">
        <v>2</v>
      </c>
      <c r="J900" s="270">
        <v>15</v>
      </c>
      <c r="K900" s="278">
        <f t="shared" si="26"/>
        <v>26</v>
      </c>
    </row>
    <row r="901" spans="2:11" x14ac:dyDescent="0.25">
      <c r="B901" t="s">
        <v>1181</v>
      </c>
      <c r="C901" s="270">
        <v>8600379</v>
      </c>
      <c r="D901" t="s">
        <v>2277</v>
      </c>
      <c r="E901" s="270">
        <v>8</v>
      </c>
      <c r="F901" s="270">
        <v>1</v>
      </c>
      <c r="G901" s="270">
        <v>7</v>
      </c>
      <c r="H901" s="270">
        <v>17</v>
      </c>
      <c r="I901" s="270">
        <v>0</v>
      </c>
      <c r="J901" s="270">
        <v>17</v>
      </c>
      <c r="K901" s="278">
        <f t="shared" si="26"/>
        <v>25</v>
      </c>
    </row>
    <row r="902" spans="2:11" x14ac:dyDescent="0.25">
      <c r="B902" t="s">
        <v>1239</v>
      </c>
      <c r="C902" s="270">
        <v>8617212</v>
      </c>
      <c r="D902" t="s">
        <v>2280</v>
      </c>
      <c r="E902" s="270">
        <v>8</v>
      </c>
      <c r="F902" s="270">
        <v>0</v>
      </c>
      <c r="G902" s="270">
        <v>8</v>
      </c>
      <c r="H902" s="270">
        <v>17</v>
      </c>
      <c r="I902" s="270">
        <v>3</v>
      </c>
      <c r="J902" s="270">
        <v>14</v>
      </c>
      <c r="K902" s="278">
        <f t="shared" si="26"/>
        <v>25</v>
      </c>
    </row>
    <row r="903" spans="2:11" x14ac:dyDescent="0.25">
      <c r="B903" t="s">
        <v>1185</v>
      </c>
      <c r="C903" s="270">
        <v>8642506</v>
      </c>
      <c r="D903" t="s">
        <v>2319</v>
      </c>
      <c r="E903" s="270">
        <v>7</v>
      </c>
      <c r="F903" s="270">
        <v>0</v>
      </c>
      <c r="G903" s="270">
        <v>7</v>
      </c>
      <c r="H903" s="270">
        <v>17</v>
      </c>
      <c r="I903" s="270">
        <v>0</v>
      </c>
      <c r="J903" s="270">
        <v>17</v>
      </c>
      <c r="K903" s="278">
        <f t="shared" si="26"/>
        <v>24</v>
      </c>
    </row>
    <row r="904" spans="2:11" x14ac:dyDescent="0.25">
      <c r="B904" t="s">
        <v>1239</v>
      </c>
      <c r="C904" s="270">
        <v>8621044</v>
      </c>
      <c r="D904" t="s">
        <v>2323</v>
      </c>
      <c r="E904" s="270">
        <v>7</v>
      </c>
      <c r="F904" s="270">
        <v>4</v>
      </c>
      <c r="G904" s="270">
        <v>3</v>
      </c>
      <c r="H904" s="270">
        <v>17</v>
      </c>
      <c r="I904" s="270">
        <v>0</v>
      </c>
      <c r="J904" s="270">
        <v>17</v>
      </c>
      <c r="K904" s="278">
        <f t="shared" si="26"/>
        <v>24</v>
      </c>
    </row>
    <row r="905" spans="2:11" x14ac:dyDescent="0.25">
      <c r="B905" t="s">
        <v>1179</v>
      </c>
      <c r="C905" s="270">
        <v>8581060</v>
      </c>
      <c r="D905" t="s">
        <v>2367</v>
      </c>
      <c r="E905" s="270">
        <v>6</v>
      </c>
      <c r="F905" s="270">
        <v>0</v>
      </c>
      <c r="G905" s="270">
        <v>6</v>
      </c>
      <c r="H905" s="270">
        <v>17</v>
      </c>
      <c r="I905" s="270">
        <v>0</v>
      </c>
      <c r="J905" s="270">
        <v>17</v>
      </c>
      <c r="K905" s="278">
        <f t="shared" si="26"/>
        <v>23</v>
      </c>
    </row>
    <row r="906" spans="2:11" x14ac:dyDescent="0.25">
      <c r="B906" t="s">
        <v>1239</v>
      </c>
      <c r="C906" s="270">
        <v>8593492</v>
      </c>
      <c r="D906" t="s">
        <v>2416</v>
      </c>
      <c r="E906" s="270">
        <v>6</v>
      </c>
      <c r="F906" s="270">
        <v>1</v>
      </c>
      <c r="G906" s="270">
        <v>5</v>
      </c>
      <c r="H906" s="270">
        <v>17</v>
      </c>
      <c r="I906" s="270">
        <v>1</v>
      </c>
      <c r="J906" s="270">
        <v>16</v>
      </c>
      <c r="K906" s="278">
        <f t="shared" si="26"/>
        <v>23</v>
      </c>
    </row>
    <row r="907" spans="2:11" x14ac:dyDescent="0.25">
      <c r="B907" t="s">
        <v>1181</v>
      </c>
      <c r="C907" s="270">
        <v>8607672</v>
      </c>
      <c r="D907" t="s">
        <v>2465</v>
      </c>
      <c r="E907" s="270">
        <v>5</v>
      </c>
      <c r="F907" s="270">
        <v>0</v>
      </c>
      <c r="G907" s="270">
        <v>5</v>
      </c>
      <c r="H907" s="270">
        <v>17</v>
      </c>
      <c r="I907" s="270">
        <v>3</v>
      </c>
      <c r="J907" s="270">
        <v>14</v>
      </c>
      <c r="K907" s="278">
        <f t="shared" si="26"/>
        <v>22</v>
      </c>
    </row>
    <row r="908" spans="2:11" x14ac:dyDescent="0.25">
      <c r="B908" t="s">
        <v>1181</v>
      </c>
      <c r="C908" s="270">
        <v>8617921</v>
      </c>
      <c r="D908" t="s">
        <v>2488</v>
      </c>
      <c r="E908" s="270">
        <v>5</v>
      </c>
      <c r="F908" s="270">
        <v>1</v>
      </c>
      <c r="G908" s="270">
        <v>4</v>
      </c>
      <c r="H908" s="270">
        <v>17</v>
      </c>
      <c r="I908" s="270">
        <v>2</v>
      </c>
      <c r="J908" s="270">
        <v>15</v>
      </c>
      <c r="K908" s="278">
        <f t="shared" si="26"/>
        <v>22</v>
      </c>
    </row>
    <row r="909" spans="2:11" x14ac:dyDescent="0.25">
      <c r="B909" t="s">
        <v>1179</v>
      </c>
      <c r="C909" s="270">
        <v>8634037</v>
      </c>
      <c r="D909" t="s">
        <v>2495</v>
      </c>
      <c r="E909" s="270">
        <v>5</v>
      </c>
      <c r="F909" s="270">
        <v>1</v>
      </c>
      <c r="G909" s="270">
        <v>4</v>
      </c>
      <c r="H909" s="270">
        <v>17</v>
      </c>
      <c r="I909" s="270">
        <v>2</v>
      </c>
      <c r="J909" s="270">
        <v>15</v>
      </c>
      <c r="K909" s="278">
        <f t="shared" si="26"/>
        <v>22</v>
      </c>
    </row>
    <row r="910" spans="2:11" x14ac:dyDescent="0.25">
      <c r="B910" t="s">
        <v>1181</v>
      </c>
      <c r="C910" s="270">
        <v>8600741</v>
      </c>
      <c r="D910" t="s">
        <v>2518</v>
      </c>
      <c r="E910" s="270">
        <v>4</v>
      </c>
      <c r="F910" s="270">
        <v>0</v>
      </c>
      <c r="G910" s="270">
        <v>4</v>
      </c>
      <c r="H910" s="270">
        <v>17</v>
      </c>
      <c r="I910" s="270">
        <v>1</v>
      </c>
      <c r="J910" s="270">
        <v>16</v>
      </c>
      <c r="K910" s="278">
        <f t="shared" si="26"/>
        <v>21</v>
      </c>
    </row>
    <row r="911" spans="2:11" x14ac:dyDescent="0.25">
      <c r="B911" t="s">
        <v>1239</v>
      </c>
      <c r="C911" s="270">
        <v>8635597</v>
      </c>
      <c r="D911" t="s">
        <v>2529</v>
      </c>
      <c r="E911" s="270">
        <v>4</v>
      </c>
      <c r="F911" s="270">
        <v>0</v>
      </c>
      <c r="G911" s="270">
        <v>4</v>
      </c>
      <c r="H911" s="270">
        <v>17</v>
      </c>
      <c r="I911" s="270">
        <v>0</v>
      </c>
      <c r="J911" s="270">
        <v>17</v>
      </c>
    </row>
    <row r="912" spans="2:11" x14ac:dyDescent="0.25">
      <c r="B912" t="s">
        <v>1181</v>
      </c>
      <c r="C912" s="270">
        <v>8589574</v>
      </c>
      <c r="D912" t="s">
        <v>2568</v>
      </c>
      <c r="E912" s="270">
        <v>3</v>
      </c>
      <c r="F912" s="270">
        <v>0</v>
      </c>
      <c r="G912" s="270">
        <v>3</v>
      </c>
      <c r="H912" s="270">
        <v>17</v>
      </c>
      <c r="I912" s="270">
        <v>0</v>
      </c>
      <c r="J912" s="270">
        <v>17</v>
      </c>
      <c r="K912" s="278"/>
    </row>
    <row r="913" spans="2:11" x14ac:dyDescent="0.25">
      <c r="B913" t="s">
        <v>1237</v>
      </c>
      <c r="C913" s="270">
        <v>8638724</v>
      </c>
      <c r="D913" t="s">
        <v>2575</v>
      </c>
      <c r="E913" s="270">
        <v>3</v>
      </c>
      <c r="F913" s="270">
        <v>0</v>
      </c>
      <c r="G913" s="270">
        <v>3</v>
      </c>
      <c r="H913" s="270">
        <v>17</v>
      </c>
      <c r="I913" s="270">
        <v>6</v>
      </c>
      <c r="J913" s="270">
        <v>11</v>
      </c>
      <c r="K913" s="278"/>
    </row>
    <row r="914" spans="2:11" x14ac:dyDescent="0.25">
      <c r="B914" t="s">
        <v>1181</v>
      </c>
      <c r="C914" s="270">
        <v>8607504</v>
      </c>
      <c r="D914" t="s">
        <v>2599</v>
      </c>
      <c r="E914" s="270">
        <v>3</v>
      </c>
      <c r="F914" s="270">
        <v>0</v>
      </c>
      <c r="G914" s="270">
        <v>3</v>
      </c>
      <c r="H914" s="270">
        <v>17</v>
      </c>
      <c r="I914" s="270">
        <v>3</v>
      </c>
      <c r="J914" s="270">
        <v>14</v>
      </c>
    </row>
    <row r="915" spans="2:11" x14ac:dyDescent="0.25">
      <c r="B915" t="s">
        <v>1179</v>
      </c>
      <c r="C915" s="270">
        <v>8642286</v>
      </c>
      <c r="D915" t="s">
        <v>2623</v>
      </c>
      <c r="E915" s="270">
        <v>2</v>
      </c>
      <c r="F915" s="270">
        <v>0</v>
      </c>
      <c r="G915" s="270">
        <v>2</v>
      </c>
      <c r="H915" s="270">
        <v>17</v>
      </c>
      <c r="I915" s="270">
        <v>1</v>
      </c>
      <c r="J915" s="270">
        <v>16</v>
      </c>
    </row>
    <row r="916" spans="2:11" x14ac:dyDescent="0.25">
      <c r="B916" t="s">
        <v>1179</v>
      </c>
      <c r="C916" s="270">
        <v>8588504</v>
      </c>
      <c r="D916" t="s">
        <v>2634</v>
      </c>
      <c r="E916" s="270">
        <v>2</v>
      </c>
      <c r="F916" s="270">
        <v>0</v>
      </c>
      <c r="G916" s="270">
        <v>2</v>
      </c>
      <c r="H916" s="270">
        <v>17</v>
      </c>
      <c r="I916" s="270">
        <v>0</v>
      </c>
      <c r="J916" s="270">
        <v>17</v>
      </c>
    </row>
    <row r="917" spans="2:11" x14ac:dyDescent="0.25">
      <c r="B917" t="s">
        <v>1181</v>
      </c>
      <c r="C917" s="270">
        <v>8615447</v>
      </c>
      <c r="D917" t="s">
        <v>2653</v>
      </c>
      <c r="E917" s="270">
        <v>2</v>
      </c>
      <c r="F917" s="270">
        <v>0</v>
      </c>
      <c r="G917" s="270">
        <v>2</v>
      </c>
      <c r="H917" s="270">
        <v>17</v>
      </c>
      <c r="I917" s="270">
        <v>1</v>
      </c>
      <c r="J917" s="270">
        <v>16</v>
      </c>
    </row>
    <row r="918" spans="2:11" x14ac:dyDescent="0.25">
      <c r="B918" t="s">
        <v>1179</v>
      </c>
      <c r="C918" s="270">
        <v>8643128</v>
      </c>
      <c r="D918" t="s">
        <v>2696</v>
      </c>
      <c r="E918" s="270">
        <v>1</v>
      </c>
      <c r="F918" s="270">
        <v>0</v>
      </c>
      <c r="G918" s="270">
        <v>1</v>
      </c>
      <c r="H918" s="270">
        <v>17</v>
      </c>
      <c r="I918" s="270">
        <v>3</v>
      </c>
      <c r="J918" s="270">
        <v>14</v>
      </c>
    </row>
    <row r="919" spans="2:11" x14ac:dyDescent="0.25">
      <c r="B919" t="s">
        <v>1181</v>
      </c>
      <c r="C919" s="270">
        <v>8592753</v>
      </c>
      <c r="D919" t="s">
        <v>2085</v>
      </c>
      <c r="E919" s="270">
        <v>13</v>
      </c>
      <c r="F919" s="270">
        <v>0</v>
      </c>
      <c r="G919" s="270">
        <v>13</v>
      </c>
      <c r="H919" s="270">
        <v>16</v>
      </c>
      <c r="I919" s="270">
        <v>3</v>
      </c>
      <c r="J919" s="270">
        <v>13</v>
      </c>
      <c r="K919" s="278">
        <f t="shared" ref="K919:K937" si="27">E919+H919</f>
        <v>29</v>
      </c>
    </row>
    <row r="920" spans="2:11" x14ac:dyDescent="0.25">
      <c r="B920" t="s">
        <v>1239</v>
      </c>
      <c r="C920" s="270">
        <v>8587414</v>
      </c>
      <c r="D920" t="s">
        <v>2155</v>
      </c>
      <c r="E920" s="270">
        <v>11</v>
      </c>
      <c r="F920" s="270">
        <v>0</v>
      </c>
      <c r="G920" s="270">
        <v>11</v>
      </c>
      <c r="H920" s="270">
        <v>16</v>
      </c>
      <c r="I920" s="270">
        <v>1</v>
      </c>
      <c r="J920" s="270">
        <v>15</v>
      </c>
      <c r="K920" s="278">
        <f t="shared" si="27"/>
        <v>27</v>
      </c>
    </row>
    <row r="921" spans="2:11" x14ac:dyDescent="0.25">
      <c r="B921" t="s">
        <v>1181</v>
      </c>
      <c r="C921" s="270">
        <v>8587164</v>
      </c>
      <c r="D921" t="s">
        <v>2160</v>
      </c>
      <c r="E921" s="270">
        <v>11</v>
      </c>
      <c r="F921" s="270">
        <v>0</v>
      </c>
      <c r="G921" s="270">
        <v>11</v>
      </c>
      <c r="H921" s="270">
        <v>16</v>
      </c>
      <c r="I921" s="270">
        <v>1</v>
      </c>
      <c r="J921" s="270">
        <v>15</v>
      </c>
      <c r="K921" s="278">
        <f t="shared" si="27"/>
        <v>27</v>
      </c>
    </row>
    <row r="922" spans="2:11" x14ac:dyDescent="0.25">
      <c r="B922" t="s">
        <v>1191</v>
      </c>
      <c r="C922" s="270">
        <v>8627054</v>
      </c>
      <c r="D922" t="s">
        <v>2267</v>
      </c>
      <c r="E922" s="270">
        <v>8</v>
      </c>
      <c r="F922" s="270">
        <v>0</v>
      </c>
      <c r="G922" s="270">
        <v>8</v>
      </c>
      <c r="H922" s="270">
        <v>16</v>
      </c>
      <c r="I922" s="270">
        <v>3</v>
      </c>
      <c r="J922" s="270">
        <v>13</v>
      </c>
      <c r="K922" s="278">
        <f t="shared" si="27"/>
        <v>24</v>
      </c>
    </row>
    <row r="923" spans="2:11" x14ac:dyDescent="0.25">
      <c r="B923" t="s">
        <v>1181</v>
      </c>
      <c r="C923" s="270">
        <v>8632670</v>
      </c>
      <c r="D923" t="s">
        <v>2270</v>
      </c>
      <c r="E923" s="270">
        <v>8</v>
      </c>
      <c r="F923" s="270">
        <v>1</v>
      </c>
      <c r="G923" s="270">
        <v>7</v>
      </c>
      <c r="H923" s="270">
        <v>16</v>
      </c>
      <c r="I923" s="270">
        <v>3</v>
      </c>
      <c r="J923" s="270">
        <v>13</v>
      </c>
      <c r="K923" s="278">
        <f t="shared" si="27"/>
        <v>24</v>
      </c>
    </row>
    <row r="924" spans="2:11" x14ac:dyDescent="0.25">
      <c r="B924" t="s">
        <v>1239</v>
      </c>
      <c r="C924" s="270">
        <v>8628511</v>
      </c>
      <c r="D924" t="s">
        <v>2281</v>
      </c>
      <c r="E924" s="270">
        <v>8</v>
      </c>
      <c r="F924" s="270">
        <v>1</v>
      </c>
      <c r="G924" s="270">
        <v>7</v>
      </c>
      <c r="H924" s="270">
        <v>16</v>
      </c>
      <c r="I924" s="270">
        <v>0</v>
      </c>
      <c r="J924" s="270">
        <v>16</v>
      </c>
      <c r="K924" s="278">
        <f t="shared" si="27"/>
        <v>24</v>
      </c>
    </row>
    <row r="925" spans="2:11" x14ac:dyDescent="0.25">
      <c r="B925" t="s">
        <v>1181</v>
      </c>
      <c r="C925" s="270">
        <v>8630677</v>
      </c>
      <c r="D925" t="s">
        <v>2300</v>
      </c>
      <c r="E925" s="270">
        <v>8</v>
      </c>
      <c r="F925" s="270">
        <v>1</v>
      </c>
      <c r="G925" s="270">
        <v>7</v>
      </c>
      <c r="H925" s="270">
        <v>16</v>
      </c>
      <c r="I925" s="270">
        <v>1</v>
      </c>
      <c r="J925" s="270">
        <v>15</v>
      </c>
      <c r="K925" s="278">
        <f t="shared" si="27"/>
        <v>24</v>
      </c>
    </row>
    <row r="926" spans="2:11" x14ac:dyDescent="0.25">
      <c r="B926" t="s">
        <v>1181</v>
      </c>
      <c r="C926" s="270">
        <v>8639176</v>
      </c>
      <c r="D926" t="s">
        <v>2309</v>
      </c>
      <c r="E926" s="270">
        <v>8</v>
      </c>
      <c r="F926" s="270">
        <v>0</v>
      </c>
      <c r="G926" s="270">
        <v>8</v>
      </c>
      <c r="H926" s="270">
        <v>16</v>
      </c>
      <c r="I926" s="270">
        <v>2</v>
      </c>
      <c r="J926" s="270">
        <v>14</v>
      </c>
      <c r="K926" s="278">
        <f t="shared" si="27"/>
        <v>24</v>
      </c>
    </row>
    <row r="927" spans="2:11" x14ac:dyDescent="0.25">
      <c r="B927" t="s">
        <v>1181</v>
      </c>
      <c r="C927" s="270">
        <v>8590267</v>
      </c>
      <c r="D927" t="s">
        <v>2329</v>
      </c>
      <c r="E927" s="270">
        <v>7</v>
      </c>
      <c r="F927" s="270">
        <v>0</v>
      </c>
      <c r="G927" s="270">
        <v>7</v>
      </c>
      <c r="H927" s="270">
        <v>16</v>
      </c>
      <c r="I927" s="270">
        <v>1</v>
      </c>
      <c r="J927" s="270">
        <v>15</v>
      </c>
      <c r="K927" s="278">
        <f t="shared" si="27"/>
        <v>23</v>
      </c>
    </row>
    <row r="928" spans="2:11" x14ac:dyDescent="0.25">
      <c r="B928" t="s">
        <v>1237</v>
      </c>
      <c r="C928" s="270">
        <v>8600742</v>
      </c>
      <c r="D928" t="s">
        <v>2365</v>
      </c>
      <c r="E928" s="270">
        <v>7</v>
      </c>
      <c r="F928" s="270">
        <v>0</v>
      </c>
      <c r="G928" s="270">
        <v>7</v>
      </c>
      <c r="H928" s="270">
        <v>16</v>
      </c>
      <c r="I928" s="270">
        <v>0</v>
      </c>
      <c r="J928" s="270">
        <v>16</v>
      </c>
      <c r="K928" s="278">
        <f t="shared" si="27"/>
        <v>23</v>
      </c>
    </row>
    <row r="929" spans="2:11" x14ac:dyDescent="0.25">
      <c r="B929" t="s">
        <v>1181</v>
      </c>
      <c r="C929" s="270">
        <v>8614976</v>
      </c>
      <c r="D929" t="s">
        <v>2389</v>
      </c>
      <c r="E929" s="270">
        <v>6</v>
      </c>
      <c r="F929" s="270">
        <v>0</v>
      </c>
      <c r="G929" s="270">
        <v>6</v>
      </c>
      <c r="H929" s="270">
        <v>16</v>
      </c>
      <c r="I929" s="270">
        <v>4</v>
      </c>
      <c r="J929" s="270">
        <v>12</v>
      </c>
      <c r="K929" s="278">
        <f t="shared" si="27"/>
        <v>22</v>
      </c>
    </row>
    <row r="930" spans="2:11" x14ac:dyDescent="0.25">
      <c r="B930" t="s">
        <v>1179</v>
      </c>
      <c r="C930" s="270">
        <v>8608793</v>
      </c>
      <c r="D930" t="s">
        <v>2390</v>
      </c>
      <c r="E930" s="270">
        <v>6</v>
      </c>
      <c r="F930" s="270">
        <v>0</v>
      </c>
      <c r="G930" s="270">
        <v>6</v>
      </c>
      <c r="H930" s="270">
        <v>16</v>
      </c>
      <c r="I930" s="270">
        <v>2</v>
      </c>
      <c r="J930" s="270">
        <v>14</v>
      </c>
      <c r="K930" s="278">
        <f t="shared" si="27"/>
        <v>22</v>
      </c>
    </row>
    <row r="931" spans="2:11" x14ac:dyDescent="0.25">
      <c r="B931" t="s">
        <v>1181</v>
      </c>
      <c r="C931" s="270">
        <v>8617484</v>
      </c>
      <c r="D931" t="s">
        <v>2391</v>
      </c>
      <c r="E931" s="270">
        <v>6</v>
      </c>
      <c r="F931" s="270">
        <v>0</v>
      </c>
      <c r="G931" s="270">
        <v>6</v>
      </c>
      <c r="H931" s="270">
        <v>16</v>
      </c>
      <c r="I931" s="270">
        <v>0</v>
      </c>
      <c r="J931" s="270">
        <v>16</v>
      </c>
      <c r="K931" s="278">
        <f t="shared" si="27"/>
        <v>22</v>
      </c>
    </row>
    <row r="932" spans="2:11" x14ac:dyDescent="0.25">
      <c r="B932" t="s">
        <v>1237</v>
      </c>
      <c r="C932" s="270">
        <v>8643114</v>
      </c>
      <c r="D932" t="s">
        <v>2413</v>
      </c>
      <c r="E932" s="270">
        <v>6</v>
      </c>
      <c r="F932" s="270">
        <v>0</v>
      </c>
      <c r="G932" s="270">
        <v>6</v>
      </c>
      <c r="H932" s="270">
        <v>16</v>
      </c>
      <c r="I932" s="270">
        <v>0</v>
      </c>
      <c r="J932" s="270">
        <v>16</v>
      </c>
      <c r="K932" s="278">
        <f t="shared" si="27"/>
        <v>22</v>
      </c>
    </row>
    <row r="933" spans="2:11" x14ac:dyDescent="0.25">
      <c r="B933" t="s">
        <v>1181</v>
      </c>
      <c r="C933" s="270">
        <v>8635153</v>
      </c>
      <c r="D933" t="s">
        <v>2433</v>
      </c>
      <c r="E933" s="270">
        <v>5</v>
      </c>
      <c r="F933" s="270">
        <v>0</v>
      </c>
      <c r="G933" s="270">
        <v>5</v>
      </c>
      <c r="H933" s="270">
        <v>16</v>
      </c>
      <c r="I933" s="270">
        <v>2</v>
      </c>
      <c r="J933" s="270">
        <v>14</v>
      </c>
      <c r="K933" s="278">
        <f t="shared" si="27"/>
        <v>21</v>
      </c>
    </row>
    <row r="934" spans="2:11" x14ac:dyDescent="0.25">
      <c r="B934" t="s">
        <v>1181</v>
      </c>
      <c r="C934" s="270">
        <v>8592217</v>
      </c>
      <c r="D934" t="s">
        <v>2448</v>
      </c>
      <c r="E934" s="270">
        <v>5</v>
      </c>
      <c r="F934" s="270">
        <v>0</v>
      </c>
      <c r="G934" s="270">
        <v>5</v>
      </c>
      <c r="H934" s="270">
        <v>16</v>
      </c>
      <c r="I934" s="270">
        <v>1</v>
      </c>
      <c r="J934" s="270">
        <v>15</v>
      </c>
      <c r="K934" s="278">
        <f t="shared" si="27"/>
        <v>21</v>
      </c>
    </row>
    <row r="935" spans="2:11" x14ac:dyDescent="0.25">
      <c r="B935" t="s">
        <v>1179</v>
      </c>
      <c r="C935" s="270">
        <v>8631464</v>
      </c>
      <c r="D935" t="s">
        <v>2458</v>
      </c>
      <c r="E935" s="270">
        <v>5</v>
      </c>
      <c r="F935" s="270">
        <v>0</v>
      </c>
      <c r="G935" s="270">
        <v>5</v>
      </c>
      <c r="H935" s="270">
        <v>16</v>
      </c>
      <c r="I935" s="270">
        <v>1</v>
      </c>
      <c r="J935" s="270">
        <v>15</v>
      </c>
      <c r="K935" s="278">
        <f t="shared" si="27"/>
        <v>21</v>
      </c>
    </row>
    <row r="936" spans="2:11" x14ac:dyDescent="0.25">
      <c r="B936" t="s">
        <v>1181</v>
      </c>
      <c r="C936" s="270">
        <v>8590266</v>
      </c>
      <c r="D936" t="s">
        <v>2468</v>
      </c>
      <c r="E936" s="270">
        <v>5</v>
      </c>
      <c r="F936" s="270">
        <v>0</v>
      </c>
      <c r="G936" s="270">
        <v>5</v>
      </c>
      <c r="H936" s="270">
        <v>16</v>
      </c>
      <c r="I936" s="270">
        <v>0</v>
      </c>
      <c r="J936" s="270">
        <v>16</v>
      </c>
      <c r="K936" s="278">
        <f t="shared" si="27"/>
        <v>21</v>
      </c>
    </row>
    <row r="937" spans="2:11" x14ac:dyDescent="0.25">
      <c r="B937" t="s">
        <v>1239</v>
      </c>
      <c r="C937" s="270">
        <v>8597327</v>
      </c>
      <c r="D937" t="s">
        <v>2521</v>
      </c>
      <c r="E937" s="270">
        <v>4</v>
      </c>
      <c r="F937" s="270">
        <v>0</v>
      </c>
      <c r="G937" s="270">
        <v>4</v>
      </c>
      <c r="H937" s="270">
        <v>16</v>
      </c>
      <c r="I937" s="270">
        <v>1</v>
      </c>
      <c r="J937" s="270">
        <v>15</v>
      </c>
      <c r="K937" s="278">
        <f t="shared" si="27"/>
        <v>20</v>
      </c>
    </row>
    <row r="938" spans="2:11" x14ac:dyDescent="0.25">
      <c r="B938" t="s">
        <v>1237</v>
      </c>
      <c r="C938" s="270">
        <v>8631124</v>
      </c>
      <c r="D938" t="s">
        <v>2523</v>
      </c>
      <c r="E938" s="270">
        <v>4</v>
      </c>
      <c r="F938" s="270">
        <v>0</v>
      </c>
      <c r="G938" s="270">
        <v>4</v>
      </c>
      <c r="H938" s="270">
        <v>16</v>
      </c>
      <c r="I938" s="270">
        <v>3</v>
      </c>
      <c r="J938" s="270">
        <v>13</v>
      </c>
    </row>
    <row r="939" spans="2:11" x14ac:dyDescent="0.25">
      <c r="B939" t="s">
        <v>1181</v>
      </c>
      <c r="C939" s="270">
        <v>8633886</v>
      </c>
      <c r="D939" t="s">
        <v>2573</v>
      </c>
      <c r="E939" s="270">
        <v>3</v>
      </c>
      <c r="F939" s="270">
        <v>0</v>
      </c>
      <c r="G939" s="270">
        <v>3</v>
      </c>
      <c r="H939" s="270">
        <v>16</v>
      </c>
      <c r="I939" s="270">
        <v>3</v>
      </c>
      <c r="J939" s="270">
        <v>13</v>
      </c>
    </row>
    <row r="940" spans="2:11" x14ac:dyDescent="0.25">
      <c r="B940" t="s">
        <v>1181</v>
      </c>
      <c r="C940" s="270">
        <v>8607670</v>
      </c>
      <c r="D940" t="s">
        <v>2600</v>
      </c>
      <c r="E940" s="270">
        <v>3</v>
      </c>
      <c r="F940" s="270">
        <v>0</v>
      </c>
      <c r="G940" s="270">
        <v>3</v>
      </c>
      <c r="H940" s="270">
        <v>16</v>
      </c>
      <c r="I940" s="270">
        <v>2</v>
      </c>
      <c r="J940" s="270">
        <v>14</v>
      </c>
    </row>
    <row r="941" spans="2:11" x14ac:dyDescent="0.25">
      <c r="B941" t="s">
        <v>1179</v>
      </c>
      <c r="C941" s="270">
        <v>8608840</v>
      </c>
      <c r="D941" t="s">
        <v>2601</v>
      </c>
      <c r="E941" s="270">
        <v>3</v>
      </c>
      <c r="F941" s="270">
        <v>0</v>
      </c>
      <c r="G941" s="270">
        <v>3</v>
      </c>
      <c r="H941" s="270">
        <v>16</v>
      </c>
      <c r="I941" s="270">
        <v>3</v>
      </c>
      <c r="J941" s="270">
        <v>13</v>
      </c>
    </row>
    <row r="942" spans="2:11" x14ac:dyDescent="0.25">
      <c r="B942" t="s">
        <v>1181</v>
      </c>
      <c r="C942" s="270">
        <v>8608462</v>
      </c>
      <c r="D942" t="s">
        <v>2618</v>
      </c>
      <c r="E942" s="270">
        <v>2</v>
      </c>
      <c r="F942" s="270">
        <v>0</v>
      </c>
      <c r="G942" s="270">
        <v>2</v>
      </c>
      <c r="H942" s="270">
        <v>16</v>
      </c>
      <c r="I942" s="270">
        <v>1</v>
      </c>
      <c r="J942" s="270">
        <v>15</v>
      </c>
    </row>
    <row r="943" spans="2:11" x14ac:dyDescent="0.25">
      <c r="B943" t="s">
        <v>1181</v>
      </c>
      <c r="C943" s="270">
        <v>8607668</v>
      </c>
      <c r="D943" t="s">
        <v>2642</v>
      </c>
      <c r="E943" s="270">
        <v>2</v>
      </c>
      <c r="F943" s="270">
        <v>0</v>
      </c>
      <c r="G943" s="270">
        <v>2</v>
      </c>
      <c r="H943" s="270">
        <v>16</v>
      </c>
      <c r="I943" s="270">
        <v>1</v>
      </c>
      <c r="J943" s="270">
        <v>15</v>
      </c>
    </row>
    <row r="944" spans="2:11" x14ac:dyDescent="0.25">
      <c r="B944" t="s">
        <v>1181</v>
      </c>
      <c r="C944" s="270">
        <v>8637754</v>
      </c>
      <c r="D944" t="s">
        <v>1755</v>
      </c>
      <c r="E944" s="270">
        <v>29</v>
      </c>
      <c r="F944" s="270">
        <v>0</v>
      </c>
      <c r="G944" s="270">
        <v>29</v>
      </c>
      <c r="H944" s="270">
        <v>15</v>
      </c>
      <c r="I944" s="270">
        <v>1</v>
      </c>
      <c r="J944" s="270">
        <v>14</v>
      </c>
      <c r="K944" s="278">
        <f t="shared" ref="K944:K963" si="28">E944+H944</f>
        <v>44</v>
      </c>
    </row>
    <row r="945" spans="2:11" x14ac:dyDescent="0.25">
      <c r="B945" t="s">
        <v>1221</v>
      </c>
      <c r="C945" s="270">
        <v>8634121</v>
      </c>
      <c r="D945" t="s">
        <v>2004</v>
      </c>
      <c r="E945" s="270">
        <v>16</v>
      </c>
      <c r="F945" s="270">
        <v>1</v>
      </c>
      <c r="G945" s="270">
        <v>15</v>
      </c>
      <c r="H945" s="270">
        <v>15</v>
      </c>
      <c r="I945" s="270">
        <v>2</v>
      </c>
      <c r="J945" s="270">
        <v>13</v>
      </c>
      <c r="K945" s="278">
        <f t="shared" si="28"/>
        <v>31</v>
      </c>
    </row>
    <row r="946" spans="2:11" x14ac:dyDescent="0.25">
      <c r="B946" t="s">
        <v>1181</v>
      </c>
      <c r="C946" s="270">
        <v>8589176</v>
      </c>
      <c r="D946" t="s">
        <v>2145</v>
      </c>
      <c r="E946" s="270">
        <v>11</v>
      </c>
      <c r="F946" s="270">
        <v>0</v>
      </c>
      <c r="G946" s="270">
        <v>11</v>
      </c>
      <c r="H946" s="270">
        <v>15</v>
      </c>
      <c r="I946" s="270">
        <v>0</v>
      </c>
      <c r="J946" s="270">
        <v>15</v>
      </c>
      <c r="K946" s="278">
        <f t="shared" si="28"/>
        <v>26</v>
      </c>
    </row>
    <row r="947" spans="2:11" x14ac:dyDescent="0.25">
      <c r="B947" t="s">
        <v>1239</v>
      </c>
      <c r="C947" s="270">
        <v>8599384</v>
      </c>
      <c r="D947" t="s">
        <v>2147</v>
      </c>
      <c r="E947" s="270">
        <v>11</v>
      </c>
      <c r="F947" s="270">
        <v>2</v>
      </c>
      <c r="G947" s="270">
        <v>9</v>
      </c>
      <c r="H947" s="270">
        <v>15</v>
      </c>
      <c r="I947" s="270">
        <v>3</v>
      </c>
      <c r="J947" s="270">
        <v>12</v>
      </c>
      <c r="K947" s="278">
        <f t="shared" si="28"/>
        <v>26</v>
      </c>
    </row>
    <row r="948" spans="2:11" x14ac:dyDescent="0.25">
      <c r="B948" t="s">
        <v>1239</v>
      </c>
      <c r="C948" s="270">
        <v>8602860</v>
      </c>
      <c r="D948" t="s">
        <v>2148</v>
      </c>
      <c r="E948" s="270">
        <v>11</v>
      </c>
      <c r="F948" s="270">
        <v>2</v>
      </c>
      <c r="G948" s="270">
        <v>9</v>
      </c>
      <c r="H948" s="270">
        <v>15</v>
      </c>
      <c r="I948" s="270">
        <v>1</v>
      </c>
      <c r="J948" s="270">
        <v>14</v>
      </c>
      <c r="K948" s="278">
        <f t="shared" si="28"/>
        <v>26</v>
      </c>
    </row>
    <row r="949" spans="2:11" x14ac:dyDescent="0.25">
      <c r="B949" t="s">
        <v>1181</v>
      </c>
      <c r="C949" s="270">
        <v>8590526</v>
      </c>
      <c r="D949" t="s">
        <v>2196</v>
      </c>
      <c r="E949" s="270">
        <v>10</v>
      </c>
      <c r="F949" s="270">
        <v>0</v>
      </c>
      <c r="G949" s="270">
        <v>10</v>
      </c>
      <c r="H949" s="270">
        <v>15</v>
      </c>
      <c r="I949" s="270">
        <v>0</v>
      </c>
      <c r="J949" s="270">
        <v>15</v>
      </c>
      <c r="K949" s="278">
        <f t="shared" si="28"/>
        <v>25</v>
      </c>
    </row>
    <row r="950" spans="2:11" x14ac:dyDescent="0.25">
      <c r="B950" t="s">
        <v>1237</v>
      </c>
      <c r="C950" s="270">
        <v>8615968</v>
      </c>
      <c r="D950" t="s">
        <v>2208</v>
      </c>
      <c r="E950" s="270">
        <v>9</v>
      </c>
      <c r="F950" s="270">
        <v>0</v>
      </c>
      <c r="G950" s="270">
        <v>9</v>
      </c>
      <c r="H950" s="270">
        <v>15</v>
      </c>
      <c r="I950" s="270">
        <v>2</v>
      </c>
      <c r="J950" s="270">
        <v>13</v>
      </c>
      <c r="K950" s="278">
        <f t="shared" si="28"/>
        <v>24</v>
      </c>
    </row>
    <row r="951" spans="2:11" x14ac:dyDescent="0.25">
      <c r="B951" t="s">
        <v>1181</v>
      </c>
      <c r="C951" s="270">
        <v>8628651</v>
      </c>
      <c r="D951" t="s">
        <v>2209</v>
      </c>
      <c r="E951" s="270">
        <v>9</v>
      </c>
      <c r="F951" s="270">
        <v>1</v>
      </c>
      <c r="G951" s="270">
        <v>8</v>
      </c>
      <c r="H951" s="270">
        <v>15</v>
      </c>
      <c r="I951" s="270">
        <v>1</v>
      </c>
      <c r="J951" s="270">
        <v>14</v>
      </c>
      <c r="K951" s="278">
        <f t="shared" si="28"/>
        <v>24</v>
      </c>
    </row>
    <row r="952" spans="2:11" x14ac:dyDescent="0.25">
      <c r="B952" t="s">
        <v>1181</v>
      </c>
      <c r="C952" s="270">
        <v>8639839</v>
      </c>
      <c r="D952" t="s">
        <v>2259</v>
      </c>
      <c r="E952" s="270">
        <v>8</v>
      </c>
      <c r="F952" s="270">
        <v>1</v>
      </c>
      <c r="G952" s="270">
        <v>7</v>
      </c>
      <c r="H952" s="270">
        <v>15</v>
      </c>
      <c r="I952" s="270">
        <v>4</v>
      </c>
      <c r="J952" s="270">
        <v>11</v>
      </c>
      <c r="K952" s="278">
        <f t="shared" si="28"/>
        <v>23</v>
      </c>
    </row>
    <row r="953" spans="2:11" x14ac:dyDescent="0.25">
      <c r="B953" t="s">
        <v>1181</v>
      </c>
      <c r="C953" s="270">
        <v>8600197</v>
      </c>
      <c r="D953" t="s">
        <v>2282</v>
      </c>
      <c r="E953" s="270">
        <v>8</v>
      </c>
      <c r="F953" s="270">
        <v>0</v>
      </c>
      <c r="G953" s="270">
        <v>8</v>
      </c>
      <c r="H953" s="270">
        <v>15</v>
      </c>
      <c r="I953" s="270">
        <v>0</v>
      </c>
      <c r="J953" s="270">
        <v>15</v>
      </c>
      <c r="K953" s="278">
        <f t="shared" si="28"/>
        <v>23</v>
      </c>
    </row>
    <row r="954" spans="2:11" x14ac:dyDescent="0.25">
      <c r="B954" t="s">
        <v>1237</v>
      </c>
      <c r="C954" s="270">
        <v>8634043</v>
      </c>
      <c r="D954" t="s">
        <v>2374</v>
      </c>
      <c r="E954" s="270">
        <v>6</v>
      </c>
      <c r="F954" s="270">
        <v>1</v>
      </c>
      <c r="G954" s="270">
        <v>5</v>
      </c>
      <c r="H954" s="270">
        <v>15</v>
      </c>
      <c r="I954" s="270">
        <v>2</v>
      </c>
      <c r="J954" s="270">
        <v>13</v>
      </c>
      <c r="K954" s="278">
        <f t="shared" si="28"/>
        <v>21</v>
      </c>
    </row>
    <row r="955" spans="2:11" x14ac:dyDescent="0.25">
      <c r="B955" t="s">
        <v>1181</v>
      </c>
      <c r="C955" s="270">
        <v>8631207</v>
      </c>
      <c r="D955" t="s">
        <v>2398</v>
      </c>
      <c r="E955" s="270">
        <v>6</v>
      </c>
      <c r="F955" s="270">
        <v>1</v>
      </c>
      <c r="G955" s="270">
        <v>5</v>
      </c>
      <c r="H955" s="270">
        <v>15</v>
      </c>
      <c r="I955" s="270">
        <v>1</v>
      </c>
      <c r="J955" s="270">
        <v>14</v>
      </c>
      <c r="K955" s="278">
        <f t="shared" si="28"/>
        <v>21</v>
      </c>
    </row>
    <row r="956" spans="2:11" x14ac:dyDescent="0.25">
      <c r="B956" t="s">
        <v>1181</v>
      </c>
      <c r="C956" s="270">
        <v>8607996</v>
      </c>
      <c r="D956" t="s">
        <v>2407</v>
      </c>
      <c r="E956" s="270">
        <v>6</v>
      </c>
      <c r="F956" s="270">
        <v>0</v>
      </c>
      <c r="G956" s="270">
        <v>6</v>
      </c>
      <c r="H956" s="270">
        <v>15</v>
      </c>
      <c r="I956" s="270">
        <v>0</v>
      </c>
      <c r="J956" s="270">
        <v>15</v>
      </c>
      <c r="K956" s="278">
        <f t="shared" si="28"/>
        <v>21</v>
      </c>
    </row>
    <row r="957" spans="2:11" x14ac:dyDescent="0.25">
      <c r="B957" t="s">
        <v>1239</v>
      </c>
      <c r="C957" s="270">
        <v>8604586</v>
      </c>
      <c r="D957" t="s">
        <v>2421</v>
      </c>
      <c r="E957" s="270">
        <v>6</v>
      </c>
      <c r="F957" s="270">
        <v>1</v>
      </c>
      <c r="G957" s="270">
        <v>5</v>
      </c>
      <c r="H957" s="270">
        <v>15</v>
      </c>
      <c r="I957" s="270">
        <v>0</v>
      </c>
      <c r="J957" s="270">
        <v>15</v>
      </c>
      <c r="K957" s="278">
        <f t="shared" si="28"/>
        <v>21</v>
      </c>
    </row>
    <row r="958" spans="2:11" x14ac:dyDescent="0.25">
      <c r="B958" t="s">
        <v>1181</v>
      </c>
      <c r="C958" s="270">
        <v>8614765</v>
      </c>
      <c r="D958" t="s">
        <v>2424</v>
      </c>
      <c r="E958" s="270">
        <v>6</v>
      </c>
      <c r="F958" s="270">
        <v>0</v>
      </c>
      <c r="G958" s="270">
        <v>6</v>
      </c>
      <c r="H958" s="270">
        <v>15</v>
      </c>
      <c r="I958" s="270">
        <v>4</v>
      </c>
      <c r="J958" s="270">
        <v>11</v>
      </c>
      <c r="K958" s="278">
        <f t="shared" si="28"/>
        <v>21</v>
      </c>
    </row>
    <row r="959" spans="2:11" x14ac:dyDescent="0.25">
      <c r="B959" t="s">
        <v>1239</v>
      </c>
      <c r="C959" s="270">
        <v>8581626</v>
      </c>
      <c r="D959" t="s">
        <v>2484</v>
      </c>
      <c r="E959" s="270">
        <v>5</v>
      </c>
      <c r="F959" s="270">
        <v>1</v>
      </c>
      <c r="G959" s="270">
        <v>4</v>
      </c>
      <c r="H959" s="270">
        <v>15</v>
      </c>
      <c r="I959" s="270">
        <v>3</v>
      </c>
      <c r="J959" s="270">
        <v>12</v>
      </c>
      <c r="K959" s="278">
        <f t="shared" si="28"/>
        <v>20</v>
      </c>
    </row>
    <row r="960" spans="2:11" x14ac:dyDescent="0.25">
      <c r="B960" t="s">
        <v>1181</v>
      </c>
      <c r="C960" s="270">
        <v>8614528</v>
      </c>
      <c r="D960" t="s">
        <v>2492</v>
      </c>
      <c r="E960" s="270">
        <v>5</v>
      </c>
      <c r="F960" s="270">
        <v>0</v>
      </c>
      <c r="G960" s="270">
        <v>5</v>
      </c>
      <c r="H960" s="270">
        <v>15</v>
      </c>
      <c r="I960" s="270">
        <v>0</v>
      </c>
      <c r="J960" s="270">
        <v>15</v>
      </c>
      <c r="K960" s="278">
        <f t="shared" si="28"/>
        <v>20</v>
      </c>
    </row>
    <row r="961" spans="2:11" x14ac:dyDescent="0.25">
      <c r="B961" t="s">
        <v>1237</v>
      </c>
      <c r="C961" s="270">
        <v>8585346</v>
      </c>
      <c r="D961" t="s">
        <v>2507</v>
      </c>
      <c r="E961" s="270">
        <v>4</v>
      </c>
      <c r="F961" s="270">
        <v>0</v>
      </c>
      <c r="G961" s="270">
        <v>4</v>
      </c>
      <c r="H961" s="270">
        <v>15</v>
      </c>
      <c r="I961" s="270">
        <v>1</v>
      </c>
      <c r="J961" s="270">
        <v>14</v>
      </c>
      <c r="K961" s="278">
        <f t="shared" si="28"/>
        <v>19</v>
      </c>
    </row>
    <row r="962" spans="2:11" x14ac:dyDescent="0.25">
      <c r="B962" t="s">
        <v>1181</v>
      </c>
      <c r="C962" s="270">
        <v>8638788</v>
      </c>
      <c r="D962" t="s">
        <v>2520</v>
      </c>
      <c r="E962" s="270">
        <v>4</v>
      </c>
      <c r="F962" s="270">
        <v>1</v>
      </c>
      <c r="G962" s="270">
        <v>3</v>
      </c>
      <c r="H962" s="270">
        <v>15</v>
      </c>
      <c r="I962" s="270">
        <v>2</v>
      </c>
      <c r="J962" s="270">
        <v>13</v>
      </c>
      <c r="K962" s="278">
        <f t="shared" si="28"/>
        <v>19</v>
      </c>
    </row>
    <row r="963" spans="2:11" x14ac:dyDescent="0.25">
      <c r="B963" t="s">
        <v>1239</v>
      </c>
      <c r="C963" s="270">
        <v>8620791</v>
      </c>
      <c r="D963" t="s">
        <v>2522</v>
      </c>
      <c r="E963" s="270">
        <v>4</v>
      </c>
      <c r="F963" s="270">
        <v>1</v>
      </c>
      <c r="G963" s="270">
        <v>3</v>
      </c>
      <c r="H963" s="270">
        <v>15</v>
      </c>
      <c r="I963" s="270">
        <v>2</v>
      </c>
      <c r="J963" s="270">
        <v>13</v>
      </c>
      <c r="K963" s="278">
        <f t="shared" si="28"/>
        <v>19</v>
      </c>
    </row>
    <row r="964" spans="2:11" x14ac:dyDescent="0.25">
      <c r="B964" t="s">
        <v>1181</v>
      </c>
      <c r="C964" s="270">
        <v>8604790</v>
      </c>
      <c r="D964" t="s">
        <v>2528</v>
      </c>
      <c r="E964" s="270">
        <v>4</v>
      </c>
      <c r="F964" s="270">
        <v>0</v>
      </c>
      <c r="G964" s="270">
        <v>4</v>
      </c>
      <c r="H964" s="270">
        <v>15</v>
      </c>
      <c r="I964" s="270">
        <v>3</v>
      </c>
      <c r="J964" s="270">
        <v>12</v>
      </c>
      <c r="K964" s="278"/>
    </row>
    <row r="965" spans="2:11" x14ac:dyDescent="0.25">
      <c r="B965" t="s">
        <v>1239</v>
      </c>
      <c r="C965" s="270">
        <v>8585769</v>
      </c>
      <c r="D965" t="s">
        <v>2588</v>
      </c>
      <c r="E965" s="270">
        <v>3</v>
      </c>
      <c r="F965" s="270">
        <v>0</v>
      </c>
      <c r="G965" s="270">
        <v>3</v>
      </c>
      <c r="H965" s="270">
        <v>15</v>
      </c>
      <c r="I965" s="270">
        <v>1</v>
      </c>
      <c r="J965" s="270">
        <v>14</v>
      </c>
    </row>
    <row r="966" spans="2:11" x14ac:dyDescent="0.25">
      <c r="B966" t="s">
        <v>1239</v>
      </c>
      <c r="C966" s="270">
        <v>8588327</v>
      </c>
      <c r="D966" t="s">
        <v>2595</v>
      </c>
      <c r="E966" s="270">
        <v>3</v>
      </c>
      <c r="F966" s="270">
        <v>0</v>
      </c>
      <c r="G966" s="270">
        <v>3</v>
      </c>
      <c r="H966" s="270">
        <v>15</v>
      </c>
      <c r="I966" s="270">
        <v>0</v>
      </c>
      <c r="J966" s="270">
        <v>15</v>
      </c>
    </row>
    <row r="967" spans="2:11" x14ac:dyDescent="0.25">
      <c r="B967" t="s">
        <v>1181</v>
      </c>
      <c r="C967" s="270">
        <v>8581264</v>
      </c>
      <c r="D967" t="s">
        <v>2604</v>
      </c>
      <c r="E967" s="270">
        <v>3</v>
      </c>
      <c r="F967" s="270">
        <v>0</v>
      </c>
      <c r="G967" s="270">
        <v>3</v>
      </c>
      <c r="H967" s="270">
        <v>15</v>
      </c>
      <c r="I967" s="270">
        <v>1</v>
      </c>
      <c r="J967" s="270">
        <v>14</v>
      </c>
    </row>
    <row r="968" spans="2:11" x14ac:dyDescent="0.25">
      <c r="B968" t="s">
        <v>1239</v>
      </c>
      <c r="C968" s="270">
        <v>8592215</v>
      </c>
      <c r="D968" t="s">
        <v>2622</v>
      </c>
      <c r="E968" s="270">
        <v>2</v>
      </c>
      <c r="F968" s="270">
        <v>1</v>
      </c>
      <c r="G968" s="270">
        <v>1</v>
      </c>
      <c r="H968" s="270">
        <v>15</v>
      </c>
      <c r="I968" s="270">
        <v>2</v>
      </c>
      <c r="J968" s="270">
        <v>13</v>
      </c>
    </row>
    <row r="969" spans="2:11" x14ac:dyDescent="0.25">
      <c r="B969" t="s">
        <v>1179</v>
      </c>
      <c r="C969" s="270">
        <v>8596408</v>
      </c>
      <c r="D969" t="s">
        <v>2692</v>
      </c>
      <c r="E969" s="270">
        <v>1</v>
      </c>
      <c r="F969" s="270">
        <v>0</v>
      </c>
      <c r="G969" s="270">
        <v>1</v>
      </c>
      <c r="H969" s="270">
        <v>15</v>
      </c>
      <c r="I969" s="270">
        <v>0</v>
      </c>
      <c r="J969" s="270">
        <v>15</v>
      </c>
    </row>
    <row r="970" spans="2:11" x14ac:dyDescent="0.25">
      <c r="B970" t="s">
        <v>1194</v>
      </c>
      <c r="C970" s="270">
        <v>8643221</v>
      </c>
      <c r="D970" t="s">
        <v>1995</v>
      </c>
      <c r="E970" s="270">
        <v>16</v>
      </c>
      <c r="F970" s="270">
        <v>1</v>
      </c>
      <c r="G970" s="270">
        <v>15</v>
      </c>
      <c r="H970" s="270">
        <v>14</v>
      </c>
      <c r="I970" s="270">
        <v>0</v>
      </c>
      <c r="J970" s="270">
        <v>14</v>
      </c>
      <c r="K970" s="278">
        <f t="shared" ref="K970:K983" si="29">E970+H970</f>
        <v>30</v>
      </c>
    </row>
    <row r="971" spans="2:11" x14ac:dyDescent="0.25">
      <c r="B971" t="s">
        <v>1181</v>
      </c>
      <c r="C971" s="270">
        <v>8617485</v>
      </c>
      <c r="D971" t="s">
        <v>2087</v>
      </c>
      <c r="E971" s="270">
        <v>13</v>
      </c>
      <c r="F971" s="270">
        <v>0</v>
      </c>
      <c r="G971" s="270">
        <v>13</v>
      </c>
      <c r="H971" s="270">
        <v>14</v>
      </c>
      <c r="I971" s="270">
        <v>1</v>
      </c>
      <c r="J971" s="270">
        <v>13</v>
      </c>
      <c r="K971" s="278">
        <f t="shared" si="29"/>
        <v>27</v>
      </c>
    </row>
    <row r="972" spans="2:11" x14ac:dyDescent="0.25">
      <c r="B972" t="s">
        <v>1181</v>
      </c>
      <c r="C972" s="270">
        <v>8638010</v>
      </c>
      <c r="D972" t="s">
        <v>2169</v>
      </c>
      <c r="E972" s="270">
        <v>10</v>
      </c>
      <c r="F972" s="270">
        <v>2</v>
      </c>
      <c r="G972" s="270">
        <v>8</v>
      </c>
      <c r="H972" s="270">
        <v>14</v>
      </c>
      <c r="I972" s="270">
        <v>1</v>
      </c>
      <c r="J972" s="270">
        <v>13</v>
      </c>
      <c r="K972" s="278">
        <f t="shared" si="29"/>
        <v>24</v>
      </c>
    </row>
    <row r="973" spans="2:11" x14ac:dyDescent="0.25">
      <c r="B973" t="s">
        <v>1239</v>
      </c>
      <c r="C973" s="270">
        <v>8592931</v>
      </c>
      <c r="D973" t="s">
        <v>2188</v>
      </c>
      <c r="E973" s="270">
        <v>10</v>
      </c>
      <c r="F973" s="270">
        <v>0</v>
      </c>
      <c r="G973" s="270">
        <v>10</v>
      </c>
      <c r="H973" s="270">
        <v>14</v>
      </c>
      <c r="I973" s="270">
        <v>0</v>
      </c>
      <c r="J973" s="270">
        <v>14</v>
      </c>
      <c r="K973" s="278">
        <f t="shared" si="29"/>
        <v>24</v>
      </c>
    </row>
    <row r="974" spans="2:11" x14ac:dyDescent="0.25">
      <c r="B974" t="s">
        <v>1181</v>
      </c>
      <c r="C974" s="270">
        <v>8586690</v>
      </c>
      <c r="D974" t="s">
        <v>2214</v>
      </c>
      <c r="E974" s="270">
        <v>9</v>
      </c>
      <c r="F974" s="270">
        <v>0</v>
      </c>
      <c r="G974" s="270">
        <v>9</v>
      </c>
      <c r="H974" s="270">
        <v>14</v>
      </c>
      <c r="I974" s="270">
        <v>0</v>
      </c>
      <c r="J974" s="270">
        <v>14</v>
      </c>
      <c r="K974" s="278">
        <f t="shared" si="29"/>
        <v>23</v>
      </c>
    </row>
    <row r="975" spans="2:11" x14ac:dyDescent="0.25">
      <c r="B975" t="s">
        <v>1181</v>
      </c>
      <c r="C975" s="270">
        <v>8614901</v>
      </c>
      <c r="D975" t="s">
        <v>2273</v>
      </c>
      <c r="E975" s="270">
        <v>8</v>
      </c>
      <c r="F975" s="270">
        <v>2</v>
      </c>
      <c r="G975" s="270">
        <v>6</v>
      </c>
      <c r="H975" s="270">
        <v>14</v>
      </c>
      <c r="I975" s="270">
        <v>2</v>
      </c>
      <c r="J975" s="270">
        <v>12</v>
      </c>
      <c r="K975" s="278">
        <f t="shared" si="29"/>
        <v>22</v>
      </c>
    </row>
    <row r="976" spans="2:11" x14ac:dyDescent="0.25">
      <c r="B976" t="s">
        <v>1239</v>
      </c>
      <c r="C976" s="270">
        <v>8600740</v>
      </c>
      <c r="D976" t="s">
        <v>2287</v>
      </c>
      <c r="E976" s="270">
        <v>8</v>
      </c>
      <c r="F976" s="270">
        <v>2</v>
      </c>
      <c r="G976" s="270">
        <v>6</v>
      </c>
      <c r="H976" s="270">
        <v>14</v>
      </c>
      <c r="I976" s="270">
        <v>1</v>
      </c>
      <c r="J976" s="270">
        <v>13</v>
      </c>
      <c r="K976" s="278">
        <f t="shared" si="29"/>
        <v>22</v>
      </c>
    </row>
    <row r="977" spans="2:11" x14ac:dyDescent="0.25">
      <c r="B977" t="s">
        <v>1181</v>
      </c>
      <c r="C977" s="270">
        <v>8598158</v>
      </c>
      <c r="D977" t="s">
        <v>2345</v>
      </c>
      <c r="E977" s="270">
        <v>7</v>
      </c>
      <c r="F977" s="270">
        <v>0</v>
      </c>
      <c r="G977" s="270">
        <v>7</v>
      </c>
      <c r="H977" s="270">
        <v>14</v>
      </c>
      <c r="I977" s="270">
        <v>1</v>
      </c>
      <c r="J977" s="270">
        <v>13</v>
      </c>
      <c r="K977" s="278">
        <f t="shared" si="29"/>
        <v>21</v>
      </c>
    </row>
    <row r="978" spans="2:11" x14ac:dyDescent="0.25">
      <c r="B978" t="s">
        <v>1181</v>
      </c>
      <c r="C978" s="270">
        <v>8613239</v>
      </c>
      <c r="D978" t="s">
        <v>2354</v>
      </c>
      <c r="E978" s="270">
        <v>7</v>
      </c>
      <c r="F978" s="270">
        <v>0</v>
      </c>
      <c r="G978" s="270">
        <v>7</v>
      </c>
      <c r="H978" s="270">
        <v>14</v>
      </c>
      <c r="I978" s="270">
        <v>2</v>
      </c>
      <c r="J978" s="270">
        <v>12</v>
      </c>
      <c r="K978" s="278">
        <f t="shared" si="29"/>
        <v>21</v>
      </c>
    </row>
    <row r="979" spans="2:11" x14ac:dyDescent="0.25">
      <c r="B979" t="s">
        <v>1181</v>
      </c>
      <c r="C979" s="270">
        <v>8584874</v>
      </c>
      <c r="D979" t="s">
        <v>2372</v>
      </c>
      <c r="E979" s="270">
        <v>6</v>
      </c>
      <c r="F979" s="270">
        <v>0</v>
      </c>
      <c r="G979" s="270">
        <v>6</v>
      </c>
      <c r="H979" s="270">
        <v>14</v>
      </c>
      <c r="I979" s="270">
        <v>0</v>
      </c>
      <c r="J979" s="270">
        <v>14</v>
      </c>
      <c r="K979" s="278">
        <f t="shared" si="29"/>
        <v>20</v>
      </c>
    </row>
    <row r="980" spans="2:11" x14ac:dyDescent="0.25">
      <c r="B980" t="s">
        <v>1239</v>
      </c>
      <c r="C980" s="270">
        <v>8597507</v>
      </c>
      <c r="D980" t="s">
        <v>2463</v>
      </c>
      <c r="E980" s="270">
        <v>5</v>
      </c>
      <c r="F980" s="270">
        <v>1</v>
      </c>
      <c r="G980" s="270">
        <v>4</v>
      </c>
      <c r="H980" s="270">
        <v>14</v>
      </c>
      <c r="I980" s="270">
        <v>2</v>
      </c>
      <c r="J980" s="270">
        <v>12</v>
      </c>
      <c r="K980" s="278">
        <f t="shared" si="29"/>
        <v>19</v>
      </c>
    </row>
    <row r="981" spans="2:11" x14ac:dyDescent="0.25">
      <c r="B981" t="s">
        <v>1239</v>
      </c>
      <c r="C981" s="270">
        <v>8587347</v>
      </c>
      <c r="D981" t="s">
        <v>2469</v>
      </c>
      <c r="E981" s="270">
        <v>5</v>
      </c>
      <c r="F981" s="270">
        <v>0</v>
      </c>
      <c r="G981" s="270">
        <v>5</v>
      </c>
      <c r="H981" s="270">
        <v>14</v>
      </c>
      <c r="I981" s="270">
        <v>0</v>
      </c>
      <c r="J981" s="270">
        <v>14</v>
      </c>
      <c r="K981" s="278">
        <f t="shared" si="29"/>
        <v>19</v>
      </c>
    </row>
    <row r="982" spans="2:11" x14ac:dyDescent="0.25">
      <c r="B982" t="s">
        <v>1181</v>
      </c>
      <c r="C982" s="270">
        <v>8584334</v>
      </c>
      <c r="D982" t="s">
        <v>2499</v>
      </c>
      <c r="E982" s="270">
        <v>4</v>
      </c>
      <c r="F982" s="270">
        <v>0</v>
      </c>
      <c r="G982" s="270">
        <v>4</v>
      </c>
      <c r="H982" s="270">
        <v>14</v>
      </c>
      <c r="I982" s="270">
        <v>1</v>
      </c>
      <c r="J982" s="270">
        <v>13</v>
      </c>
      <c r="K982" s="278">
        <f t="shared" si="29"/>
        <v>18</v>
      </c>
    </row>
    <row r="983" spans="2:11" x14ac:dyDescent="0.25">
      <c r="B983" t="s">
        <v>1181</v>
      </c>
      <c r="C983" s="270">
        <v>8581133</v>
      </c>
      <c r="D983" t="s">
        <v>2500</v>
      </c>
      <c r="E983" s="270">
        <v>4</v>
      </c>
      <c r="F983" s="270">
        <v>0</v>
      </c>
      <c r="G983" s="270">
        <v>4</v>
      </c>
      <c r="H983" s="270">
        <v>14</v>
      </c>
      <c r="I983" s="270">
        <v>0</v>
      </c>
      <c r="J983" s="270">
        <v>14</v>
      </c>
      <c r="K983" s="278">
        <f t="shared" si="29"/>
        <v>18</v>
      </c>
    </row>
    <row r="984" spans="2:11" x14ac:dyDescent="0.25">
      <c r="B984" t="s">
        <v>1179</v>
      </c>
      <c r="C984" s="270">
        <v>8642282</v>
      </c>
      <c r="D984" t="s">
        <v>2527</v>
      </c>
      <c r="E984" s="270">
        <v>4</v>
      </c>
      <c r="F984" s="270">
        <v>1</v>
      </c>
      <c r="G984" s="270">
        <v>3</v>
      </c>
      <c r="H984" s="270">
        <v>14</v>
      </c>
      <c r="I984" s="270">
        <v>1</v>
      </c>
      <c r="J984" s="270">
        <v>13</v>
      </c>
      <c r="K984" s="278"/>
    </row>
    <row r="985" spans="2:11" x14ac:dyDescent="0.25">
      <c r="B985" t="s">
        <v>1181</v>
      </c>
      <c r="C985" s="270">
        <v>8589466</v>
      </c>
      <c r="D985" t="s">
        <v>2534</v>
      </c>
      <c r="E985" s="270">
        <v>4</v>
      </c>
      <c r="F985" s="270">
        <v>0</v>
      </c>
      <c r="G985" s="270">
        <v>4</v>
      </c>
      <c r="H985" s="270">
        <v>14</v>
      </c>
      <c r="I985" s="270">
        <v>0</v>
      </c>
      <c r="J985" s="270">
        <v>14</v>
      </c>
    </row>
    <row r="986" spans="2:11" x14ac:dyDescent="0.25">
      <c r="B986" t="s">
        <v>1181</v>
      </c>
      <c r="C986" s="270">
        <v>8638115</v>
      </c>
      <c r="D986" t="s">
        <v>2540</v>
      </c>
      <c r="E986" s="270">
        <v>4</v>
      </c>
      <c r="F986" s="270">
        <v>1</v>
      </c>
      <c r="G986" s="270">
        <v>3</v>
      </c>
      <c r="H986" s="270">
        <v>14</v>
      </c>
      <c r="I986" s="270">
        <v>2</v>
      </c>
      <c r="J986" s="270">
        <v>12</v>
      </c>
      <c r="K986" s="278"/>
    </row>
    <row r="987" spans="2:11" x14ac:dyDescent="0.25">
      <c r="B987" t="s">
        <v>1181</v>
      </c>
      <c r="C987" s="270">
        <v>8597744</v>
      </c>
      <c r="D987" t="s">
        <v>2547</v>
      </c>
      <c r="E987" s="270">
        <v>4</v>
      </c>
      <c r="F987" s="270">
        <v>0</v>
      </c>
      <c r="G987" s="270">
        <v>4</v>
      </c>
      <c r="H987" s="270">
        <v>14</v>
      </c>
      <c r="I987" s="270">
        <v>3</v>
      </c>
      <c r="J987" s="270">
        <v>11</v>
      </c>
    </row>
    <row r="988" spans="2:11" x14ac:dyDescent="0.25">
      <c r="B988" t="s">
        <v>1181</v>
      </c>
      <c r="C988" s="270">
        <v>8581122</v>
      </c>
      <c r="D988" t="s">
        <v>2558</v>
      </c>
      <c r="E988" s="270">
        <v>3</v>
      </c>
      <c r="F988" s="270">
        <v>0</v>
      </c>
      <c r="G988" s="270">
        <v>3</v>
      </c>
      <c r="H988" s="270">
        <v>14</v>
      </c>
      <c r="I988" s="270">
        <v>0</v>
      </c>
      <c r="J988" s="270">
        <v>14</v>
      </c>
    </row>
    <row r="989" spans="2:11" x14ac:dyDescent="0.25">
      <c r="B989" t="s">
        <v>1181</v>
      </c>
      <c r="C989" s="270">
        <v>8597661</v>
      </c>
      <c r="D989" t="s">
        <v>2569</v>
      </c>
      <c r="E989" s="270">
        <v>3</v>
      </c>
      <c r="F989" s="270">
        <v>0</v>
      </c>
      <c r="G989" s="270">
        <v>3</v>
      </c>
      <c r="H989" s="270">
        <v>14</v>
      </c>
      <c r="I989" s="270">
        <v>0</v>
      </c>
      <c r="J989" s="270">
        <v>14</v>
      </c>
      <c r="K989" s="278"/>
    </row>
    <row r="990" spans="2:11" x14ac:dyDescent="0.25">
      <c r="B990" t="s">
        <v>1239</v>
      </c>
      <c r="C990" s="270">
        <v>8585550</v>
      </c>
      <c r="D990" t="s">
        <v>2587</v>
      </c>
      <c r="E990" s="270">
        <v>3</v>
      </c>
      <c r="F990" s="270">
        <v>0</v>
      </c>
      <c r="G990" s="270">
        <v>3</v>
      </c>
      <c r="H990" s="270">
        <v>14</v>
      </c>
      <c r="I990" s="270">
        <v>0</v>
      </c>
      <c r="J990" s="270">
        <v>14</v>
      </c>
    </row>
    <row r="991" spans="2:11" x14ac:dyDescent="0.25">
      <c r="B991" t="s">
        <v>1179</v>
      </c>
      <c r="C991" s="270">
        <v>8598405</v>
      </c>
      <c r="D991" t="s">
        <v>2590</v>
      </c>
      <c r="E991" s="270">
        <v>3</v>
      </c>
      <c r="F991" s="270">
        <v>0</v>
      </c>
      <c r="G991" s="270">
        <v>3</v>
      </c>
      <c r="H991" s="270">
        <v>14</v>
      </c>
      <c r="I991" s="270">
        <v>0</v>
      </c>
      <c r="J991" s="270">
        <v>14</v>
      </c>
    </row>
    <row r="992" spans="2:11" x14ac:dyDescent="0.25">
      <c r="B992" t="s">
        <v>1179</v>
      </c>
      <c r="C992" s="270">
        <v>8644558</v>
      </c>
      <c r="D992" t="s">
        <v>2598</v>
      </c>
      <c r="E992" s="270">
        <v>3</v>
      </c>
      <c r="F992" s="270">
        <v>0</v>
      </c>
      <c r="G992" s="270">
        <v>3</v>
      </c>
      <c r="H992" s="270">
        <v>14</v>
      </c>
      <c r="I992" s="270">
        <v>2</v>
      </c>
      <c r="J992" s="270">
        <v>12</v>
      </c>
    </row>
    <row r="993" spans="2:11" x14ac:dyDescent="0.25">
      <c r="B993" t="s">
        <v>1181</v>
      </c>
      <c r="C993" s="270">
        <v>8591808</v>
      </c>
      <c r="D993" t="s">
        <v>2606</v>
      </c>
      <c r="E993" s="270">
        <v>2</v>
      </c>
      <c r="F993" s="270">
        <v>0</v>
      </c>
      <c r="G993" s="270">
        <v>2</v>
      </c>
      <c r="H993" s="270">
        <v>14</v>
      </c>
      <c r="I993" s="270">
        <v>1</v>
      </c>
      <c r="J993" s="270">
        <v>13</v>
      </c>
    </row>
    <row r="994" spans="2:11" x14ac:dyDescent="0.25">
      <c r="B994" t="s">
        <v>1181</v>
      </c>
      <c r="C994" s="270">
        <v>8628743</v>
      </c>
      <c r="D994" t="s">
        <v>2655</v>
      </c>
      <c r="E994" s="270">
        <v>2</v>
      </c>
      <c r="F994" s="270">
        <v>1</v>
      </c>
      <c r="G994" s="270">
        <v>1</v>
      </c>
      <c r="H994" s="270">
        <v>14</v>
      </c>
      <c r="I994" s="270">
        <v>0</v>
      </c>
      <c r="J994" s="270">
        <v>14</v>
      </c>
    </row>
    <row r="995" spans="2:11" x14ac:dyDescent="0.25">
      <c r="B995" t="s">
        <v>1194</v>
      </c>
      <c r="C995" s="270">
        <v>8602144</v>
      </c>
      <c r="D995" t="s">
        <v>1569</v>
      </c>
      <c r="E995" s="270">
        <v>53</v>
      </c>
      <c r="F995" s="270">
        <v>6</v>
      </c>
      <c r="G995" s="270">
        <v>47</v>
      </c>
      <c r="H995" s="270">
        <v>13</v>
      </c>
      <c r="I995" s="270">
        <v>1</v>
      </c>
      <c r="J995" s="270">
        <v>12</v>
      </c>
      <c r="K995" s="278">
        <f t="shared" ref="K995:K1010" si="30">E995+H995</f>
        <v>66</v>
      </c>
    </row>
    <row r="996" spans="2:11" x14ac:dyDescent="0.25">
      <c r="B996" t="s">
        <v>1237</v>
      </c>
      <c r="C996" s="270">
        <v>8623420</v>
      </c>
      <c r="D996" t="s">
        <v>2084</v>
      </c>
      <c r="E996" s="270">
        <v>13</v>
      </c>
      <c r="F996" s="270">
        <v>1</v>
      </c>
      <c r="G996" s="270">
        <v>12</v>
      </c>
      <c r="H996" s="270">
        <v>13</v>
      </c>
      <c r="I996" s="270">
        <v>1</v>
      </c>
      <c r="J996" s="270">
        <v>12</v>
      </c>
      <c r="K996" s="278">
        <f t="shared" si="30"/>
        <v>26</v>
      </c>
    </row>
    <row r="997" spans="2:11" x14ac:dyDescent="0.25">
      <c r="B997" t="s">
        <v>1181</v>
      </c>
      <c r="C997" s="270">
        <v>8618586</v>
      </c>
      <c r="D997" t="s">
        <v>2156</v>
      </c>
      <c r="E997" s="270">
        <v>11</v>
      </c>
      <c r="F997" s="270">
        <v>0</v>
      </c>
      <c r="G997" s="270">
        <v>11</v>
      </c>
      <c r="H997" s="270">
        <v>13</v>
      </c>
      <c r="I997" s="270">
        <v>2</v>
      </c>
      <c r="J997" s="270">
        <v>11</v>
      </c>
      <c r="K997" s="278">
        <f t="shared" si="30"/>
        <v>24</v>
      </c>
    </row>
    <row r="998" spans="2:11" x14ac:dyDescent="0.25">
      <c r="B998" t="s">
        <v>1239</v>
      </c>
      <c r="C998" s="270">
        <v>8630616</v>
      </c>
      <c r="D998" t="s">
        <v>2202</v>
      </c>
      <c r="E998" s="270">
        <v>10</v>
      </c>
      <c r="F998" s="270">
        <v>0</v>
      </c>
      <c r="G998" s="270">
        <v>10</v>
      </c>
      <c r="H998" s="270">
        <v>13</v>
      </c>
      <c r="I998" s="270">
        <v>1</v>
      </c>
      <c r="J998" s="270">
        <v>12</v>
      </c>
      <c r="K998" s="278">
        <f t="shared" si="30"/>
        <v>23</v>
      </c>
    </row>
    <row r="999" spans="2:11" x14ac:dyDescent="0.25">
      <c r="B999" t="s">
        <v>1181</v>
      </c>
      <c r="C999" s="270">
        <v>8627543</v>
      </c>
      <c r="D999" t="s">
        <v>2228</v>
      </c>
      <c r="E999" s="270">
        <v>9</v>
      </c>
      <c r="F999" s="270">
        <v>0</v>
      </c>
      <c r="G999" s="270">
        <v>9</v>
      </c>
      <c r="H999" s="270">
        <v>13</v>
      </c>
      <c r="I999" s="270">
        <v>1</v>
      </c>
      <c r="J999" s="270">
        <v>12</v>
      </c>
      <c r="K999" s="278">
        <f t="shared" si="30"/>
        <v>22</v>
      </c>
    </row>
    <row r="1000" spans="2:11" x14ac:dyDescent="0.25">
      <c r="B1000" t="s">
        <v>1239</v>
      </c>
      <c r="C1000" s="270">
        <v>8622633</v>
      </c>
      <c r="D1000" t="s">
        <v>2278</v>
      </c>
      <c r="E1000" s="270">
        <v>8</v>
      </c>
      <c r="F1000" s="270">
        <v>1</v>
      </c>
      <c r="G1000" s="270">
        <v>7</v>
      </c>
      <c r="H1000" s="270">
        <v>13</v>
      </c>
      <c r="I1000" s="270">
        <v>1</v>
      </c>
      <c r="J1000" s="270">
        <v>12</v>
      </c>
      <c r="K1000" s="278">
        <f t="shared" si="30"/>
        <v>21</v>
      </c>
    </row>
    <row r="1001" spans="2:11" x14ac:dyDescent="0.25">
      <c r="B1001" t="s">
        <v>1181</v>
      </c>
      <c r="C1001" s="270">
        <v>8638116</v>
      </c>
      <c r="D1001" t="s">
        <v>2297</v>
      </c>
      <c r="E1001" s="270">
        <v>8</v>
      </c>
      <c r="F1001" s="270">
        <v>1</v>
      </c>
      <c r="G1001" s="270">
        <v>7</v>
      </c>
      <c r="H1001" s="270">
        <v>13</v>
      </c>
      <c r="I1001" s="270">
        <v>1</v>
      </c>
      <c r="J1001" s="270">
        <v>12</v>
      </c>
      <c r="K1001" s="278">
        <f t="shared" si="30"/>
        <v>21</v>
      </c>
    </row>
    <row r="1002" spans="2:11" x14ac:dyDescent="0.25">
      <c r="B1002" t="s">
        <v>1239</v>
      </c>
      <c r="C1002" s="270">
        <v>8637207</v>
      </c>
      <c r="D1002" t="s">
        <v>2318</v>
      </c>
      <c r="E1002" s="270">
        <v>7</v>
      </c>
      <c r="F1002" s="270">
        <v>3</v>
      </c>
      <c r="G1002" s="270">
        <v>4</v>
      </c>
      <c r="H1002" s="270">
        <v>13</v>
      </c>
      <c r="I1002" s="270">
        <v>1</v>
      </c>
      <c r="J1002" s="270">
        <v>12</v>
      </c>
      <c r="K1002" s="278">
        <f t="shared" si="30"/>
        <v>20</v>
      </c>
    </row>
    <row r="1003" spans="2:11" x14ac:dyDescent="0.25">
      <c r="B1003" t="s">
        <v>1181</v>
      </c>
      <c r="C1003" s="270">
        <v>8630956</v>
      </c>
      <c r="D1003" t="s">
        <v>2403</v>
      </c>
      <c r="E1003" s="270">
        <v>6</v>
      </c>
      <c r="F1003" s="270">
        <v>0</v>
      </c>
      <c r="G1003" s="270">
        <v>6</v>
      </c>
      <c r="H1003" s="270">
        <v>13</v>
      </c>
      <c r="I1003" s="270">
        <v>0</v>
      </c>
      <c r="J1003" s="270">
        <v>13</v>
      </c>
      <c r="K1003" s="278">
        <f t="shared" si="30"/>
        <v>19</v>
      </c>
    </row>
    <row r="1004" spans="2:11" x14ac:dyDescent="0.25">
      <c r="B1004" t="s">
        <v>1181</v>
      </c>
      <c r="C1004" s="270">
        <v>8620017</v>
      </c>
      <c r="D1004" t="s">
        <v>2408</v>
      </c>
      <c r="E1004" s="270">
        <v>6</v>
      </c>
      <c r="F1004" s="270">
        <v>2</v>
      </c>
      <c r="G1004" s="270">
        <v>4</v>
      </c>
      <c r="H1004" s="270">
        <v>13</v>
      </c>
      <c r="I1004" s="270">
        <v>2</v>
      </c>
      <c r="J1004" s="270">
        <v>11</v>
      </c>
      <c r="K1004" s="278">
        <f t="shared" si="30"/>
        <v>19</v>
      </c>
    </row>
    <row r="1005" spans="2:11" x14ac:dyDescent="0.25">
      <c r="B1005" t="s">
        <v>1181</v>
      </c>
      <c r="C1005" s="270">
        <v>8591807</v>
      </c>
      <c r="D1005" t="s">
        <v>2414</v>
      </c>
      <c r="E1005" s="270">
        <v>6</v>
      </c>
      <c r="F1005" s="270">
        <v>0</v>
      </c>
      <c r="G1005" s="270">
        <v>6</v>
      </c>
      <c r="H1005" s="270">
        <v>13</v>
      </c>
      <c r="I1005" s="270">
        <v>1</v>
      </c>
      <c r="J1005" s="270">
        <v>12</v>
      </c>
      <c r="K1005" s="278">
        <f t="shared" si="30"/>
        <v>19</v>
      </c>
    </row>
    <row r="1006" spans="2:11" x14ac:dyDescent="0.25">
      <c r="B1006" t="s">
        <v>1239</v>
      </c>
      <c r="C1006" s="270">
        <v>8582240</v>
      </c>
      <c r="D1006" t="s">
        <v>2432</v>
      </c>
      <c r="E1006" s="270">
        <v>5</v>
      </c>
      <c r="F1006" s="270">
        <v>0</v>
      </c>
      <c r="G1006" s="270">
        <v>5</v>
      </c>
      <c r="H1006" s="270">
        <v>13</v>
      </c>
      <c r="I1006" s="270">
        <v>1</v>
      </c>
      <c r="J1006" s="270">
        <v>12</v>
      </c>
      <c r="K1006" s="278">
        <f t="shared" si="30"/>
        <v>18</v>
      </c>
    </row>
    <row r="1007" spans="2:11" x14ac:dyDescent="0.25">
      <c r="B1007" t="s">
        <v>1181</v>
      </c>
      <c r="C1007" s="270">
        <v>8623631</v>
      </c>
      <c r="D1007" t="s">
        <v>2444</v>
      </c>
      <c r="E1007" s="270">
        <v>5</v>
      </c>
      <c r="F1007" s="270">
        <v>0</v>
      </c>
      <c r="G1007" s="270">
        <v>5</v>
      </c>
      <c r="H1007" s="270">
        <v>13</v>
      </c>
      <c r="I1007" s="270">
        <v>1</v>
      </c>
      <c r="J1007" s="270">
        <v>12</v>
      </c>
      <c r="K1007" s="278">
        <f t="shared" si="30"/>
        <v>18</v>
      </c>
    </row>
    <row r="1008" spans="2:11" x14ac:dyDescent="0.25">
      <c r="B1008" t="s">
        <v>1239</v>
      </c>
      <c r="C1008" s="270">
        <v>8590344</v>
      </c>
      <c r="D1008" t="s">
        <v>2460</v>
      </c>
      <c r="E1008" s="270">
        <v>5</v>
      </c>
      <c r="F1008" s="270">
        <v>2</v>
      </c>
      <c r="G1008" s="270">
        <v>3</v>
      </c>
      <c r="H1008" s="270">
        <v>13</v>
      </c>
      <c r="I1008" s="270">
        <v>1</v>
      </c>
      <c r="J1008" s="270">
        <v>12</v>
      </c>
      <c r="K1008" s="278">
        <f t="shared" si="30"/>
        <v>18</v>
      </c>
    </row>
    <row r="1009" spans="2:11" x14ac:dyDescent="0.25">
      <c r="B1009" t="s">
        <v>1181</v>
      </c>
      <c r="C1009" s="270">
        <v>8593493</v>
      </c>
      <c r="D1009" t="s">
        <v>2477</v>
      </c>
      <c r="E1009" s="270">
        <v>5</v>
      </c>
      <c r="F1009" s="270">
        <v>0</v>
      </c>
      <c r="G1009" s="270">
        <v>5</v>
      </c>
      <c r="H1009" s="270">
        <v>13</v>
      </c>
      <c r="I1009" s="270">
        <v>1</v>
      </c>
      <c r="J1009" s="270">
        <v>12</v>
      </c>
      <c r="K1009" s="278">
        <f t="shared" si="30"/>
        <v>18</v>
      </c>
    </row>
    <row r="1010" spans="2:11" x14ac:dyDescent="0.25">
      <c r="B1010" t="s">
        <v>1239</v>
      </c>
      <c r="C1010" s="270">
        <v>8608240</v>
      </c>
      <c r="D1010" t="s">
        <v>2486</v>
      </c>
      <c r="E1010" s="270">
        <v>5</v>
      </c>
      <c r="F1010" s="270">
        <v>1</v>
      </c>
      <c r="G1010" s="270">
        <v>4</v>
      </c>
      <c r="H1010" s="270">
        <v>13</v>
      </c>
      <c r="I1010" s="270">
        <v>1</v>
      </c>
      <c r="J1010" s="270">
        <v>12</v>
      </c>
      <c r="K1010" s="278">
        <f t="shared" si="30"/>
        <v>18</v>
      </c>
    </row>
    <row r="1011" spans="2:11" x14ac:dyDescent="0.25">
      <c r="B1011" t="s">
        <v>1181</v>
      </c>
      <c r="C1011" s="270">
        <v>8611782</v>
      </c>
      <c r="D1011" t="s">
        <v>2552</v>
      </c>
      <c r="E1011" s="270">
        <v>4</v>
      </c>
      <c r="F1011" s="270">
        <v>1</v>
      </c>
      <c r="G1011" s="270">
        <v>3</v>
      </c>
      <c r="H1011" s="270">
        <v>13</v>
      </c>
      <c r="I1011" s="270">
        <v>2</v>
      </c>
      <c r="J1011" s="270">
        <v>11</v>
      </c>
    </row>
    <row r="1012" spans="2:11" x14ac:dyDescent="0.25">
      <c r="B1012" t="s">
        <v>1181</v>
      </c>
      <c r="C1012" s="270">
        <v>8617214</v>
      </c>
      <c r="D1012" t="s">
        <v>2554</v>
      </c>
      <c r="E1012" s="270">
        <v>4</v>
      </c>
      <c r="F1012" s="270">
        <v>1</v>
      </c>
      <c r="G1012" s="270">
        <v>3</v>
      </c>
      <c r="H1012" s="270">
        <v>13</v>
      </c>
      <c r="I1012" s="270">
        <v>1</v>
      </c>
      <c r="J1012" s="270">
        <v>12</v>
      </c>
    </row>
    <row r="1013" spans="2:11" x14ac:dyDescent="0.25">
      <c r="B1013" t="s">
        <v>1181</v>
      </c>
      <c r="C1013" s="270">
        <v>8636720</v>
      </c>
      <c r="D1013" t="s">
        <v>2559</v>
      </c>
      <c r="E1013" s="270">
        <v>3</v>
      </c>
      <c r="F1013" s="270">
        <v>0</v>
      </c>
      <c r="G1013" s="270">
        <v>3</v>
      </c>
      <c r="H1013" s="270">
        <v>13</v>
      </c>
      <c r="I1013" s="270">
        <v>1</v>
      </c>
      <c r="J1013" s="270">
        <v>12</v>
      </c>
    </row>
    <row r="1014" spans="2:11" x14ac:dyDescent="0.25">
      <c r="B1014" t="s">
        <v>1179</v>
      </c>
      <c r="C1014" s="270">
        <v>8636953</v>
      </c>
      <c r="D1014" t="s">
        <v>2584</v>
      </c>
      <c r="E1014" s="270">
        <v>3</v>
      </c>
      <c r="F1014" s="270">
        <v>0</v>
      </c>
      <c r="G1014" s="270">
        <v>3</v>
      </c>
      <c r="H1014" s="270">
        <v>13</v>
      </c>
      <c r="I1014" s="270">
        <v>0</v>
      </c>
      <c r="J1014" s="270">
        <v>13</v>
      </c>
    </row>
    <row r="1015" spans="2:11" x14ac:dyDescent="0.25">
      <c r="B1015" t="s">
        <v>1179</v>
      </c>
      <c r="C1015" s="270">
        <v>8643120</v>
      </c>
      <c r="D1015" t="s">
        <v>2698</v>
      </c>
      <c r="E1015" s="270">
        <v>0</v>
      </c>
      <c r="F1015" s="270">
        <v>0</v>
      </c>
      <c r="G1015" s="270">
        <v>0</v>
      </c>
      <c r="H1015" s="270">
        <v>13</v>
      </c>
      <c r="I1015" s="270">
        <v>0</v>
      </c>
      <c r="J1015" s="270">
        <v>13</v>
      </c>
    </row>
    <row r="1016" spans="2:11" x14ac:dyDescent="0.25">
      <c r="B1016" t="s">
        <v>1221</v>
      </c>
      <c r="C1016" s="270">
        <v>8603377</v>
      </c>
      <c r="D1016" t="s">
        <v>1562</v>
      </c>
      <c r="E1016" s="270">
        <v>53</v>
      </c>
      <c r="F1016" s="270">
        <v>5</v>
      </c>
      <c r="G1016" s="270">
        <v>48</v>
      </c>
      <c r="H1016" s="270">
        <v>12</v>
      </c>
      <c r="I1016" s="270">
        <v>3</v>
      </c>
      <c r="J1016" s="270">
        <v>9</v>
      </c>
      <c r="K1016" s="278">
        <f t="shared" ref="K1016:K1038" si="31">E1016+H1016</f>
        <v>65</v>
      </c>
    </row>
    <row r="1017" spans="2:11" x14ac:dyDescent="0.25">
      <c r="B1017" t="s">
        <v>1242</v>
      </c>
      <c r="C1017" s="270">
        <v>8596522</v>
      </c>
      <c r="D1017" t="s">
        <v>1580</v>
      </c>
      <c r="E1017" s="270">
        <v>50</v>
      </c>
      <c r="F1017" s="270">
        <v>2</v>
      </c>
      <c r="G1017" s="270">
        <v>48</v>
      </c>
      <c r="H1017" s="270">
        <v>12</v>
      </c>
      <c r="I1017" s="270">
        <v>0</v>
      </c>
      <c r="J1017" s="270">
        <v>12</v>
      </c>
      <c r="K1017" s="278">
        <f t="shared" si="31"/>
        <v>62</v>
      </c>
    </row>
    <row r="1018" spans="2:11" x14ac:dyDescent="0.25">
      <c r="B1018" t="s">
        <v>1239</v>
      </c>
      <c r="C1018" s="270">
        <v>8603949</v>
      </c>
      <c r="D1018" t="s">
        <v>1617</v>
      </c>
      <c r="E1018" s="270">
        <v>44</v>
      </c>
      <c r="F1018" s="270">
        <v>3</v>
      </c>
      <c r="G1018" s="270">
        <v>41</v>
      </c>
      <c r="H1018" s="270">
        <v>12</v>
      </c>
      <c r="I1018" s="270">
        <v>0</v>
      </c>
      <c r="J1018" s="270">
        <v>12</v>
      </c>
      <c r="K1018" s="278">
        <f t="shared" si="31"/>
        <v>56</v>
      </c>
    </row>
    <row r="1019" spans="2:11" x14ac:dyDescent="0.25">
      <c r="B1019" t="s">
        <v>1181</v>
      </c>
      <c r="C1019" s="270">
        <v>8596983</v>
      </c>
      <c r="D1019" t="s">
        <v>1891</v>
      </c>
      <c r="E1019" s="270">
        <v>21</v>
      </c>
      <c r="F1019" s="270">
        <v>0</v>
      </c>
      <c r="G1019" s="270">
        <v>21</v>
      </c>
      <c r="H1019" s="270">
        <v>12</v>
      </c>
      <c r="I1019" s="270">
        <v>1</v>
      </c>
      <c r="J1019" s="270">
        <v>11</v>
      </c>
      <c r="K1019" s="278">
        <f t="shared" si="31"/>
        <v>33</v>
      </c>
    </row>
    <row r="1020" spans="2:11" x14ac:dyDescent="0.25">
      <c r="B1020" t="s">
        <v>1239</v>
      </c>
      <c r="C1020" s="270">
        <v>8597447</v>
      </c>
      <c r="D1020" t="s">
        <v>1907</v>
      </c>
      <c r="E1020" s="270">
        <v>20</v>
      </c>
      <c r="F1020" s="270">
        <v>1</v>
      </c>
      <c r="G1020" s="270">
        <v>19</v>
      </c>
      <c r="H1020" s="270">
        <v>12</v>
      </c>
      <c r="I1020" s="270">
        <v>0</v>
      </c>
      <c r="J1020" s="270">
        <v>12</v>
      </c>
      <c r="K1020" s="278">
        <f t="shared" si="31"/>
        <v>32</v>
      </c>
    </row>
    <row r="1021" spans="2:11" x14ac:dyDescent="0.25">
      <c r="B1021" t="s">
        <v>1239</v>
      </c>
      <c r="C1021" s="270">
        <v>8624191</v>
      </c>
      <c r="D1021" t="s">
        <v>1937</v>
      </c>
      <c r="E1021" s="270">
        <v>19</v>
      </c>
      <c r="F1021" s="270">
        <v>1</v>
      </c>
      <c r="G1021" s="270">
        <v>18</v>
      </c>
      <c r="H1021" s="270">
        <v>12</v>
      </c>
      <c r="I1021" s="270">
        <v>0</v>
      </c>
      <c r="J1021" s="270">
        <v>12</v>
      </c>
      <c r="K1021" s="278">
        <f t="shared" si="31"/>
        <v>31</v>
      </c>
    </row>
    <row r="1022" spans="2:11" x14ac:dyDescent="0.25">
      <c r="B1022" t="s">
        <v>1239</v>
      </c>
      <c r="C1022" s="270">
        <v>8638307</v>
      </c>
      <c r="D1022" t="s">
        <v>2129</v>
      </c>
      <c r="E1022" s="270">
        <v>11</v>
      </c>
      <c r="F1022" s="270">
        <v>2</v>
      </c>
      <c r="G1022" s="270">
        <v>9</v>
      </c>
      <c r="H1022" s="270">
        <v>12</v>
      </c>
      <c r="I1022" s="270">
        <v>3</v>
      </c>
      <c r="J1022" s="270">
        <v>9</v>
      </c>
      <c r="K1022" s="278">
        <f t="shared" si="31"/>
        <v>23</v>
      </c>
    </row>
    <row r="1023" spans="2:11" x14ac:dyDescent="0.25">
      <c r="B1023" t="s">
        <v>1239</v>
      </c>
      <c r="C1023" s="270">
        <v>8587879</v>
      </c>
      <c r="D1023" t="s">
        <v>2189</v>
      </c>
      <c r="E1023" s="270">
        <v>10</v>
      </c>
      <c r="F1023" s="270">
        <v>0</v>
      </c>
      <c r="G1023" s="270">
        <v>10</v>
      </c>
      <c r="H1023" s="270">
        <v>12</v>
      </c>
      <c r="I1023" s="270">
        <v>0</v>
      </c>
      <c r="J1023" s="270">
        <v>12</v>
      </c>
      <c r="K1023" s="278">
        <f t="shared" si="31"/>
        <v>22</v>
      </c>
    </row>
    <row r="1024" spans="2:11" x14ac:dyDescent="0.25">
      <c r="B1024" t="s">
        <v>1239</v>
      </c>
      <c r="C1024" s="270">
        <v>8587346</v>
      </c>
      <c r="D1024" t="s">
        <v>2232</v>
      </c>
      <c r="E1024" s="270">
        <v>9</v>
      </c>
      <c r="F1024" s="270">
        <v>1</v>
      </c>
      <c r="G1024" s="270">
        <v>8</v>
      </c>
      <c r="H1024" s="270">
        <v>12</v>
      </c>
      <c r="I1024" s="270">
        <v>0</v>
      </c>
      <c r="J1024" s="270">
        <v>12</v>
      </c>
      <c r="K1024" s="278">
        <f t="shared" si="31"/>
        <v>21</v>
      </c>
    </row>
    <row r="1025" spans="2:11" x14ac:dyDescent="0.25">
      <c r="B1025" t="s">
        <v>1237</v>
      </c>
      <c r="C1025" s="270">
        <v>8598087</v>
      </c>
      <c r="D1025" t="s">
        <v>2241</v>
      </c>
      <c r="E1025" s="270">
        <v>9</v>
      </c>
      <c r="F1025" s="270">
        <v>1</v>
      </c>
      <c r="G1025" s="270">
        <v>8</v>
      </c>
      <c r="H1025" s="270">
        <v>12</v>
      </c>
      <c r="I1025" s="270">
        <v>1</v>
      </c>
      <c r="J1025" s="270">
        <v>11</v>
      </c>
      <c r="K1025" s="278">
        <f t="shared" si="31"/>
        <v>21</v>
      </c>
    </row>
    <row r="1026" spans="2:11" x14ac:dyDescent="0.25">
      <c r="B1026" t="s">
        <v>1237</v>
      </c>
      <c r="C1026" s="270">
        <v>8621305</v>
      </c>
      <c r="D1026" t="s">
        <v>2321</v>
      </c>
      <c r="E1026" s="270">
        <v>7</v>
      </c>
      <c r="F1026" s="270">
        <v>2</v>
      </c>
      <c r="G1026" s="270">
        <v>5</v>
      </c>
      <c r="H1026" s="270">
        <v>12</v>
      </c>
      <c r="I1026" s="270">
        <v>1</v>
      </c>
      <c r="J1026" s="270">
        <v>11</v>
      </c>
      <c r="K1026" s="278">
        <f t="shared" si="31"/>
        <v>19</v>
      </c>
    </row>
    <row r="1027" spans="2:11" x14ac:dyDescent="0.25">
      <c r="B1027" t="s">
        <v>1181</v>
      </c>
      <c r="C1027" s="270">
        <v>8632319</v>
      </c>
      <c r="D1027" t="s">
        <v>2330</v>
      </c>
      <c r="E1027" s="270">
        <v>7</v>
      </c>
      <c r="F1027" s="270">
        <v>0</v>
      </c>
      <c r="G1027" s="270">
        <v>7</v>
      </c>
      <c r="H1027" s="270">
        <v>12</v>
      </c>
      <c r="I1027" s="270">
        <v>1</v>
      </c>
      <c r="J1027" s="270">
        <v>11</v>
      </c>
      <c r="K1027" s="278">
        <f t="shared" si="31"/>
        <v>19</v>
      </c>
    </row>
    <row r="1028" spans="2:11" x14ac:dyDescent="0.25">
      <c r="B1028" t="s">
        <v>1181</v>
      </c>
      <c r="C1028" s="270">
        <v>8637577</v>
      </c>
      <c r="D1028" t="s">
        <v>2340</v>
      </c>
      <c r="E1028" s="270">
        <v>7</v>
      </c>
      <c r="F1028" s="270">
        <v>0</v>
      </c>
      <c r="G1028" s="270">
        <v>7</v>
      </c>
      <c r="H1028" s="270">
        <v>12</v>
      </c>
      <c r="I1028" s="270">
        <v>2</v>
      </c>
      <c r="J1028" s="270">
        <v>10</v>
      </c>
      <c r="K1028" s="278">
        <f t="shared" si="31"/>
        <v>19</v>
      </c>
    </row>
    <row r="1029" spans="2:11" x14ac:dyDescent="0.25">
      <c r="B1029" t="s">
        <v>1181</v>
      </c>
      <c r="C1029" s="270">
        <v>8597903</v>
      </c>
      <c r="D1029" t="s">
        <v>2375</v>
      </c>
      <c r="E1029" s="270">
        <v>6</v>
      </c>
      <c r="F1029" s="270">
        <v>1</v>
      </c>
      <c r="G1029" s="270">
        <v>5</v>
      </c>
      <c r="H1029" s="270">
        <v>12</v>
      </c>
      <c r="I1029" s="270">
        <v>1</v>
      </c>
      <c r="J1029" s="270">
        <v>11</v>
      </c>
      <c r="K1029" s="278">
        <f t="shared" si="31"/>
        <v>18</v>
      </c>
    </row>
    <row r="1030" spans="2:11" x14ac:dyDescent="0.25">
      <c r="B1030" t="s">
        <v>1237</v>
      </c>
      <c r="C1030" s="270">
        <v>8605656</v>
      </c>
      <c r="D1030" t="s">
        <v>2379</v>
      </c>
      <c r="E1030" s="270">
        <v>6</v>
      </c>
      <c r="F1030" s="270">
        <v>1</v>
      </c>
      <c r="G1030" s="270">
        <v>5</v>
      </c>
      <c r="H1030" s="270">
        <v>12</v>
      </c>
      <c r="I1030" s="270">
        <v>1</v>
      </c>
      <c r="J1030" s="270">
        <v>11</v>
      </c>
      <c r="K1030" s="278">
        <f t="shared" si="31"/>
        <v>18</v>
      </c>
    </row>
    <row r="1031" spans="2:11" x14ac:dyDescent="0.25">
      <c r="B1031" t="s">
        <v>1181</v>
      </c>
      <c r="C1031" s="270">
        <v>8633791</v>
      </c>
      <c r="D1031" t="s">
        <v>2380</v>
      </c>
      <c r="E1031" s="270">
        <v>6</v>
      </c>
      <c r="F1031" s="270">
        <v>0</v>
      </c>
      <c r="G1031" s="270">
        <v>6</v>
      </c>
      <c r="H1031" s="270">
        <v>12</v>
      </c>
      <c r="I1031" s="270">
        <v>2</v>
      </c>
      <c r="J1031" s="270">
        <v>10</v>
      </c>
      <c r="K1031" s="278">
        <f t="shared" si="31"/>
        <v>18</v>
      </c>
    </row>
    <row r="1032" spans="2:11" x14ac:dyDescent="0.25">
      <c r="B1032" t="s">
        <v>1181</v>
      </c>
      <c r="C1032" s="270">
        <v>8614902</v>
      </c>
      <c r="D1032" t="s">
        <v>2419</v>
      </c>
      <c r="E1032" s="270">
        <v>6</v>
      </c>
      <c r="F1032" s="270">
        <v>0</v>
      </c>
      <c r="G1032" s="270">
        <v>6</v>
      </c>
      <c r="H1032" s="270">
        <v>12</v>
      </c>
      <c r="I1032" s="270">
        <v>1</v>
      </c>
      <c r="J1032" s="270">
        <v>11</v>
      </c>
      <c r="K1032" s="278">
        <f t="shared" si="31"/>
        <v>18</v>
      </c>
    </row>
    <row r="1033" spans="2:11" x14ac:dyDescent="0.25">
      <c r="B1033" t="s">
        <v>1181</v>
      </c>
      <c r="C1033" s="270">
        <v>8628512</v>
      </c>
      <c r="D1033" t="s">
        <v>2426</v>
      </c>
      <c r="E1033" s="270">
        <v>6</v>
      </c>
      <c r="F1033" s="270">
        <v>1</v>
      </c>
      <c r="G1033" s="270">
        <v>5</v>
      </c>
      <c r="H1033" s="270">
        <v>12</v>
      </c>
      <c r="I1033" s="270">
        <v>1</v>
      </c>
      <c r="J1033" s="270">
        <v>11</v>
      </c>
      <c r="K1033" s="278">
        <f t="shared" si="31"/>
        <v>18</v>
      </c>
    </row>
    <row r="1034" spans="2:11" x14ac:dyDescent="0.25">
      <c r="B1034" t="s">
        <v>1181</v>
      </c>
      <c r="C1034" s="270">
        <v>8637741</v>
      </c>
      <c r="D1034" t="s">
        <v>2443</v>
      </c>
      <c r="E1034" s="270">
        <v>5</v>
      </c>
      <c r="F1034" s="270">
        <v>0</v>
      </c>
      <c r="G1034" s="270">
        <v>5</v>
      </c>
      <c r="H1034" s="270">
        <v>12</v>
      </c>
      <c r="I1034" s="270">
        <v>1</v>
      </c>
      <c r="J1034" s="270">
        <v>11</v>
      </c>
      <c r="K1034" s="278">
        <f t="shared" si="31"/>
        <v>17</v>
      </c>
    </row>
    <row r="1035" spans="2:11" x14ac:dyDescent="0.25">
      <c r="B1035" t="s">
        <v>1239</v>
      </c>
      <c r="C1035" s="270">
        <v>8617173</v>
      </c>
      <c r="D1035" t="s">
        <v>2446</v>
      </c>
      <c r="E1035" s="270">
        <v>5</v>
      </c>
      <c r="F1035" s="270">
        <v>0</v>
      </c>
      <c r="G1035" s="270">
        <v>5</v>
      </c>
      <c r="H1035" s="270">
        <v>12</v>
      </c>
      <c r="I1035" s="270">
        <v>3</v>
      </c>
      <c r="J1035" s="270">
        <v>9</v>
      </c>
      <c r="K1035" s="278">
        <f t="shared" si="31"/>
        <v>17</v>
      </c>
    </row>
    <row r="1036" spans="2:11" x14ac:dyDescent="0.25">
      <c r="B1036" t="s">
        <v>1239</v>
      </c>
      <c r="C1036" s="270">
        <v>8607671</v>
      </c>
      <c r="D1036" t="s">
        <v>2474</v>
      </c>
      <c r="E1036" s="270">
        <v>5</v>
      </c>
      <c r="F1036" s="270">
        <v>1</v>
      </c>
      <c r="G1036" s="270">
        <v>4</v>
      </c>
      <c r="H1036" s="270">
        <v>12</v>
      </c>
      <c r="I1036" s="270">
        <v>0</v>
      </c>
      <c r="J1036" s="270">
        <v>12</v>
      </c>
      <c r="K1036" s="278">
        <f t="shared" si="31"/>
        <v>17</v>
      </c>
    </row>
    <row r="1037" spans="2:11" x14ac:dyDescent="0.25">
      <c r="B1037" t="s">
        <v>1181</v>
      </c>
      <c r="C1037" s="270">
        <v>8589240</v>
      </c>
      <c r="D1037" t="s">
        <v>2496</v>
      </c>
      <c r="E1037" s="270">
        <v>5</v>
      </c>
      <c r="F1037" s="270">
        <v>0</v>
      </c>
      <c r="G1037" s="270">
        <v>5</v>
      </c>
      <c r="H1037" s="270">
        <v>12</v>
      </c>
      <c r="I1037" s="270">
        <v>2</v>
      </c>
      <c r="J1037" s="270">
        <v>10</v>
      </c>
      <c r="K1037" s="278">
        <f t="shared" si="31"/>
        <v>17</v>
      </c>
    </row>
    <row r="1038" spans="2:11" x14ac:dyDescent="0.25">
      <c r="B1038" t="s">
        <v>1179</v>
      </c>
      <c r="C1038" s="270">
        <v>8596407</v>
      </c>
      <c r="D1038" t="s">
        <v>2508</v>
      </c>
      <c r="E1038" s="270">
        <v>4</v>
      </c>
      <c r="F1038" s="270">
        <v>0</v>
      </c>
      <c r="G1038" s="270">
        <v>4</v>
      </c>
      <c r="H1038" s="270">
        <v>12</v>
      </c>
      <c r="I1038" s="270">
        <v>0</v>
      </c>
      <c r="J1038" s="270">
        <v>12</v>
      </c>
      <c r="K1038" s="278">
        <f t="shared" si="31"/>
        <v>16</v>
      </c>
    </row>
    <row r="1039" spans="2:11" x14ac:dyDescent="0.25">
      <c r="B1039" t="s">
        <v>1179</v>
      </c>
      <c r="C1039" s="270">
        <v>8600798</v>
      </c>
      <c r="D1039" t="s">
        <v>2532</v>
      </c>
      <c r="E1039" s="270">
        <v>4</v>
      </c>
      <c r="F1039" s="270">
        <v>0</v>
      </c>
      <c r="G1039" s="270">
        <v>4</v>
      </c>
      <c r="H1039" s="270">
        <v>12</v>
      </c>
      <c r="I1039" s="270">
        <v>1</v>
      </c>
      <c r="J1039" s="270">
        <v>11</v>
      </c>
    </row>
    <row r="1040" spans="2:11" x14ac:dyDescent="0.25">
      <c r="B1040" t="s">
        <v>1185</v>
      </c>
      <c r="C1040" s="270">
        <v>8644794</v>
      </c>
      <c r="D1040" t="s">
        <v>2560</v>
      </c>
      <c r="E1040" s="270">
        <v>3</v>
      </c>
      <c r="F1040" s="270">
        <v>0</v>
      </c>
      <c r="G1040" s="270">
        <v>3</v>
      </c>
      <c r="H1040" s="270">
        <v>12</v>
      </c>
      <c r="I1040" s="270">
        <v>0</v>
      </c>
      <c r="J1040" s="270">
        <v>12</v>
      </c>
    </row>
    <row r="1041" spans="2:11" x14ac:dyDescent="0.25">
      <c r="B1041" t="s">
        <v>1181</v>
      </c>
      <c r="C1041" s="270">
        <v>8589144</v>
      </c>
      <c r="D1041" t="s">
        <v>2602</v>
      </c>
      <c r="E1041" s="270">
        <v>3</v>
      </c>
      <c r="F1041" s="270">
        <v>0</v>
      </c>
      <c r="G1041" s="270">
        <v>3</v>
      </c>
      <c r="H1041" s="270">
        <v>12</v>
      </c>
      <c r="I1041" s="270">
        <v>0</v>
      </c>
      <c r="J1041" s="270">
        <v>12</v>
      </c>
    </row>
    <row r="1042" spans="2:11" x14ac:dyDescent="0.25">
      <c r="B1042" t="s">
        <v>1181</v>
      </c>
      <c r="C1042" s="270">
        <v>8605940</v>
      </c>
      <c r="D1042" t="s">
        <v>2643</v>
      </c>
      <c r="E1042" s="270">
        <v>2</v>
      </c>
      <c r="F1042" s="270">
        <v>1</v>
      </c>
      <c r="G1042" s="270">
        <v>1</v>
      </c>
      <c r="H1042" s="270">
        <v>12</v>
      </c>
      <c r="I1042" s="270">
        <v>0</v>
      </c>
      <c r="J1042" s="270">
        <v>12</v>
      </c>
    </row>
    <row r="1043" spans="2:11" x14ac:dyDescent="0.25">
      <c r="B1043" t="s">
        <v>1181</v>
      </c>
      <c r="C1043" s="270">
        <v>8608461</v>
      </c>
      <c r="D1043" t="s">
        <v>2657</v>
      </c>
      <c r="E1043" s="270">
        <v>1</v>
      </c>
      <c r="F1043" s="270">
        <v>0</v>
      </c>
      <c r="G1043" s="270">
        <v>1</v>
      </c>
      <c r="H1043" s="270">
        <v>12</v>
      </c>
      <c r="I1043" s="270">
        <v>1</v>
      </c>
      <c r="J1043" s="270">
        <v>11</v>
      </c>
    </row>
    <row r="1044" spans="2:11" x14ac:dyDescent="0.25">
      <c r="B1044" t="s">
        <v>1181</v>
      </c>
      <c r="C1044" s="270">
        <v>8642887</v>
      </c>
      <c r="D1044" t="s">
        <v>2658</v>
      </c>
      <c r="E1044" s="270">
        <v>1</v>
      </c>
      <c r="F1044" s="270">
        <v>0</v>
      </c>
      <c r="G1044" s="270">
        <v>1</v>
      </c>
      <c r="H1044" s="270">
        <v>12</v>
      </c>
      <c r="I1044" s="270">
        <v>1</v>
      </c>
      <c r="J1044" s="270">
        <v>11</v>
      </c>
    </row>
    <row r="1045" spans="2:11" x14ac:dyDescent="0.25">
      <c r="B1045" t="s">
        <v>1181</v>
      </c>
      <c r="C1045" s="270">
        <v>8592092</v>
      </c>
      <c r="D1045" t="s">
        <v>2660</v>
      </c>
      <c r="E1045" s="270">
        <v>1</v>
      </c>
      <c r="F1045" s="270">
        <v>0</v>
      </c>
      <c r="G1045" s="270">
        <v>1</v>
      </c>
      <c r="H1045" s="270">
        <v>12</v>
      </c>
      <c r="I1045" s="270">
        <v>0</v>
      </c>
      <c r="J1045" s="270">
        <v>12</v>
      </c>
    </row>
    <row r="1046" spans="2:11" x14ac:dyDescent="0.25">
      <c r="B1046" t="s">
        <v>1179</v>
      </c>
      <c r="C1046" s="270">
        <v>8601039</v>
      </c>
      <c r="D1046" t="s">
        <v>2662</v>
      </c>
      <c r="E1046" s="270">
        <v>1</v>
      </c>
      <c r="F1046" s="270">
        <v>0</v>
      </c>
      <c r="G1046" s="270">
        <v>1</v>
      </c>
      <c r="H1046" s="270">
        <v>12</v>
      </c>
      <c r="I1046" s="270">
        <v>2</v>
      </c>
      <c r="J1046" s="270">
        <v>10</v>
      </c>
    </row>
    <row r="1047" spans="2:11" x14ac:dyDescent="0.25">
      <c r="B1047" t="s">
        <v>1181</v>
      </c>
      <c r="C1047" s="270">
        <v>8627093</v>
      </c>
      <c r="D1047" t="s">
        <v>2713</v>
      </c>
      <c r="E1047" s="270">
        <v>0</v>
      </c>
      <c r="F1047" s="270">
        <v>0</v>
      </c>
      <c r="G1047" s="270">
        <v>0</v>
      </c>
      <c r="H1047" s="270">
        <v>12</v>
      </c>
      <c r="I1047" s="270">
        <v>1</v>
      </c>
      <c r="J1047" s="270">
        <v>11</v>
      </c>
    </row>
    <row r="1048" spans="2:11" x14ac:dyDescent="0.25">
      <c r="B1048" t="s">
        <v>1239</v>
      </c>
      <c r="C1048" s="270">
        <v>8614698</v>
      </c>
      <c r="D1048" t="s">
        <v>1559</v>
      </c>
      <c r="E1048" s="270">
        <v>54</v>
      </c>
      <c r="F1048" s="270">
        <v>1</v>
      </c>
      <c r="G1048" s="270">
        <v>53</v>
      </c>
      <c r="H1048" s="270">
        <v>11</v>
      </c>
      <c r="I1048" s="270">
        <v>1</v>
      </c>
      <c r="J1048" s="270">
        <v>10</v>
      </c>
      <c r="K1048" s="278">
        <f t="shared" ref="K1048:K1066" si="32">E1048+H1048</f>
        <v>65</v>
      </c>
    </row>
    <row r="1049" spans="2:11" x14ac:dyDescent="0.25">
      <c r="B1049" t="s">
        <v>1239</v>
      </c>
      <c r="C1049" s="270">
        <v>8621894</v>
      </c>
      <c r="D1049" t="s">
        <v>1659</v>
      </c>
      <c r="E1049" s="270">
        <v>38</v>
      </c>
      <c r="F1049" s="270">
        <v>5</v>
      </c>
      <c r="G1049" s="270">
        <v>33</v>
      </c>
      <c r="H1049" s="270">
        <v>11</v>
      </c>
      <c r="I1049" s="270">
        <v>0</v>
      </c>
      <c r="J1049" s="270">
        <v>11</v>
      </c>
      <c r="K1049" s="278">
        <f t="shared" si="32"/>
        <v>49</v>
      </c>
    </row>
    <row r="1050" spans="2:11" x14ac:dyDescent="0.25">
      <c r="B1050" t="s">
        <v>1237</v>
      </c>
      <c r="C1050" s="270">
        <v>8615664</v>
      </c>
      <c r="D1050" t="s">
        <v>2002</v>
      </c>
      <c r="E1050" s="270">
        <v>16</v>
      </c>
      <c r="F1050" s="270">
        <v>2</v>
      </c>
      <c r="G1050" s="270">
        <v>14</v>
      </c>
      <c r="H1050" s="270">
        <v>11</v>
      </c>
      <c r="I1050" s="270">
        <v>3</v>
      </c>
      <c r="J1050" s="270">
        <v>8</v>
      </c>
      <c r="K1050" s="278">
        <f t="shared" si="32"/>
        <v>27</v>
      </c>
    </row>
    <row r="1051" spans="2:11" x14ac:dyDescent="0.25">
      <c r="B1051" t="s">
        <v>1239</v>
      </c>
      <c r="C1051" s="270">
        <v>8635390</v>
      </c>
      <c r="D1051" t="s">
        <v>2109</v>
      </c>
      <c r="E1051" s="270">
        <v>12</v>
      </c>
      <c r="F1051" s="270">
        <v>3</v>
      </c>
      <c r="G1051" s="270">
        <v>9</v>
      </c>
      <c r="H1051" s="270">
        <v>11</v>
      </c>
      <c r="I1051" s="270">
        <v>2</v>
      </c>
      <c r="J1051" s="270">
        <v>9</v>
      </c>
      <c r="K1051" s="278">
        <f t="shared" si="32"/>
        <v>23</v>
      </c>
    </row>
    <row r="1052" spans="2:11" x14ac:dyDescent="0.25">
      <c r="B1052" t="s">
        <v>1181</v>
      </c>
      <c r="C1052" s="270">
        <v>8627643</v>
      </c>
      <c r="D1052" t="s">
        <v>2151</v>
      </c>
      <c r="E1052" s="270">
        <v>11</v>
      </c>
      <c r="F1052" s="270">
        <v>0</v>
      </c>
      <c r="G1052" s="270">
        <v>11</v>
      </c>
      <c r="H1052" s="270">
        <v>11</v>
      </c>
      <c r="I1052" s="270">
        <v>0</v>
      </c>
      <c r="J1052" s="270">
        <v>11</v>
      </c>
      <c r="K1052" s="278">
        <f t="shared" si="32"/>
        <v>22</v>
      </c>
    </row>
    <row r="1053" spans="2:11" x14ac:dyDescent="0.25">
      <c r="B1053" t="s">
        <v>1181</v>
      </c>
      <c r="C1053" s="270">
        <v>8621451</v>
      </c>
      <c r="D1053" t="s">
        <v>2176</v>
      </c>
      <c r="E1053" s="270">
        <v>10</v>
      </c>
      <c r="F1053" s="270">
        <v>0</v>
      </c>
      <c r="G1053" s="270">
        <v>10</v>
      </c>
      <c r="H1053" s="270">
        <v>11</v>
      </c>
      <c r="I1053" s="270">
        <v>0</v>
      </c>
      <c r="J1053" s="270">
        <v>11</v>
      </c>
      <c r="K1053" s="278">
        <f t="shared" si="32"/>
        <v>21</v>
      </c>
    </row>
    <row r="1054" spans="2:11" x14ac:dyDescent="0.25">
      <c r="B1054" t="s">
        <v>1181</v>
      </c>
      <c r="C1054" s="270">
        <v>8601984</v>
      </c>
      <c r="D1054" t="s">
        <v>2194</v>
      </c>
      <c r="E1054" s="270">
        <v>10</v>
      </c>
      <c r="F1054" s="270">
        <v>0</v>
      </c>
      <c r="G1054" s="270">
        <v>10</v>
      </c>
      <c r="H1054" s="270">
        <v>11</v>
      </c>
      <c r="I1054" s="270">
        <v>1</v>
      </c>
      <c r="J1054" s="270">
        <v>10</v>
      </c>
      <c r="K1054" s="278">
        <f t="shared" si="32"/>
        <v>21</v>
      </c>
    </row>
    <row r="1055" spans="2:11" x14ac:dyDescent="0.25">
      <c r="B1055" t="s">
        <v>1237</v>
      </c>
      <c r="C1055" s="270">
        <v>8603384</v>
      </c>
      <c r="D1055" t="s">
        <v>2244</v>
      </c>
      <c r="E1055" s="270">
        <v>9</v>
      </c>
      <c r="F1055" s="270">
        <v>0</v>
      </c>
      <c r="G1055" s="270">
        <v>9</v>
      </c>
      <c r="H1055" s="270">
        <v>11</v>
      </c>
      <c r="I1055" s="270">
        <v>0</v>
      </c>
      <c r="J1055" s="270">
        <v>11</v>
      </c>
      <c r="K1055" s="278">
        <f t="shared" si="32"/>
        <v>20</v>
      </c>
    </row>
    <row r="1056" spans="2:11" x14ac:dyDescent="0.25">
      <c r="B1056" t="s">
        <v>1181</v>
      </c>
      <c r="C1056" s="270">
        <v>8633884</v>
      </c>
      <c r="D1056" t="s">
        <v>2268</v>
      </c>
      <c r="E1056" s="270">
        <v>8</v>
      </c>
      <c r="F1056" s="270">
        <v>0</v>
      </c>
      <c r="G1056" s="270">
        <v>8</v>
      </c>
      <c r="H1056" s="270">
        <v>11</v>
      </c>
      <c r="I1056" s="270">
        <v>1</v>
      </c>
      <c r="J1056" s="270">
        <v>10</v>
      </c>
      <c r="K1056" s="278">
        <f t="shared" si="32"/>
        <v>19</v>
      </c>
    </row>
    <row r="1057" spans="2:11" x14ac:dyDescent="0.25">
      <c r="B1057" t="s">
        <v>1194</v>
      </c>
      <c r="C1057" s="270">
        <v>8591290</v>
      </c>
      <c r="D1057" t="s">
        <v>2289</v>
      </c>
      <c r="E1057" s="270">
        <v>8</v>
      </c>
      <c r="F1057" s="270">
        <v>0</v>
      </c>
      <c r="G1057" s="270">
        <v>8</v>
      </c>
      <c r="H1057" s="270">
        <v>11</v>
      </c>
      <c r="I1057" s="270">
        <v>1</v>
      </c>
      <c r="J1057" s="270">
        <v>10</v>
      </c>
      <c r="K1057" s="278">
        <f t="shared" si="32"/>
        <v>19</v>
      </c>
    </row>
    <row r="1058" spans="2:11" x14ac:dyDescent="0.25">
      <c r="B1058" t="s">
        <v>1181</v>
      </c>
      <c r="C1058" s="270">
        <v>8620707</v>
      </c>
      <c r="D1058" t="s">
        <v>2312</v>
      </c>
      <c r="E1058" s="270">
        <v>8</v>
      </c>
      <c r="F1058" s="270">
        <v>2</v>
      </c>
      <c r="G1058" s="270">
        <v>6</v>
      </c>
      <c r="H1058" s="270">
        <v>11</v>
      </c>
      <c r="I1058" s="270">
        <v>2</v>
      </c>
      <c r="J1058" s="270">
        <v>9</v>
      </c>
      <c r="K1058" s="278">
        <f t="shared" si="32"/>
        <v>19</v>
      </c>
    </row>
    <row r="1059" spans="2:11" x14ac:dyDescent="0.25">
      <c r="B1059" t="s">
        <v>1239</v>
      </c>
      <c r="C1059" s="270">
        <v>8638117</v>
      </c>
      <c r="D1059" t="s">
        <v>2369</v>
      </c>
      <c r="E1059" s="270">
        <v>6</v>
      </c>
      <c r="F1059" s="270">
        <v>0</v>
      </c>
      <c r="G1059" s="270">
        <v>6</v>
      </c>
      <c r="H1059" s="270">
        <v>11</v>
      </c>
      <c r="I1059" s="270">
        <v>2</v>
      </c>
      <c r="J1059" s="270">
        <v>9</v>
      </c>
      <c r="K1059" s="278">
        <f t="shared" si="32"/>
        <v>17</v>
      </c>
    </row>
    <row r="1060" spans="2:11" x14ac:dyDescent="0.25">
      <c r="B1060" t="s">
        <v>1239</v>
      </c>
      <c r="C1060" s="270">
        <v>8634929</v>
      </c>
      <c r="D1060" t="s">
        <v>2370</v>
      </c>
      <c r="E1060" s="270">
        <v>6</v>
      </c>
      <c r="F1060" s="270">
        <v>0</v>
      </c>
      <c r="G1060" s="270">
        <v>6</v>
      </c>
      <c r="H1060" s="270">
        <v>11</v>
      </c>
      <c r="I1060" s="270">
        <v>0</v>
      </c>
      <c r="J1060" s="270">
        <v>11</v>
      </c>
      <c r="K1060" s="278">
        <f t="shared" si="32"/>
        <v>17</v>
      </c>
    </row>
    <row r="1061" spans="2:11" x14ac:dyDescent="0.25">
      <c r="B1061" t="s">
        <v>1181</v>
      </c>
      <c r="C1061" s="270">
        <v>8623271</v>
      </c>
      <c r="D1061" t="s">
        <v>2431</v>
      </c>
      <c r="E1061" s="270">
        <v>5</v>
      </c>
      <c r="F1061" s="270">
        <v>0</v>
      </c>
      <c r="G1061" s="270">
        <v>5</v>
      </c>
      <c r="H1061" s="270">
        <v>11</v>
      </c>
      <c r="I1061" s="270">
        <v>2</v>
      </c>
      <c r="J1061" s="270">
        <v>9</v>
      </c>
      <c r="K1061" s="278">
        <f t="shared" si="32"/>
        <v>16</v>
      </c>
    </row>
    <row r="1062" spans="2:11" x14ac:dyDescent="0.25">
      <c r="B1062" t="s">
        <v>1181</v>
      </c>
      <c r="C1062" s="270">
        <v>8604860</v>
      </c>
      <c r="D1062" t="s">
        <v>2437</v>
      </c>
      <c r="E1062" s="270">
        <v>5</v>
      </c>
      <c r="F1062" s="270">
        <v>0</v>
      </c>
      <c r="G1062" s="270">
        <v>5</v>
      </c>
      <c r="H1062" s="270">
        <v>11</v>
      </c>
      <c r="I1062" s="270">
        <v>0</v>
      </c>
      <c r="J1062" s="270">
        <v>11</v>
      </c>
      <c r="K1062" s="278">
        <f t="shared" si="32"/>
        <v>16</v>
      </c>
    </row>
    <row r="1063" spans="2:11" x14ac:dyDescent="0.25">
      <c r="B1063" t="s">
        <v>1239</v>
      </c>
      <c r="C1063" s="270">
        <v>8618742</v>
      </c>
      <c r="D1063" t="s">
        <v>2464</v>
      </c>
      <c r="E1063" s="270">
        <v>5</v>
      </c>
      <c r="F1063" s="270">
        <v>0</v>
      </c>
      <c r="G1063" s="270">
        <v>5</v>
      </c>
      <c r="H1063" s="270">
        <v>11</v>
      </c>
      <c r="I1063" s="270">
        <v>2</v>
      </c>
      <c r="J1063" s="270">
        <v>9</v>
      </c>
      <c r="K1063" s="278">
        <f t="shared" si="32"/>
        <v>16</v>
      </c>
    </row>
    <row r="1064" spans="2:11" x14ac:dyDescent="0.25">
      <c r="B1064" t="s">
        <v>1181</v>
      </c>
      <c r="C1064" s="270">
        <v>8582544</v>
      </c>
      <c r="D1064" t="s">
        <v>2504</v>
      </c>
      <c r="E1064" s="270">
        <v>4</v>
      </c>
      <c r="F1064" s="270">
        <v>0</v>
      </c>
      <c r="G1064" s="270">
        <v>4</v>
      </c>
      <c r="H1064" s="270">
        <v>11</v>
      </c>
      <c r="I1064" s="270">
        <v>1</v>
      </c>
      <c r="J1064" s="270">
        <v>10</v>
      </c>
      <c r="K1064" s="278">
        <f t="shared" si="32"/>
        <v>15</v>
      </c>
    </row>
    <row r="1065" spans="2:11" x14ac:dyDescent="0.25">
      <c r="B1065" t="s">
        <v>1239</v>
      </c>
      <c r="C1065" s="270">
        <v>8618267</v>
      </c>
      <c r="D1065" t="s">
        <v>2512</v>
      </c>
      <c r="E1065" s="270">
        <v>4</v>
      </c>
      <c r="F1065" s="270">
        <v>0</v>
      </c>
      <c r="G1065" s="270">
        <v>4</v>
      </c>
      <c r="H1065" s="270">
        <v>11</v>
      </c>
      <c r="I1065" s="270">
        <v>0</v>
      </c>
      <c r="J1065" s="270">
        <v>11</v>
      </c>
      <c r="K1065" s="278">
        <f t="shared" si="32"/>
        <v>15</v>
      </c>
    </row>
    <row r="1066" spans="2:11" x14ac:dyDescent="0.25">
      <c r="B1066" t="s">
        <v>1239</v>
      </c>
      <c r="C1066" s="270">
        <v>8628371</v>
      </c>
      <c r="D1066" t="s">
        <v>2519</v>
      </c>
      <c r="E1066" s="270">
        <v>4</v>
      </c>
      <c r="F1066" s="270">
        <v>1</v>
      </c>
      <c r="G1066" s="270">
        <v>3</v>
      </c>
      <c r="H1066" s="270">
        <v>11</v>
      </c>
      <c r="I1066" s="270">
        <v>0</v>
      </c>
      <c r="J1066" s="270">
        <v>11</v>
      </c>
      <c r="K1066" s="278">
        <f t="shared" si="32"/>
        <v>15</v>
      </c>
    </row>
    <row r="1067" spans="2:11" x14ac:dyDescent="0.25">
      <c r="B1067" t="s">
        <v>1181</v>
      </c>
      <c r="C1067" s="270">
        <v>8600041</v>
      </c>
      <c r="D1067" t="s">
        <v>2533</v>
      </c>
      <c r="E1067" s="270">
        <v>4</v>
      </c>
      <c r="F1067" s="270">
        <v>0</v>
      </c>
      <c r="G1067" s="270">
        <v>4</v>
      </c>
      <c r="H1067" s="270">
        <v>11</v>
      </c>
      <c r="I1067" s="270">
        <v>0</v>
      </c>
      <c r="J1067" s="270">
        <v>11</v>
      </c>
    </row>
    <row r="1068" spans="2:11" x14ac:dyDescent="0.25">
      <c r="B1068" t="s">
        <v>1181</v>
      </c>
      <c r="C1068" s="270">
        <v>8608544</v>
      </c>
      <c r="D1068" t="s">
        <v>2548</v>
      </c>
      <c r="E1068" s="270">
        <v>4</v>
      </c>
      <c r="F1068" s="270">
        <v>0</v>
      </c>
      <c r="G1068" s="270">
        <v>4</v>
      </c>
      <c r="H1068" s="270">
        <v>11</v>
      </c>
      <c r="I1068" s="270">
        <v>3</v>
      </c>
      <c r="J1068" s="270">
        <v>8</v>
      </c>
    </row>
    <row r="1069" spans="2:11" x14ac:dyDescent="0.25">
      <c r="B1069" t="s">
        <v>1181</v>
      </c>
      <c r="C1069" s="270">
        <v>8589963</v>
      </c>
      <c r="D1069" t="s">
        <v>2549</v>
      </c>
      <c r="E1069" s="270">
        <v>4</v>
      </c>
      <c r="F1069" s="270">
        <v>0</v>
      </c>
      <c r="G1069" s="270">
        <v>4</v>
      </c>
      <c r="H1069" s="270">
        <v>11</v>
      </c>
      <c r="I1069" s="270">
        <v>1</v>
      </c>
      <c r="J1069" s="270">
        <v>10</v>
      </c>
    </row>
    <row r="1070" spans="2:11" x14ac:dyDescent="0.25">
      <c r="B1070" t="s">
        <v>1179</v>
      </c>
      <c r="C1070" s="270">
        <v>8611716</v>
      </c>
      <c r="D1070" t="s">
        <v>2577</v>
      </c>
      <c r="E1070" s="270">
        <v>3</v>
      </c>
      <c r="F1070" s="270">
        <v>0</v>
      </c>
      <c r="G1070" s="270">
        <v>3</v>
      </c>
      <c r="H1070" s="270">
        <v>11</v>
      </c>
      <c r="I1070" s="270">
        <v>1</v>
      </c>
      <c r="J1070" s="270">
        <v>10</v>
      </c>
    </row>
    <row r="1071" spans="2:11" x14ac:dyDescent="0.25">
      <c r="B1071" t="s">
        <v>1239</v>
      </c>
      <c r="C1071" s="270">
        <v>8613786</v>
      </c>
      <c r="D1071" t="s">
        <v>2585</v>
      </c>
      <c r="E1071" s="270">
        <v>3</v>
      </c>
      <c r="F1071" s="270">
        <v>0</v>
      </c>
      <c r="G1071" s="270">
        <v>3</v>
      </c>
      <c r="H1071" s="270">
        <v>11</v>
      </c>
      <c r="I1071" s="270">
        <v>1</v>
      </c>
      <c r="J1071" s="270">
        <v>10</v>
      </c>
    </row>
    <row r="1072" spans="2:11" x14ac:dyDescent="0.25">
      <c r="B1072" t="s">
        <v>1181</v>
      </c>
      <c r="C1072" s="270">
        <v>8604493</v>
      </c>
      <c r="D1072" t="s">
        <v>2607</v>
      </c>
      <c r="E1072" s="270">
        <v>2</v>
      </c>
      <c r="F1072" s="270">
        <v>0</v>
      </c>
      <c r="G1072" s="270">
        <v>2</v>
      </c>
      <c r="H1072" s="270">
        <v>11</v>
      </c>
      <c r="I1072" s="270">
        <v>0</v>
      </c>
      <c r="J1072" s="270">
        <v>11</v>
      </c>
    </row>
    <row r="1073" spans="2:11" x14ac:dyDescent="0.25">
      <c r="B1073" t="s">
        <v>1181</v>
      </c>
      <c r="C1073" s="270">
        <v>8607505</v>
      </c>
      <c r="D1073" t="s">
        <v>2616</v>
      </c>
      <c r="E1073" s="270">
        <v>2</v>
      </c>
      <c r="F1073" s="270">
        <v>0</v>
      </c>
      <c r="G1073" s="270">
        <v>2</v>
      </c>
      <c r="H1073" s="270">
        <v>11</v>
      </c>
      <c r="I1073" s="270">
        <v>2</v>
      </c>
      <c r="J1073" s="270">
        <v>9</v>
      </c>
    </row>
    <row r="1074" spans="2:11" x14ac:dyDescent="0.25">
      <c r="B1074" t="s">
        <v>1181</v>
      </c>
      <c r="C1074" s="270">
        <v>8611796</v>
      </c>
      <c r="D1074" t="s">
        <v>2637</v>
      </c>
      <c r="E1074" s="270">
        <v>2</v>
      </c>
      <c r="F1074" s="270">
        <v>0</v>
      </c>
      <c r="G1074" s="270">
        <v>2</v>
      </c>
      <c r="H1074" s="270">
        <v>11</v>
      </c>
      <c r="I1074" s="270">
        <v>2</v>
      </c>
      <c r="J1074" s="270">
        <v>9</v>
      </c>
    </row>
    <row r="1075" spans="2:11" x14ac:dyDescent="0.25">
      <c r="B1075" t="s">
        <v>1239</v>
      </c>
      <c r="C1075" s="270">
        <v>8630546</v>
      </c>
      <c r="D1075" t="s">
        <v>2640</v>
      </c>
      <c r="E1075" s="270">
        <v>2</v>
      </c>
      <c r="F1075" s="270">
        <v>1</v>
      </c>
      <c r="G1075" s="270">
        <v>1</v>
      </c>
      <c r="H1075" s="270">
        <v>11</v>
      </c>
      <c r="I1075" s="270">
        <v>0</v>
      </c>
      <c r="J1075" s="270">
        <v>11</v>
      </c>
    </row>
    <row r="1076" spans="2:11" x14ac:dyDescent="0.25">
      <c r="B1076" t="s">
        <v>1181</v>
      </c>
      <c r="C1076" s="270">
        <v>8639104</v>
      </c>
      <c r="D1076" t="s">
        <v>2645</v>
      </c>
      <c r="E1076" s="270">
        <v>2</v>
      </c>
      <c r="F1076" s="270">
        <v>0</v>
      </c>
      <c r="G1076" s="270">
        <v>2</v>
      </c>
      <c r="H1076" s="270">
        <v>11</v>
      </c>
      <c r="I1076" s="270">
        <v>3</v>
      </c>
      <c r="J1076" s="270">
        <v>8</v>
      </c>
    </row>
    <row r="1077" spans="2:11" x14ac:dyDescent="0.25">
      <c r="B1077" t="s">
        <v>1179</v>
      </c>
      <c r="C1077" s="270">
        <v>8644710</v>
      </c>
      <c r="D1077" t="s">
        <v>2680</v>
      </c>
      <c r="E1077" s="270">
        <v>1</v>
      </c>
      <c r="F1077" s="270">
        <v>0</v>
      </c>
      <c r="G1077" s="270">
        <v>1</v>
      </c>
      <c r="H1077" s="270">
        <v>11</v>
      </c>
      <c r="I1077" s="270">
        <v>0</v>
      </c>
      <c r="J1077" s="270">
        <v>11</v>
      </c>
    </row>
    <row r="1078" spans="2:11" x14ac:dyDescent="0.25">
      <c r="B1078" t="s">
        <v>1221</v>
      </c>
      <c r="C1078" s="270">
        <v>8636491</v>
      </c>
      <c r="D1078" t="s">
        <v>1704</v>
      </c>
      <c r="E1078" s="270">
        <v>33</v>
      </c>
      <c r="F1078" s="270">
        <v>4</v>
      </c>
      <c r="G1078" s="270">
        <v>29</v>
      </c>
      <c r="H1078" s="270">
        <v>10</v>
      </c>
      <c r="I1078" s="270">
        <v>1</v>
      </c>
      <c r="J1078" s="270">
        <v>9</v>
      </c>
      <c r="K1078" s="278">
        <f t="shared" ref="K1078:K1092" si="33">E1078+H1078</f>
        <v>43</v>
      </c>
    </row>
    <row r="1079" spans="2:11" x14ac:dyDescent="0.25">
      <c r="B1079" t="s">
        <v>1181</v>
      </c>
      <c r="C1079" s="270">
        <v>8589210</v>
      </c>
      <c r="D1079" t="s">
        <v>2136</v>
      </c>
      <c r="E1079" s="270">
        <v>11</v>
      </c>
      <c r="F1079" s="270">
        <v>0</v>
      </c>
      <c r="G1079" s="270">
        <v>11</v>
      </c>
      <c r="H1079" s="270">
        <v>10</v>
      </c>
      <c r="I1079" s="270">
        <v>0</v>
      </c>
      <c r="J1079" s="270">
        <v>10</v>
      </c>
      <c r="K1079" s="278">
        <f t="shared" si="33"/>
        <v>21</v>
      </c>
    </row>
    <row r="1080" spans="2:11" x14ac:dyDescent="0.25">
      <c r="B1080" t="s">
        <v>1181</v>
      </c>
      <c r="C1080" s="270">
        <v>8620111</v>
      </c>
      <c r="D1080" t="s">
        <v>2182</v>
      </c>
      <c r="E1080" s="270">
        <v>10</v>
      </c>
      <c r="F1080" s="270">
        <v>1</v>
      </c>
      <c r="G1080" s="270">
        <v>9</v>
      </c>
      <c r="H1080" s="270">
        <v>10</v>
      </c>
      <c r="I1080" s="270">
        <v>0</v>
      </c>
      <c r="J1080" s="270">
        <v>10</v>
      </c>
      <c r="K1080" s="278">
        <f t="shared" si="33"/>
        <v>20</v>
      </c>
    </row>
    <row r="1081" spans="2:11" x14ac:dyDescent="0.25">
      <c r="B1081" t="s">
        <v>1239</v>
      </c>
      <c r="C1081" s="270">
        <v>8637038</v>
      </c>
      <c r="D1081" t="s">
        <v>2200</v>
      </c>
      <c r="E1081" s="270">
        <v>10</v>
      </c>
      <c r="F1081" s="270">
        <v>1</v>
      </c>
      <c r="G1081" s="270">
        <v>9</v>
      </c>
      <c r="H1081" s="270">
        <v>10</v>
      </c>
      <c r="I1081" s="270">
        <v>0</v>
      </c>
      <c r="J1081" s="270">
        <v>10</v>
      </c>
      <c r="K1081" s="278">
        <f t="shared" si="33"/>
        <v>20</v>
      </c>
    </row>
    <row r="1082" spans="2:11" x14ac:dyDescent="0.25">
      <c r="B1082" t="s">
        <v>1239</v>
      </c>
      <c r="C1082" s="270">
        <v>8605851</v>
      </c>
      <c r="D1082" t="s">
        <v>2225</v>
      </c>
      <c r="E1082" s="270">
        <v>9</v>
      </c>
      <c r="F1082" s="270">
        <v>0</v>
      </c>
      <c r="G1082" s="270">
        <v>9</v>
      </c>
      <c r="H1082" s="270">
        <v>10</v>
      </c>
      <c r="I1082" s="270">
        <v>0</v>
      </c>
      <c r="J1082" s="270">
        <v>10</v>
      </c>
      <c r="K1082" s="278">
        <f t="shared" si="33"/>
        <v>19</v>
      </c>
    </row>
    <row r="1083" spans="2:11" x14ac:dyDescent="0.25">
      <c r="B1083" t="s">
        <v>1239</v>
      </c>
      <c r="C1083" s="270">
        <v>8630771</v>
      </c>
      <c r="D1083" t="s">
        <v>2254</v>
      </c>
      <c r="E1083" s="270">
        <v>9</v>
      </c>
      <c r="F1083" s="270">
        <v>0</v>
      </c>
      <c r="G1083" s="270">
        <v>9</v>
      </c>
      <c r="H1083" s="270">
        <v>10</v>
      </c>
      <c r="I1083" s="270">
        <v>1</v>
      </c>
      <c r="J1083" s="270">
        <v>9</v>
      </c>
      <c r="K1083" s="278">
        <f t="shared" si="33"/>
        <v>19</v>
      </c>
    </row>
    <row r="1084" spans="2:11" x14ac:dyDescent="0.25">
      <c r="B1084" t="s">
        <v>1239</v>
      </c>
      <c r="C1084" s="270">
        <v>8627846</v>
      </c>
      <c r="D1084" t="s">
        <v>2272</v>
      </c>
      <c r="E1084" s="270">
        <v>8</v>
      </c>
      <c r="F1084" s="270">
        <v>1</v>
      </c>
      <c r="G1084" s="270">
        <v>7</v>
      </c>
      <c r="H1084" s="270">
        <v>10</v>
      </c>
      <c r="I1084" s="270">
        <v>0</v>
      </c>
      <c r="J1084" s="270">
        <v>10</v>
      </c>
      <c r="K1084" s="278">
        <f t="shared" si="33"/>
        <v>18</v>
      </c>
    </row>
    <row r="1085" spans="2:11" x14ac:dyDescent="0.25">
      <c r="B1085" t="s">
        <v>1181</v>
      </c>
      <c r="C1085" s="270">
        <v>8589962</v>
      </c>
      <c r="D1085" t="s">
        <v>2291</v>
      </c>
      <c r="E1085" s="270">
        <v>8</v>
      </c>
      <c r="F1085" s="270">
        <v>0</v>
      </c>
      <c r="G1085" s="270">
        <v>8</v>
      </c>
      <c r="H1085" s="270">
        <v>10</v>
      </c>
      <c r="I1085" s="270">
        <v>0</v>
      </c>
      <c r="J1085" s="270">
        <v>10</v>
      </c>
      <c r="K1085" s="278">
        <f t="shared" si="33"/>
        <v>18</v>
      </c>
    </row>
    <row r="1086" spans="2:11" x14ac:dyDescent="0.25">
      <c r="B1086" t="s">
        <v>1239</v>
      </c>
      <c r="C1086" s="270">
        <v>8630157</v>
      </c>
      <c r="D1086" t="s">
        <v>2343</v>
      </c>
      <c r="E1086" s="270">
        <v>7</v>
      </c>
      <c r="F1086" s="270">
        <v>1</v>
      </c>
      <c r="G1086" s="270">
        <v>6</v>
      </c>
      <c r="H1086" s="270">
        <v>10</v>
      </c>
      <c r="I1086" s="270">
        <v>1</v>
      </c>
      <c r="J1086" s="270">
        <v>9</v>
      </c>
      <c r="K1086" s="278">
        <f t="shared" si="33"/>
        <v>17</v>
      </c>
    </row>
    <row r="1087" spans="2:11" x14ac:dyDescent="0.25">
      <c r="B1087" t="s">
        <v>1181</v>
      </c>
      <c r="C1087" s="270">
        <v>8611792</v>
      </c>
      <c r="D1087" t="s">
        <v>2395</v>
      </c>
      <c r="E1087" s="270">
        <v>6</v>
      </c>
      <c r="F1087" s="270">
        <v>0</v>
      </c>
      <c r="G1087" s="270">
        <v>6</v>
      </c>
      <c r="H1087" s="270">
        <v>10</v>
      </c>
      <c r="I1087" s="270">
        <v>2</v>
      </c>
      <c r="J1087" s="270">
        <v>8</v>
      </c>
      <c r="K1087" s="278">
        <f t="shared" si="33"/>
        <v>16</v>
      </c>
    </row>
    <row r="1088" spans="2:11" x14ac:dyDescent="0.25">
      <c r="B1088" t="s">
        <v>1239</v>
      </c>
      <c r="C1088" s="270">
        <v>8630355</v>
      </c>
      <c r="D1088" t="s">
        <v>2405</v>
      </c>
      <c r="E1088" s="270">
        <v>6</v>
      </c>
      <c r="F1088" s="270">
        <v>2</v>
      </c>
      <c r="G1088" s="270">
        <v>4</v>
      </c>
      <c r="H1088" s="270">
        <v>10</v>
      </c>
      <c r="I1088" s="270">
        <v>1</v>
      </c>
      <c r="J1088" s="270">
        <v>9</v>
      </c>
      <c r="K1088" s="278">
        <f t="shared" si="33"/>
        <v>16</v>
      </c>
    </row>
    <row r="1089" spans="2:11" x14ac:dyDescent="0.25">
      <c r="B1089" t="s">
        <v>1239</v>
      </c>
      <c r="C1089" s="270">
        <v>8589366</v>
      </c>
      <c r="D1089" t="s">
        <v>2406</v>
      </c>
      <c r="E1089" s="270">
        <v>6</v>
      </c>
      <c r="F1089" s="270">
        <v>0</v>
      </c>
      <c r="G1089" s="270">
        <v>6</v>
      </c>
      <c r="H1089" s="270">
        <v>10</v>
      </c>
      <c r="I1089" s="270">
        <v>0</v>
      </c>
      <c r="J1089" s="270">
        <v>10</v>
      </c>
      <c r="K1089" s="278">
        <f t="shared" si="33"/>
        <v>16</v>
      </c>
    </row>
    <row r="1090" spans="2:11" x14ac:dyDescent="0.25">
      <c r="B1090" t="s">
        <v>1237</v>
      </c>
      <c r="C1090" s="270">
        <v>8621043</v>
      </c>
      <c r="D1090" t="s">
        <v>2456</v>
      </c>
      <c r="E1090" s="270">
        <v>5</v>
      </c>
      <c r="F1090" s="270">
        <v>1</v>
      </c>
      <c r="G1090" s="270">
        <v>4</v>
      </c>
      <c r="H1090" s="270">
        <v>10</v>
      </c>
      <c r="I1090" s="270">
        <v>0</v>
      </c>
      <c r="J1090" s="270">
        <v>10</v>
      </c>
      <c r="K1090" s="278">
        <f t="shared" si="33"/>
        <v>15</v>
      </c>
    </row>
    <row r="1091" spans="2:11" x14ac:dyDescent="0.25">
      <c r="B1091" t="s">
        <v>1181</v>
      </c>
      <c r="C1091" s="270">
        <v>8614529</v>
      </c>
      <c r="D1091" t="s">
        <v>2475</v>
      </c>
      <c r="E1091" s="270">
        <v>5</v>
      </c>
      <c r="F1091" s="270">
        <v>0</v>
      </c>
      <c r="G1091" s="270">
        <v>5</v>
      </c>
      <c r="H1091" s="270">
        <v>10</v>
      </c>
      <c r="I1091" s="270">
        <v>2</v>
      </c>
      <c r="J1091" s="270">
        <v>8</v>
      </c>
      <c r="K1091" s="278">
        <f t="shared" si="33"/>
        <v>15</v>
      </c>
    </row>
    <row r="1092" spans="2:11" x14ac:dyDescent="0.25">
      <c r="B1092" t="s">
        <v>1181</v>
      </c>
      <c r="C1092" s="270">
        <v>8590303</v>
      </c>
      <c r="D1092" t="s">
        <v>2517</v>
      </c>
      <c r="E1092" s="270">
        <v>4</v>
      </c>
      <c r="F1092" s="270">
        <v>1</v>
      </c>
      <c r="G1092" s="270">
        <v>3</v>
      </c>
      <c r="H1092" s="270">
        <v>10</v>
      </c>
      <c r="I1092" s="270">
        <v>0</v>
      </c>
      <c r="J1092" s="270">
        <v>10</v>
      </c>
      <c r="K1092" s="278">
        <f t="shared" si="33"/>
        <v>14</v>
      </c>
    </row>
    <row r="1093" spans="2:11" x14ac:dyDescent="0.25">
      <c r="B1093" t="s">
        <v>1181</v>
      </c>
      <c r="C1093" s="270">
        <v>8566591</v>
      </c>
      <c r="D1093" t="s">
        <v>2539</v>
      </c>
      <c r="E1093" s="270">
        <v>4</v>
      </c>
      <c r="F1093" s="270">
        <v>0</v>
      </c>
      <c r="G1093" s="270">
        <v>4</v>
      </c>
      <c r="H1093" s="270">
        <v>10</v>
      </c>
      <c r="I1093" s="270">
        <v>0</v>
      </c>
      <c r="J1093" s="270">
        <v>10</v>
      </c>
      <c r="K1093" s="278"/>
    </row>
    <row r="1094" spans="2:11" x14ac:dyDescent="0.25">
      <c r="B1094" t="s">
        <v>1191</v>
      </c>
      <c r="C1094" s="270">
        <v>8581267</v>
      </c>
      <c r="D1094" t="s">
        <v>2556</v>
      </c>
      <c r="E1094" s="270">
        <v>4</v>
      </c>
      <c r="F1094" s="270">
        <v>0</v>
      </c>
      <c r="G1094" s="270">
        <v>4</v>
      </c>
      <c r="H1094" s="270">
        <v>10</v>
      </c>
      <c r="I1094" s="270">
        <v>0</v>
      </c>
      <c r="J1094" s="270">
        <v>10</v>
      </c>
    </row>
    <row r="1095" spans="2:11" x14ac:dyDescent="0.25">
      <c r="B1095" t="s">
        <v>1181</v>
      </c>
      <c r="C1095" s="270">
        <v>8633058</v>
      </c>
      <c r="D1095" t="s">
        <v>2567</v>
      </c>
      <c r="E1095" s="270">
        <v>3</v>
      </c>
      <c r="F1095" s="270">
        <v>0</v>
      </c>
      <c r="G1095" s="270">
        <v>3</v>
      </c>
      <c r="H1095" s="270">
        <v>10</v>
      </c>
      <c r="I1095" s="270">
        <v>2</v>
      </c>
      <c r="J1095" s="270">
        <v>8</v>
      </c>
    </row>
    <row r="1096" spans="2:11" x14ac:dyDescent="0.25">
      <c r="B1096" t="s">
        <v>1181</v>
      </c>
      <c r="C1096" s="270">
        <v>8591866</v>
      </c>
      <c r="D1096" t="s">
        <v>2611</v>
      </c>
      <c r="E1096" s="270">
        <v>2</v>
      </c>
      <c r="F1096" s="270">
        <v>0</v>
      </c>
      <c r="G1096" s="270">
        <v>2</v>
      </c>
      <c r="H1096" s="270">
        <v>10</v>
      </c>
      <c r="I1096" s="270">
        <v>0</v>
      </c>
      <c r="J1096" s="270">
        <v>10</v>
      </c>
    </row>
    <row r="1097" spans="2:11" x14ac:dyDescent="0.25">
      <c r="B1097" t="s">
        <v>1179</v>
      </c>
      <c r="C1097" s="270">
        <v>8644667</v>
      </c>
      <c r="D1097" t="s">
        <v>2630</v>
      </c>
      <c r="E1097" s="270">
        <v>2</v>
      </c>
      <c r="F1097" s="270">
        <v>0</v>
      </c>
      <c r="G1097" s="270">
        <v>2</v>
      </c>
      <c r="H1097" s="270">
        <v>10</v>
      </c>
      <c r="I1097" s="270">
        <v>0</v>
      </c>
      <c r="J1097" s="270">
        <v>10</v>
      </c>
    </row>
    <row r="1098" spans="2:11" x14ac:dyDescent="0.25">
      <c r="B1098" t="s">
        <v>1181</v>
      </c>
      <c r="C1098" s="270">
        <v>8581130</v>
      </c>
      <c r="D1098" t="s">
        <v>2654</v>
      </c>
      <c r="E1098" s="270">
        <v>2</v>
      </c>
      <c r="F1098" s="270">
        <v>0</v>
      </c>
      <c r="G1098" s="270">
        <v>2</v>
      </c>
      <c r="H1098" s="270">
        <v>10</v>
      </c>
      <c r="I1098" s="270">
        <v>1</v>
      </c>
      <c r="J1098" s="270">
        <v>9</v>
      </c>
    </row>
    <row r="1099" spans="2:11" x14ac:dyDescent="0.25">
      <c r="B1099" t="s">
        <v>1242</v>
      </c>
      <c r="C1099" s="270">
        <v>8581250</v>
      </c>
      <c r="D1099" t="s">
        <v>1667</v>
      </c>
      <c r="E1099" s="270">
        <v>37</v>
      </c>
      <c r="F1099" s="270">
        <v>1</v>
      </c>
      <c r="G1099" s="270">
        <v>36</v>
      </c>
      <c r="H1099" s="270">
        <v>9</v>
      </c>
      <c r="I1099" s="270">
        <v>0</v>
      </c>
      <c r="J1099" s="270">
        <v>9</v>
      </c>
      <c r="K1099" s="278">
        <f t="shared" ref="K1099:K1115" si="34">E1099+H1099</f>
        <v>46</v>
      </c>
    </row>
    <row r="1100" spans="2:11" x14ac:dyDescent="0.25">
      <c r="B1100" t="s">
        <v>1242</v>
      </c>
      <c r="C1100" s="270">
        <v>8627028</v>
      </c>
      <c r="D1100" t="s">
        <v>1745</v>
      </c>
      <c r="E1100" s="270">
        <v>31</v>
      </c>
      <c r="F1100" s="270">
        <v>2</v>
      </c>
      <c r="G1100" s="270">
        <v>29</v>
      </c>
      <c r="H1100" s="270">
        <v>9</v>
      </c>
      <c r="I1100" s="270">
        <v>0</v>
      </c>
      <c r="J1100" s="270">
        <v>9</v>
      </c>
      <c r="K1100" s="278">
        <f t="shared" si="34"/>
        <v>40</v>
      </c>
    </row>
    <row r="1101" spans="2:11" x14ac:dyDescent="0.25">
      <c r="B1101" t="s">
        <v>1181</v>
      </c>
      <c r="C1101" s="270">
        <v>8643070</v>
      </c>
      <c r="D1101" t="s">
        <v>1900</v>
      </c>
      <c r="E1101" s="270">
        <v>21</v>
      </c>
      <c r="F1101" s="270">
        <v>1</v>
      </c>
      <c r="G1101" s="270">
        <v>20</v>
      </c>
      <c r="H1101" s="270">
        <v>9</v>
      </c>
      <c r="I1101" s="270">
        <v>2</v>
      </c>
      <c r="J1101" s="270">
        <v>7</v>
      </c>
      <c r="K1101" s="278">
        <f t="shared" si="34"/>
        <v>30</v>
      </c>
    </row>
    <row r="1102" spans="2:11" x14ac:dyDescent="0.25">
      <c r="B1102" t="s">
        <v>1181</v>
      </c>
      <c r="C1102" s="270">
        <v>8612535</v>
      </c>
      <c r="D1102" t="s">
        <v>2105</v>
      </c>
      <c r="E1102" s="270">
        <v>12</v>
      </c>
      <c r="F1102" s="270">
        <v>0</v>
      </c>
      <c r="G1102" s="270">
        <v>12</v>
      </c>
      <c r="H1102" s="270">
        <v>9</v>
      </c>
      <c r="I1102" s="270">
        <v>1</v>
      </c>
      <c r="J1102" s="270">
        <v>8</v>
      </c>
      <c r="K1102" s="278">
        <f t="shared" si="34"/>
        <v>21</v>
      </c>
    </row>
    <row r="1103" spans="2:11" x14ac:dyDescent="0.25">
      <c r="B1103" t="s">
        <v>1181</v>
      </c>
      <c r="C1103" s="270">
        <v>8605017</v>
      </c>
      <c r="D1103" t="s">
        <v>2116</v>
      </c>
      <c r="E1103" s="270">
        <v>12</v>
      </c>
      <c r="F1103" s="270">
        <v>0</v>
      </c>
      <c r="G1103" s="270">
        <v>12</v>
      </c>
      <c r="H1103" s="270">
        <v>9</v>
      </c>
      <c r="I1103" s="270">
        <v>0</v>
      </c>
      <c r="J1103" s="270">
        <v>9</v>
      </c>
      <c r="K1103" s="278">
        <f t="shared" si="34"/>
        <v>21</v>
      </c>
    </row>
    <row r="1104" spans="2:11" x14ac:dyDescent="0.25">
      <c r="B1104" t="s">
        <v>1181</v>
      </c>
      <c r="C1104" s="270">
        <v>8627040</v>
      </c>
      <c r="D1104" t="s">
        <v>2210</v>
      </c>
      <c r="E1104" s="270">
        <v>9</v>
      </c>
      <c r="F1104" s="270">
        <v>0</v>
      </c>
      <c r="G1104" s="270">
        <v>9</v>
      </c>
      <c r="H1104" s="270">
        <v>9</v>
      </c>
      <c r="I1104" s="270">
        <v>2</v>
      </c>
      <c r="J1104" s="270">
        <v>7</v>
      </c>
      <c r="K1104" s="278">
        <f t="shared" si="34"/>
        <v>18</v>
      </c>
    </row>
    <row r="1105" spans="2:11" x14ac:dyDescent="0.25">
      <c r="B1105" t="s">
        <v>1239</v>
      </c>
      <c r="C1105" s="270">
        <v>8585124</v>
      </c>
      <c r="D1105" t="s">
        <v>2256</v>
      </c>
      <c r="E1105" s="270">
        <v>8</v>
      </c>
      <c r="F1105" s="270">
        <v>0</v>
      </c>
      <c r="G1105" s="270">
        <v>8</v>
      </c>
      <c r="H1105" s="270">
        <v>9</v>
      </c>
      <c r="I1105" s="270">
        <v>0</v>
      </c>
      <c r="J1105" s="270">
        <v>9</v>
      </c>
      <c r="K1105" s="278">
        <f t="shared" si="34"/>
        <v>17</v>
      </c>
    </row>
    <row r="1106" spans="2:11" x14ac:dyDescent="0.25">
      <c r="B1106" t="s">
        <v>1181</v>
      </c>
      <c r="C1106" s="270">
        <v>8604469</v>
      </c>
      <c r="D1106" t="s">
        <v>2295</v>
      </c>
      <c r="E1106" s="270">
        <v>8</v>
      </c>
      <c r="F1106" s="270">
        <v>0</v>
      </c>
      <c r="G1106" s="270">
        <v>8</v>
      </c>
      <c r="H1106" s="270">
        <v>9</v>
      </c>
      <c r="I1106" s="270">
        <v>0</v>
      </c>
      <c r="J1106" s="270">
        <v>9</v>
      </c>
      <c r="K1106" s="278">
        <f t="shared" si="34"/>
        <v>17</v>
      </c>
    </row>
    <row r="1107" spans="2:11" x14ac:dyDescent="0.25">
      <c r="B1107" t="s">
        <v>1181</v>
      </c>
      <c r="C1107" s="270">
        <v>8611786</v>
      </c>
      <c r="D1107" t="s">
        <v>2331</v>
      </c>
      <c r="E1107" s="270">
        <v>7</v>
      </c>
      <c r="F1107" s="270">
        <v>0</v>
      </c>
      <c r="G1107" s="270">
        <v>7</v>
      </c>
      <c r="H1107" s="270">
        <v>9</v>
      </c>
      <c r="I1107" s="270">
        <v>0</v>
      </c>
      <c r="J1107" s="270">
        <v>9</v>
      </c>
      <c r="K1107" s="278">
        <f t="shared" si="34"/>
        <v>16</v>
      </c>
    </row>
    <row r="1108" spans="2:11" x14ac:dyDescent="0.25">
      <c r="B1108" t="s">
        <v>1181</v>
      </c>
      <c r="C1108" s="270">
        <v>8638787</v>
      </c>
      <c r="D1108" t="s">
        <v>2346</v>
      </c>
      <c r="E1108" s="270">
        <v>7</v>
      </c>
      <c r="F1108" s="270">
        <v>0</v>
      </c>
      <c r="G1108" s="270">
        <v>7</v>
      </c>
      <c r="H1108" s="270">
        <v>9</v>
      </c>
      <c r="I1108" s="270">
        <v>2</v>
      </c>
      <c r="J1108" s="270">
        <v>7</v>
      </c>
      <c r="K1108" s="278">
        <f t="shared" si="34"/>
        <v>16</v>
      </c>
    </row>
    <row r="1109" spans="2:11" x14ac:dyDescent="0.25">
      <c r="B1109" t="s">
        <v>1239</v>
      </c>
      <c r="C1109" s="270">
        <v>8635768</v>
      </c>
      <c r="D1109" t="s">
        <v>2351</v>
      </c>
      <c r="E1109" s="270">
        <v>7</v>
      </c>
      <c r="F1109" s="270">
        <v>1</v>
      </c>
      <c r="G1109" s="270">
        <v>6</v>
      </c>
      <c r="H1109" s="270">
        <v>9</v>
      </c>
      <c r="I1109" s="270">
        <v>0</v>
      </c>
      <c r="J1109" s="270">
        <v>9</v>
      </c>
      <c r="K1109" s="278">
        <f t="shared" si="34"/>
        <v>16</v>
      </c>
    </row>
    <row r="1110" spans="2:11" x14ac:dyDescent="0.25">
      <c r="B1110" t="s">
        <v>1239</v>
      </c>
      <c r="C1110" s="270">
        <v>8631449</v>
      </c>
      <c r="D1110" t="s">
        <v>2393</v>
      </c>
      <c r="E1110" s="270">
        <v>6</v>
      </c>
      <c r="F1110" s="270">
        <v>0</v>
      </c>
      <c r="G1110" s="270">
        <v>6</v>
      </c>
      <c r="H1110" s="270">
        <v>9</v>
      </c>
      <c r="I1110" s="270">
        <v>0</v>
      </c>
      <c r="J1110" s="270">
        <v>9</v>
      </c>
      <c r="K1110" s="278">
        <f t="shared" si="34"/>
        <v>15</v>
      </c>
    </row>
    <row r="1111" spans="2:11" x14ac:dyDescent="0.25">
      <c r="B1111" t="s">
        <v>1181</v>
      </c>
      <c r="C1111" s="270">
        <v>8591034</v>
      </c>
      <c r="D1111" t="s">
        <v>2449</v>
      </c>
      <c r="E1111" s="270">
        <v>5</v>
      </c>
      <c r="F1111" s="270">
        <v>0</v>
      </c>
      <c r="G1111" s="270">
        <v>5</v>
      </c>
      <c r="H1111" s="270">
        <v>9</v>
      </c>
      <c r="I1111" s="270">
        <v>0</v>
      </c>
      <c r="J1111" s="270">
        <v>9</v>
      </c>
      <c r="K1111" s="278">
        <f t="shared" si="34"/>
        <v>14</v>
      </c>
    </row>
    <row r="1112" spans="2:11" x14ac:dyDescent="0.25">
      <c r="B1112" t="s">
        <v>1181</v>
      </c>
      <c r="C1112" s="270">
        <v>8604442</v>
      </c>
      <c r="D1112" t="s">
        <v>2455</v>
      </c>
      <c r="E1112" s="270">
        <v>5</v>
      </c>
      <c r="F1112" s="270">
        <v>0</v>
      </c>
      <c r="G1112" s="270">
        <v>5</v>
      </c>
      <c r="H1112" s="270">
        <v>9</v>
      </c>
      <c r="I1112" s="270">
        <v>0</v>
      </c>
      <c r="J1112" s="270">
        <v>9</v>
      </c>
      <c r="K1112" s="278">
        <f t="shared" si="34"/>
        <v>14</v>
      </c>
    </row>
    <row r="1113" spans="2:11" x14ac:dyDescent="0.25">
      <c r="B1113" t="s">
        <v>1181</v>
      </c>
      <c r="C1113" s="270">
        <v>8608463</v>
      </c>
      <c r="D1113" t="s">
        <v>2478</v>
      </c>
      <c r="E1113" s="270">
        <v>5</v>
      </c>
      <c r="F1113" s="270">
        <v>1</v>
      </c>
      <c r="G1113" s="270">
        <v>4</v>
      </c>
      <c r="H1113" s="270">
        <v>9</v>
      </c>
      <c r="I1113" s="270">
        <v>1</v>
      </c>
      <c r="J1113" s="270">
        <v>8</v>
      </c>
      <c r="K1113" s="278">
        <f t="shared" si="34"/>
        <v>14</v>
      </c>
    </row>
    <row r="1114" spans="2:11" x14ac:dyDescent="0.25">
      <c r="B1114" t="s">
        <v>1181</v>
      </c>
      <c r="C1114" s="270">
        <v>8605850</v>
      </c>
      <c r="D1114" t="s">
        <v>2490</v>
      </c>
      <c r="E1114" s="270">
        <v>5</v>
      </c>
      <c r="F1114" s="270">
        <v>0</v>
      </c>
      <c r="G1114" s="270">
        <v>5</v>
      </c>
      <c r="H1114" s="270">
        <v>9</v>
      </c>
      <c r="I1114" s="270">
        <v>0</v>
      </c>
      <c r="J1114" s="270">
        <v>9</v>
      </c>
      <c r="K1114" s="278">
        <f t="shared" si="34"/>
        <v>14</v>
      </c>
    </row>
    <row r="1115" spans="2:11" x14ac:dyDescent="0.25">
      <c r="B1115" t="s">
        <v>1181</v>
      </c>
      <c r="C1115" s="270">
        <v>8604792</v>
      </c>
      <c r="D1115" t="s">
        <v>2515</v>
      </c>
      <c r="E1115" s="270">
        <v>4</v>
      </c>
      <c r="F1115" s="270">
        <v>0</v>
      </c>
      <c r="G1115" s="270">
        <v>4</v>
      </c>
      <c r="H1115" s="270">
        <v>9</v>
      </c>
      <c r="I1115" s="270">
        <v>0</v>
      </c>
      <c r="J1115" s="270">
        <v>9</v>
      </c>
      <c r="K1115" s="278">
        <f t="shared" si="34"/>
        <v>13</v>
      </c>
    </row>
    <row r="1116" spans="2:11" x14ac:dyDescent="0.25">
      <c r="B1116" t="s">
        <v>1181</v>
      </c>
      <c r="C1116" s="270">
        <v>8592754</v>
      </c>
      <c r="D1116" t="s">
        <v>2524</v>
      </c>
      <c r="E1116" s="270">
        <v>4</v>
      </c>
      <c r="F1116" s="270">
        <v>1</v>
      </c>
      <c r="G1116" s="270">
        <v>3</v>
      </c>
      <c r="H1116" s="270">
        <v>9</v>
      </c>
      <c r="I1116" s="270">
        <v>1</v>
      </c>
      <c r="J1116" s="270">
        <v>8</v>
      </c>
      <c r="K1116" s="278"/>
    </row>
    <row r="1117" spans="2:11" x14ac:dyDescent="0.25">
      <c r="B1117" t="s">
        <v>1181</v>
      </c>
      <c r="C1117" s="270">
        <v>8627050</v>
      </c>
      <c r="D1117" t="s">
        <v>2535</v>
      </c>
      <c r="E1117" s="270">
        <v>4</v>
      </c>
      <c r="F1117" s="270">
        <v>0</v>
      </c>
      <c r="G1117" s="270">
        <v>4</v>
      </c>
      <c r="H1117" s="270">
        <v>9</v>
      </c>
      <c r="I1117" s="270">
        <v>1</v>
      </c>
      <c r="J1117" s="270">
        <v>8</v>
      </c>
      <c r="K1117" s="278"/>
    </row>
    <row r="1118" spans="2:11" x14ac:dyDescent="0.25">
      <c r="B1118" t="s">
        <v>1239</v>
      </c>
      <c r="C1118" s="270">
        <v>8593409</v>
      </c>
      <c r="D1118" t="s">
        <v>2550</v>
      </c>
      <c r="E1118" s="270">
        <v>4</v>
      </c>
      <c r="F1118" s="270">
        <v>0</v>
      </c>
      <c r="G1118" s="270">
        <v>4</v>
      </c>
      <c r="H1118" s="270">
        <v>9</v>
      </c>
      <c r="I1118" s="270">
        <v>1</v>
      </c>
      <c r="J1118" s="270">
        <v>8</v>
      </c>
    </row>
    <row r="1119" spans="2:11" x14ac:dyDescent="0.25">
      <c r="B1119" t="s">
        <v>1179</v>
      </c>
      <c r="C1119" s="270">
        <v>8644642</v>
      </c>
      <c r="D1119" t="s">
        <v>2563</v>
      </c>
      <c r="E1119" s="270">
        <v>3</v>
      </c>
      <c r="F1119" s="270">
        <v>0</v>
      </c>
      <c r="G1119" s="270">
        <v>3</v>
      </c>
      <c r="H1119" s="270">
        <v>9</v>
      </c>
      <c r="I1119" s="270">
        <v>3</v>
      </c>
      <c r="J1119" s="270">
        <v>6</v>
      </c>
    </row>
    <row r="1120" spans="2:11" x14ac:dyDescent="0.25">
      <c r="B1120" t="s">
        <v>1181</v>
      </c>
      <c r="C1120" s="270">
        <v>8608026</v>
      </c>
      <c r="D1120" t="s">
        <v>2619</v>
      </c>
      <c r="E1120" s="270">
        <v>2</v>
      </c>
      <c r="F1120" s="270">
        <v>0</v>
      </c>
      <c r="G1120" s="270">
        <v>2</v>
      </c>
      <c r="H1120" s="270">
        <v>9</v>
      </c>
      <c r="I1120" s="270">
        <v>1</v>
      </c>
      <c r="J1120" s="270">
        <v>8</v>
      </c>
    </row>
    <row r="1121" spans="2:11" x14ac:dyDescent="0.25">
      <c r="B1121" t="s">
        <v>1181</v>
      </c>
      <c r="C1121" s="270">
        <v>8600994</v>
      </c>
      <c r="D1121" t="s">
        <v>2621</v>
      </c>
      <c r="E1121" s="270">
        <v>2</v>
      </c>
      <c r="F1121" s="270">
        <v>0</v>
      </c>
      <c r="G1121" s="270">
        <v>2</v>
      </c>
      <c r="H1121" s="270">
        <v>9</v>
      </c>
      <c r="I1121" s="270">
        <v>0</v>
      </c>
      <c r="J1121" s="270">
        <v>9</v>
      </c>
    </row>
    <row r="1122" spans="2:11" x14ac:dyDescent="0.25">
      <c r="B1122" t="s">
        <v>1181</v>
      </c>
      <c r="C1122" s="270">
        <v>8597659</v>
      </c>
      <c r="D1122" t="s">
        <v>2641</v>
      </c>
      <c r="E1122" s="270">
        <v>2</v>
      </c>
      <c r="F1122" s="270">
        <v>0</v>
      </c>
      <c r="G1122" s="270">
        <v>2</v>
      </c>
      <c r="H1122" s="270">
        <v>9</v>
      </c>
      <c r="I1122" s="270">
        <v>0</v>
      </c>
      <c r="J1122" s="270">
        <v>9</v>
      </c>
    </row>
    <row r="1123" spans="2:11" x14ac:dyDescent="0.25">
      <c r="B1123" t="s">
        <v>1181</v>
      </c>
      <c r="C1123" s="270">
        <v>8635693</v>
      </c>
      <c r="D1123" t="s">
        <v>2656</v>
      </c>
      <c r="E1123" s="270">
        <v>2</v>
      </c>
      <c r="F1123" s="270">
        <v>0</v>
      </c>
      <c r="G1123" s="270">
        <v>2</v>
      </c>
      <c r="H1123" s="270">
        <v>9</v>
      </c>
      <c r="I1123" s="270">
        <v>0</v>
      </c>
      <c r="J1123" s="270">
        <v>9</v>
      </c>
    </row>
    <row r="1124" spans="2:11" x14ac:dyDescent="0.25">
      <c r="B1124" t="s">
        <v>1181</v>
      </c>
      <c r="C1124" s="270">
        <v>8608670</v>
      </c>
      <c r="D1124" t="s">
        <v>2663</v>
      </c>
      <c r="E1124" s="270">
        <v>1</v>
      </c>
      <c r="F1124" s="270">
        <v>0</v>
      </c>
      <c r="G1124" s="270">
        <v>1</v>
      </c>
      <c r="H1124" s="270">
        <v>9</v>
      </c>
      <c r="I1124" s="270">
        <v>1</v>
      </c>
      <c r="J1124" s="270">
        <v>8</v>
      </c>
    </row>
    <row r="1125" spans="2:11" x14ac:dyDescent="0.25">
      <c r="B1125" t="s">
        <v>1181</v>
      </c>
      <c r="C1125" s="270">
        <v>8581137</v>
      </c>
      <c r="D1125" t="s">
        <v>2695</v>
      </c>
      <c r="E1125" s="270">
        <v>1</v>
      </c>
      <c r="F1125" s="270">
        <v>0</v>
      </c>
      <c r="G1125" s="270">
        <v>1</v>
      </c>
      <c r="H1125" s="270">
        <v>9</v>
      </c>
      <c r="I1125" s="270">
        <v>0</v>
      </c>
      <c r="J1125" s="270">
        <v>9</v>
      </c>
    </row>
    <row r="1126" spans="2:11" x14ac:dyDescent="0.25">
      <c r="B1126" t="s">
        <v>1181</v>
      </c>
      <c r="C1126" s="270">
        <v>8642910</v>
      </c>
      <c r="D1126" t="s">
        <v>2697</v>
      </c>
      <c r="E1126" s="270">
        <v>0</v>
      </c>
      <c r="F1126" s="270">
        <v>0</v>
      </c>
      <c r="G1126" s="270">
        <v>0</v>
      </c>
      <c r="H1126" s="270">
        <v>9</v>
      </c>
      <c r="I1126" s="270">
        <v>1</v>
      </c>
      <c r="J1126" s="270">
        <v>8</v>
      </c>
    </row>
    <row r="1127" spans="2:11" x14ac:dyDescent="0.25">
      <c r="B1127" t="s">
        <v>1237</v>
      </c>
      <c r="C1127" s="270">
        <v>8582946</v>
      </c>
      <c r="D1127" t="s">
        <v>2250</v>
      </c>
      <c r="E1127" s="270">
        <v>9</v>
      </c>
      <c r="F1127" s="270">
        <v>1</v>
      </c>
      <c r="G1127" s="270">
        <v>8</v>
      </c>
      <c r="H1127" s="270">
        <v>8</v>
      </c>
      <c r="I1127" s="270">
        <v>1</v>
      </c>
      <c r="J1127" s="270">
        <v>7</v>
      </c>
      <c r="K1127" s="278">
        <f t="shared" ref="K1127:K1133" si="35">E1127+H1127</f>
        <v>17</v>
      </c>
    </row>
    <row r="1128" spans="2:11" x14ac:dyDescent="0.25">
      <c r="B1128" t="s">
        <v>1181</v>
      </c>
      <c r="C1128" s="270">
        <v>8609367</v>
      </c>
      <c r="D1128" t="s">
        <v>2342</v>
      </c>
      <c r="E1128" s="270">
        <v>7</v>
      </c>
      <c r="F1128" s="270">
        <v>0</v>
      </c>
      <c r="G1128" s="270">
        <v>7</v>
      </c>
      <c r="H1128" s="270">
        <v>8</v>
      </c>
      <c r="I1128" s="270">
        <v>0</v>
      </c>
      <c r="J1128" s="270">
        <v>8</v>
      </c>
      <c r="K1128" s="278">
        <f t="shared" si="35"/>
        <v>15</v>
      </c>
    </row>
    <row r="1129" spans="2:11" x14ac:dyDescent="0.25">
      <c r="B1129" t="s">
        <v>1239</v>
      </c>
      <c r="C1129" s="270">
        <v>8633436</v>
      </c>
      <c r="D1129" t="s">
        <v>2436</v>
      </c>
      <c r="E1129" s="270">
        <v>5</v>
      </c>
      <c r="F1129" s="270">
        <v>1</v>
      </c>
      <c r="G1129" s="270">
        <v>4</v>
      </c>
      <c r="H1129" s="270">
        <v>8</v>
      </c>
      <c r="I1129" s="270">
        <v>1</v>
      </c>
      <c r="J1129" s="270">
        <v>7</v>
      </c>
      <c r="K1129" s="278">
        <f t="shared" si="35"/>
        <v>13</v>
      </c>
    </row>
    <row r="1130" spans="2:11" x14ac:dyDescent="0.25">
      <c r="B1130" t="s">
        <v>1181</v>
      </c>
      <c r="C1130" s="270">
        <v>8589293</v>
      </c>
      <c r="D1130" t="s">
        <v>2441</v>
      </c>
      <c r="E1130" s="270">
        <v>5</v>
      </c>
      <c r="F1130" s="270">
        <v>0</v>
      </c>
      <c r="G1130" s="270">
        <v>5</v>
      </c>
      <c r="H1130" s="270">
        <v>8</v>
      </c>
      <c r="I1130" s="270">
        <v>1</v>
      </c>
      <c r="J1130" s="270">
        <v>7</v>
      </c>
      <c r="K1130" s="278">
        <f t="shared" si="35"/>
        <v>13</v>
      </c>
    </row>
    <row r="1131" spans="2:11" x14ac:dyDescent="0.25">
      <c r="B1131" t="s">
        <v>1181</v>
      </c>
      <c r="C1131" s="270">
        <v>8590692</v>
      </c>
      <c r="D1131" t="s">
        <v>2445</v>
      </c>
      <c r="E1131" s="270">
        <v>5</v>
      </c>
      <c r="F1131" s="270">
        <v>0</v>
      </c>
      <c r="G1131" s="270">
        <v>5</v>
      </c>
      <c r="H1131" s="270">
        <v>8</v>
      </c>
      <c r="I1131" s="270">
        <v>0</v>
      </c>
      <c r="J1131" s="270">
        <v>8</v>
      </c>
      <c r="K1131" s="278">
        <f t="shared" si="35"/>
        <v>13</v>
      </c>
    </row>
    <row r="1132" spans="2:11" x14ac:dyDescent="0.25">
      <c r="B1132" t="s">
        <v>1239</v>
      </c>
      <c r="C1132" s="270">
        <v>8630887</v>
      </c>
      <c r="D1132" t="s">
        <v>2485</v>
      </c>
      <c r="E1132" s="270">
        <v>5</v>
      </c>
      <c r="F1132" s="270">
        <v>0</v>
      </c>
      <c r="G1132" s="270">
        <v>5</v>
      </c>
      <c r="H1132" s="270">
        <v>8</v>
      </c>
      <c r="I1132" s="270">
        <v>1</v>
      </c>
      <c r="J1132" s="270">
        <v>7</v>
      </c>
      <c r="K1132" s="278">
        <f t="shared" si="35"/>
        <v>13</v>
      </c>
    </row>
    <row r="1133" spans="2:11" x14ac:dyDescent="0.25">
      <c r="B1133" t="s">
        <v>1181</v>
      </c>
      <c r="C1133" s="270">
        <v>8611800</v>
      </c>
      <c r="D1133" t="s">
        <v>2505</v>
      </c>
      <c r="E1133" s="270">
        <v>4</v>
      </c>
      <c r="F1133" s="270">
        <v>0</v>
      </c>
      <c r="G1133" s="270">
        <v>4</v>
      </c>
      <c r="H1133" s="270">
        <v>8</v>
      </c>
      <c r="I1133" s="270">
        <v>1</v>
      </c>
      <c r="J1133" s="270">
        <v>7</v>
      </c>
      <c r="K1133" s="278">
        <f t="shared" si="35"/>
        <v>12</v>
      </c>
    </row>
    <row r="1134" spans="2:11" x14ac:dyDescent="0.25">
      <c r="B1134" t="s">
        <v>1181</v>
      </c>
      <c r="C1134" s="270">
        <v>8642914</v>
      </c>
      <c r="D1134" t="s">
        <v>2536</v>
      </c>
      <c r="E1134" s="270">
        <v>4</v>
      </c>
      <c r="F1134" s="270">
        <v>1</v>
      </c>
      <c r="G1134" s="270">
        <v>3</v>
      </c>
      <c r="H1134" s="270">
        <v>8</v>
      </c>
      <c r="I1134" s="270">
        <v>1</v>
      </c>
      <c r="J1134" s="270">
        <v>7</v>
      </c>
      <c r="K1134" s="278"/>
    </row>
    <row r="1135" spans="2:11" x14ac:dyDescent="0.25">
      <c r="B1135" t="s">
        <v>1181</v>
      </c>
      <c r="C1135" s="270">
        <v>8620959</v>
      </c>
      <c r="D1135" t="s">
        <v>2538</v>
      </c>
      <c r="E1135" s="270">
        <v>4</v>
      </c>
      <c r="F1135" s="270">
        <v>1</v>
      </c>
      <c r="G1135" s="270">
        <v>3</v>
      </c>
      <c r="H1135" s="270">
        <v>8</v>
      </c>
      <c r="I1135" s="270">
        <v>1</v>
      </c>
      <c r="J1135" s="270">
        <v>7</v>
      </c>
    </row>
    <row r="1136" spans="2:11" x14ac:dyDescent="0.25">
      <c r="B1136" t="s">
        <v>1181</v>
      </c>
      <c r="C1136" s="270">
        <v>8600454</v>
      </c>
      <c r="D1136" t="s">
        <v>2542</v>
      </c>
      <c r="E1136" s="270">
        <v>4</v>
      </c>
      <c r="F1136" s="270">
        <v>0</v>
      </c>
      <c r="G1136" s="270">
        <v>4</v>
      </c>
      <c r="H1136" s="270">
        <v>8</v>
      </c>
      <c r="I1136" s="270">
        <v>0</v>
      </c>
      <c r="J1136" s="270">
        <v>8</v>
      </c>
      <c r="K1136" s="278"/>
    </row>
    <row r="1137" spans="2:11" x14ac:dyDescent="0.25">
      <c r="B1137" t="s">
        <v>1181</v>
      </c>
      <c r="C1137" s="270">
        <v>8587345</v>
      </c>
      <c r="D1137" t="s">
        <v>2566</v>
      </c>
      <c r="E1137" s="270">
        <v>3</v>
      </c>
      <c r="F1137" s="270">
        <v>0</v>
      </c>
      <c r="G1137" s="270">
        <v>3</v>
      </c>
      <c r="H1137" s="270">
        <v>8</v>
      </c>
      <c r="I1137" s="270">
        <v>0</v>
      </c>
      <c r="J1137" s="270">
        <v>8</v>
      </c>
    </row>
    <row r="1138" spans="2:11" x14ac:dyDescent="0.25">
      <c r="B1138" t="s">
        <v>1239</v>
      </c>
      <c r="C1138" s="270">
        <v>8631360</v>
      </c>
      <c r="D1138" t="s">
        <v>2574</v>
      </c>
      <c r="E1138" s="270">
        <v>3</v>
      </c>
      <c r="F1138" s="270">
        <v>0</v>
      </c>
      <c r="G1138" s="270">
        <v>3</v>
      </c>
      <c r="H1138" s="270">
        <v>8</v>
      </c>
      <c r="I1138" s="270">
        <v>0</v>
      </c>
      <c r="J1138" s="270">
        <v>8</v>
      </c>
    </row>
    <row r="1139" spans="2:11" x14ac:dyDescent="0.25">
      <c r="B1139" t="s">
        <v>1181</v>
      </c>
      <c r="C1139" s="270">
        <v>8589146</v>
      </c>
      <c r="D1139" t="s">
        <v>2580</v>
      </c>
      <c r="E1139" s="270">
        <v>3</v>
      </c>
      <c r="F1139" s="270">
        <v>0</v>
      </c>
      <c r="G1139" s="270">
        <v>3</v>
      </c>
      <c r="H1139" s="270">
        <v>8</v>
      </c>
      <c r="I1139" s="270">
        <v>2</v>
      </c>
      <c r="J1139" s="270">
        <v>6</v>
      </c>
    </row>
    <row r="1140" spans="2:11" x14ac:dyDescent="0.25">
      <c r="B1140" t="s">
        <v>1181</v>
      </c>
      <c r="C1140" s="270">
        <v>8600455</v>
      </c>
      <c r="D1140" t="s">
        <v>2593</v>
      </c>
      <c r="E1140" s="270">
        <v>3</v>
      </c>
      <c r="F1140" s="270">
        <v>0</v>
      </c>
      <c r="G1140" s="270">
        <v>3</v>
      </c>
      <c r="H1140" s="270">
        <v>8</v>
      </c>
      <c r="I1140" s="270">
        <v>0</v>
      </c>
      <c r="J1140" s="270">
        <v>8</v>
      </c>
    </row>
    <row r="1141" spans="2:11" x14ac:dyDescent="0.25">
      <c r="B1141" t="s">
        <v>1181</v>
      </c>
      <c r="C1141" s="270">
        <v>8623486</v>
      </c>
      <c r="D1141" t="s">
        <v>2620</v>
      </c>
      <c r="E1141" s="270">
        <v>2</v>
      </c>
      <c r="F1141" s="270">
        <v>0</v>
      </c>
      <c r="G1141" s="270">
        <v>2</v>
      </c>
      <c r="H1141" s="270">
        <v>8</v>
      </c>
      <c r="I1141" s="270">
        <v>2</v>
      </c>
      <c r="J1141" s="270">
        <v>6</v>
      </c>
    </row>
    <row r="1142" spans="2:11" x14ac:dyDescent="0.25">
      <c r="B1142" t="s">
        <v>1181</v>
      </c>
      <c r="C1142" s="270">
        <v>8633057</v>
      </c>
      <c r="D1142" t="s">
        <v>2636</v>
      </c>
      <c r="E1142" s="270">
        <v>2</v>
      </c>
      <c r="F1142" s="270">
        <v>0</v>
      </c>
      <c r="G1142" s="270">
        <v>2</v>
      </c>
      <c r="H1142" s="270">
        <v>8</v>
      </c>
      <c r="I1142" s="270">
        <v>1</v>
      </c>
      <c r="J1142" s="270">
        <v>7</v>
      </c>
    </row>
    <row r="1143" spans="2:11" x14ac:dyDescent="0.25">
      <c r="B1143" t="s">
        <v>1181</v>
      </c>
      <c r="C1143" s="270">
        <v>8566811</v>
      </c>
      <c r="D1143" t="s">
        <v>2638</v>
      </c>
      <c r="E1143" s="270">
        <v>2</v>
      </c>
      <c r="F1143" s="270">
        <v>0</v>
      </c>
      <c r="G1143" s="270">
        <v>2</v>
      </c>
      <c r="H1143" s="270">
        <v>8</v>
      </c>
      <c r="I1143" s="270">
        <v>0</v>
      </c>
      <c r="J1143" s="270">
        <v>8</v>
      </c>
    </row>
    <row r="1144" spans="2:11" x14ac:dyDescent="0.25">
      <c r="B1144" t="s">
        <v>1239</v>
      </c>
      <c r="C1144" s="270">
        <v>8584764</v>
      </c>
      <c r="D1144" t="s">
        <v>2650</v>
      </c>
      <c r="E1144" s="270">
        <v>2</v>
      </c>
      <c r="F1144" s="270">
        <v>0</v>
      </c>
      <c r="G1144" s="270">
        <v>2</v>
      </c>
      <c r="H1144" s="270">
        <v>8</v>
      </c>
      <c r="I1144" s="270">
        <v>0</v>
      </c>
      <c r="J1144" s="270">
        <v>8</v>
      </c>
    </row>
    <row r="1145" spans="2:11" x14ac:dyDescent="0.25">
      <c r="B1145" t="s">
        <v>1181</v>
      </c>
      <c r="C1145" s="270">
        <v>8596635</v>
      </c>
      <c r="D1145" t="s">
        <v>2667</v>
      </c>
      <c r="E1145" s="270">
        <v>1</v>
      </c>
      <c r="F1145" s="270">
        <v>0</v>
      </c>
      <c r="G1145" s="270">
        <v>1</v>
      </c>
      <c r="H1145" s="270">
        <v>8</v>
      </c>
      <c r="I1145" s="270">
        <v>0</v>
      </c>
      <c r="J1145" s="270">
        <v>8</v>
      </c>
    </row>
    <row r="1146" spans="2:11" x14ac:dyDescent="0.25">
      <c r="B1146" t="s">
        <v>1239</v>
      </c>
      <c r="C1146" s="270">
        <v>8644770</v>
      </c>
      <c r="D1146" t="s">
        <v>2676</v>
      </c>
      <c r="E1146" s="270">
        <v>1</v>
      </c>
      <c r="F1146" s="270">
        <v>0</v>
      </c>
      <c r="G1146" s="270">
        <v>1</v>
      </c>
      <c r="H1146" s="270">
        <v>8</v>
      </c>
      <c r="I1146" s="270">
        <v>0</v>
      </c>
      <c r="J1146" s="270">
        <v>8</v>
      </c>
    </row>
    <row r="1147" spans="2:11" x14ac:dyDescent="0.25">
      <c r="B1147" t="s">
        <v>1239</v>
      </c>
      <c r="C1147" s="270">
        <v>8636503</v>
      </c>
      <c r="D1147" t="s">
        <v>2678</v>
      </c>
      <c r="E1147" s="270">
        <v>1</v>
      </c>
      <c r="F1147" s="270">
        <v>0</v>
      </c>
      <c r="G1147" s="270">
        <v>1</v>
      </c>
      <c r="H1147" s="270">
        <v>8</v>
      </c>
      <c r="I1147" s="270">
        <v>0</v>
      </c>
      <c r="J1147" s="270">
        <v>8</v>
      </c>
    </row>
    <row r="1148" spans="2:11" x14ac:dyDescent="0.25">
      <c r="B1148" t="s">
        <v>1181</v>
      </c>
      <c r="C1148" s="270">
        <v>8611802</v>
      </c>
      <c r="D1148" t="s">
        <v>2685</v>
      </c>
      <c r="E1148" s="270">
        <v>1</v>
      </c>
      <c r="F1148" s="270">
        <v>0</v>
      </c>
      <c r="G1148" s="270">
        <v>1</v>
      </c>
      <c r="H1148" s="270">
        <v>8</v>
      </c>
      <c r="I1148" s="270">
        <v>2</v>
      </c>
      <c r="J1148" s="270">
        <v>6</v>
      </c>
    </row>
    <row r="1149" spans="2:11" x14ac:dyDescent="0.25">
      <c r="B1149" t="s">
        <v>1181</v>
      </c>
      <c r="C1149" s="270">
        <v>8605029</v>
      </c>
      <c r="D1149" t="s">
        <v>1897</v>
      </c>
      <c r="E1149" s="270">
        <v>21</v>
      </c>
      <c r="F1149" s="270">
        <v>1</v>
      </c>
      <c r="G1149" s="270">
        <v>20</v>
      </c>
      <c r="H1149" s="270">
        <v>7</v>
      </c>
      <c r="I1149" s="270">
        <v>1</v>
      </c>
      <c r="J1149" s="270">
        <v>6</v>
      </c>
      <c r="K1149" s="278">
        <f t="shared" ref="K1149:K1157" si="36">E1149+H1149</f>
        <v>28</v>
      </c>
    </row>
    <row r="1150" spans="2:11" x14ac:dyDescent="0.25">
      <c r="B1150" t="s">
        <v>1181</v>
      </c>
      <c r="C1150" s="270">
        <v>8602234</v>
      </c>
      <c r="D1150" t="s">
        <v>2033</v>
      </c>
      <c r="E1150" s="270">
        <v>15</v>
      </c>
      <c r="F1150" s="270">
        <v>2</v>
      </c>
      <c r="G1150" s="270">
        <v>13</v>
      </c>
      <c r="H1150" s="270">
        <v>7</v>
      </c>
      <c r="I1150" s="270">
        <v>2</v>
      </c>
      <c r="J1150" s="270">
        <v>5</v>
      </c>
      <c r="K1150" s="278">
        <f t="shared" si="36"/>
        <v>22</v>
      </c>
    </row>
    <row r="1151" spans="2:11" x14ac:dyDescent="0.25">
      <c r="B1151" t="s">
        <v>1181</v>
      </c>
      <c r="C1151" s="270">
        <v>8627048</v>
      </c>
      <c r="D1151" t="s">
        <v>2107</v>
      </c>
      <c r="E1151" s="270">
        <v>12</v>
      </c>
      <c r="F1151" s="270">
        <v>1</v>
      </c>
      <c r="G1151" s="270">
        <v>11</v>
      </c>
      <c r="H1151" s="270">
        <v>7</v>
      </c>
      <c r="I1151" s="270">
        <v>2</v>
      </c>
      <c r="J1151" s="270">
        <v>5</v>
      </c>
      <c r="K1151" s="278">
        <f t="shared" si="36"/>
        <v>19</v>
      </c>
    </row>
    <row r="1152" spans="2:11" x14ac:dyDescent="0.25">
      <c r="B1152" t="s">
        <v>1239</v>
      </c>
      <c r="C1152" s="270">
        <v>8635155</v>
      </c>
      <c r="D1152" t="s">
        <v>2152</v>
      </c>
      <c r="E1152" s="270">
        <v>11</v>
      </c>
      <c r="F1152" s="270">
        <v>3</v>
      </c>
      <c r="G1152" s="270">
        <v>8</v>
      </c>
      <c r="H1152" s="270">
        <v>7</v>
      </c>
      <c r="I1152" s="270">
        <v>0</v>
      </c>
      <c r="J1152" s="270">
        <v>7</v>
      </c>
      <c r="K1152" s="278">
        <f t="shared" si="36"/>
        <v>18</v>
      </c>
    </row>
    <row r="1153" spans="2:11" x14ac:dyDescent="0.25">
      <c r="B1153" t="s">
        <v>1181</v>
      </c>
      <c r="C1153" s="270">
        <v>8602496</v>
      </c>
      <c r="D1153" t="s">
        <v>2195</v>
      </c>
      <c r="E1153" s="270">
        <v>10</v>
      </c>
      <c r="F1153" s="270">
        <v>1</v>
      </c>
      <c r="G1153" s="270">
        <v>9</v>
      </c>
      <c r="H1153" s="270">
        <v>7</v>
      </c>
      <c r="I1153" s="270">
        <v>1</v>
      </c>
      <c r="J1153" s="270">
        <v>6</v>
      </c>
      <c r="K1153" s="278">
        <f t="shared" si="36"/>
        <v>17</v>
      </c>
    </row>
    <row r="1154" spans="2:11" x14ac:dyDescent="0.25">
      <c r="B1154" t="s">
        <v>1242</v>
      </c>
      <c r="C1154" s="270">
        <v>8611874</v>
      </c>
      <c r="D1154" t="s">
        <v>2221</v>
      </c>
      <c r="E1154" s="270">
        <v>9</v>
      </c>
      <c r="F1154" s="270">
        <v>0</v>
      </c>
      <c r="G1154" s="270">
        <v>9</v>
      </c>
      <c r="H1154" s="270">
        <v>7</v>
      </c>
      <c r="I1154" s="270">
        <v>1</v>
      </c>
      <c r="J1154" s="270">
        <v>6</v>
      </c>
      <c r="K1154" s="278">
        <f t="shared" si="36"/>
        <v>16</v>
      </c>
    </row>
    <row r="1155" spans="2:11" x14ac:dyDescent="0.25">
      <c r="B1155" t="s">
        <v>1181</v>
      </c>
      <c r="C1155" s="270">
        <v>8614716</v>
      </c>
      <c r="D1155" t="s">
        <v>2255</v>
      </c>
      <c r="E1155" s="270">
        <v>9</v>
      </c>
      <c r="F1155" s="270">
        <v>1</v>
      </c>
      <c r="G1155" s="270">
        <v>8</v>
      </c>
      <c r="H1155" s="270">
        <v>7</v>
      </c>
      <c r="I1155" s="270">
        <v>0</v>
      </c>
      <c r="J1155" s="270">
        <v>7</v>
      </c>
      <c r="K1155" s="278">
        <f t="shared" si="36"/>
        <v>16</v>
      </c>
    </row>
    <row r="1156" spans="2:11" x14ac:dyDescent="0.25">
      <c r="B1156" t="s">
        <v>1181</v>
      </c>
      <c r="C1156" s="270">
        <v>8605941</v>
      </c>
      <c r="D1156" t="s">
        <v>2452</v>
      </c>
      <c r="E1156" s="270">
        <v>5</v>
      </c>
      <c r="F1156" s="270">
        <v>0</v>
      </c>
      <c r="G1156" s="270">
        <v>5</v>
      </c>
      <c r="H1156" s="270">
        <v>7</v>
      </c>
      <c r="I1156" s="270">
        <v>0</v>
      </c>
      <c r="J1156" s="270">
        <v>7</v>
      </c>
      <c r="K1156" s="278">
        <f t="shared" si="36"/>
        <v>12</v>
      </c>
    </row>
    <row r="1157" spans="2:11" x14ac:dyDescent="0.25">
      <c r="B1157" t="s">
        <v>1239</v>
      </c>
      <c r="C1157" s="270">
        <v>8591033</v>
      </c>
      <c r="D1157" t="s">
        <v>2513</v>
      </c>
      <c r="E1157" s="270">
        <v>4</v>
      </c>
      <c r="F1157" s="270">
        <v>1</v>
      </c>
      <c r="G1157" s="270">
        <v>3</v>
      </c>
      <c r="H1157" s="270">
        <v>7</v>
      </c>
      <c r="I1157" s="270">
        <v>0</v>
      </c>
      <c r="J1157" s="270">
        <v>7</v>
      </c>
      <c r="K1157" s="278">
        <f t="shared" si="36"/>
        <v>11</v>
      </c>
    </row>
    <row r="1158" spans="2:11" x14ac:dyDescent="0.25">
      <c r="B1158" t="s">
        <v>1181</v>
      </c>
      <c r="C1158" s="270">
        <v>8603565</v>
      </c>
      <c r="D1158" t="s">
        <v>2537</v>
      </c>
      <c r="E1158" s="270">
        <v>4</v>
      </c>
      <c r="F1158" s="270">
        <v>0</v>
      </c>
      <c r="G1158" s="270">
        <v>4</v>
      </c>
      <c r="H1158" s="270">
        <v>7</v>
      </c>
      <c r="I1158" s="270">
        <v>0</v>
      </c>
      <c r="J1158" s="270">
        <v>7</v>
      </c>
    </row>
    <row r="1159" spans="2:11" x14ac:dyDescent="0.25">
      <c r="B1159" t="s">
        <v>1181</v>
      </c>
      <c r="C1159" s="270">
        <v>8617213</v>
      </c>
      <c r="D1159" t="s">
        <v>2541</v>
      </c>
      <c r="E1159" s="270">
        <v>4</v>
      </c>
      <c r="F1159" s="270">
        <v>0</v>
      </c>
      <c r="G1159" s="270">
        <v>4</v>
      </c>
      <c r="H1159" s="270">
        <v>7</v>
      </c>
      <c r="I1159" s="270">
        <v>1</v>
      </c>
      <c r="J1159" s="270">
        <v>6</v>
      </c>
      <c r="K1159" s="278"/>
    </row>
    <row r="1160" spans="2:11" x14ac:dyDescent="0.25">
      <c r="B1160" t="s">
        <v>1181</v>
      </c>
      <c r="C1160" s="270">
        <v>8614669</v>
      </c>
      <c r="D1160" t="s">
        <v>2594</v>
      </c>
      <c r="E1160" s="270">
        <v>3</v>
      </c>
      <c r="F1160" s="270">
        <v>0</v>
      </c>
      <c r="G1160" s="270">
        <v>3</v>
      </c>
      <c r="H1160" s="270">
        <v>7</v>
      </c>
      <c r="I1160" s="270">
        <v>1</v>
      </c>
      <c r="J1160" s="270">
        <v>6</v>
      </c>
    </row>
    <row r="1161" spans="2:11" x14ac:dyDescent="0.25">
      <c r="B1161" t="s">
        <v>1239</v>
      </c>
      <c r="C1161" s="270">
        <v>8628372</v>
      </c>
      <c r="D1161" t="s">
        <v>2613</v>
      </c>
      <c r="E1161" s="270">
        <v>2</v>
      </c>
      <c r="F1161" s="270">
        <v>0</v>
      </c>
      <c r="G1161" s="270">
        <v>2</v>
      </c>
      <c r="H1161" s="270">
        <v>7</v>
      </c>
      <c r="I1161" s="270">
        <v>1</v>
      </c>
      <c r="J1161" s="270">
        <v>6</v>
      </c>
    </row>
    <row r="1162" spans="2:11" x14ac:dyDescent="0.25">
      <c r="B1162" t="s">
        <v>1181</v>
      </c>
      <c r="C1162" s="270">
        <v>8581138</v>
      </c>
      <c r="D1162" t="s">
        <v>2614</v>
      </c>
      <c r="E1162" s="270">
        <v>2</v>
      </c>
      <c r="F1162" s="270">
        <v>0</v>
      </c>
      <c r="G1162" s="270">
        <v>2</v>
      </c>
      <c r="H1162" s="270">
        <v>7</v>
      </c>
      <c r="I1162" s="270">
        <v>1</v>
      </c>
      <c r="J1162" s="270">
        <v>6</v>
      </c>
    </row>
    <row r="1163" spans="2:11" x14ac:dyDescent="0.25">
      <c r="B1163" t="s">
        <v>1181</v>
      </c>
      <c r="C1163" s="270">
        <v>8635767</v>
      </c>
      <c r="D1163" t="s">
        <v>2647</v>
      </c>
      <c r="E1163" s="270">
        <v>2</v>
      </c>
      <c r="F1163" s="270">
        <v>0</v>
      </c>
      <c r="G1163" s="270">
        <v>2</v>
      </c>
      <c r="H1163" s="270">
        <v>7</v>
      </c>
      <c r="I1163" s="270">
        <v>0</v>
      </c>
      <c r="J1163" s="270">
        <v>7</v>
      </c>
    </row>
    <row r="1164" spans="2:11" x14ac:dyDescent="0.25">
      <c r="B1164" t="s">
        <v>1181</v>
      </c>
      <c r="C1164" s="270">
        <v>8642911</v>
      </c>
      <c r="D1164" t="s">
        <v>2659</v>
      </c>
      <c r="E1164" s="270">
        <v>1</v>
      </c>
      <c r="F1164" s="270">
        <v>0</v>
      </c>
      <c r="G1164" s="270">
        <v>1</v>
      </c>
      <c r="H1164" s="270">
        <v>7</v>
      </c>
      <c r="I1164" s="270">
        <v>1</v>
      </c>
      <c r="J1164" s="270">
        <v>6</v>
      </c>
    </row>
    <row r="1165" spans="2:11" x14ac:dyDescent="0.25">
      <c r="B1165" t="s">
        <v>1179</v>
      </c>
      <c r="C1165" s="270">
        <v>8644709</v>
      </c>
      <c r="D1165" t="s">
        <v>2669</v>
      </c>
      <c r="E1165" s="270">
        <v>1</v>
      </c>
      <c r="F1165" s="270">
        <v>0</v>
      </c>
      <c r="G1165" s="270">
        <v>1</v>
      </c>
      <c r="H1165" s="270">
        <v>7</v>
      </c>
      <c r="I1165" s="270">
        <v>1</v>
      </c>
      <c r="J1165" s="270">
        <v>6</v>
      </c>
    </row>
    <row r="1166" spans="2:11" x14ac:dyDescent="0.25">
      <c r="B1166" t="s">
        <v>1181</v>
      </c>
      <c r="C1166" s="270">
        <v>8611808</v>
      </c>
      <c r="D1166" t="s">
        <v>2675</v>
      </c>
      <c r="E1166" s="270">
        <v>1</v>
      </c>
      <c r="F1166" s="270">
        <v>0</v>
      </c>
      <c r="G1166" s="270">
        <v>1</v>
      </c>
      <c r="H1166" s="270">
        <v>7</v>
      </c>
      <c r="I1166" s="270">
        <v>1</v>
      </c>
      <c r="J1166" s="270">
        <v>6</v>
      </c>
    </row>
    <row r="1167" spans="2:11" x14ac:dyDescent="0.25">
      <c r="B1167" t="s">
        <v>1181</v>
      </c>
      <c r="C1167" s="270">
        <v>8584763</v>
      </c>
      <c r="D1167" t="s">
        <v>2681</v>
      </c>
      <c r="E1167" s="270">
        <v>1</v>
      </c>
      <c r="F1167" s="270">
        <v>0</v>
      </c>
      <c r="G1167" s="270">
        <v>1</v>
      </c>
      <c r="H1167" s="270">
        <v>7</v>
      </c>
      <c r="I1167" s="270">
        <v>0</v>
      </c>
      <c r="J1167" s="270">
        <v>7</v>
      </c>
    </row>
    <row r="1168" spans="2:11" x14ac:dyDescent="0.25">
      <c r="B1168" t="s">
        <v>1185</v>
      </c>
      <c r="C1168" s="270">
        <v>8644549</v>
      </c>
      <c r="D1168" t="s">
        <v>2689</v>
      </c>
      <c r="E1168" s="270">
        <v>1</v>
      </c>
      <c r="F1168" s="270">
        <v>0</v>
      </c>
      <c r="G1168" s="270">
        <v>1</v>
      </c>
      <c r="H1168" s="270">
        <v>7</v>
      </c>
      <c r="I1168" s="270">
        <v>0</v>
      </c>
      <c r="J1168" s="270">
        <v>7</v>
      </c>
    </row>
    <row r="1169" spans="2:11" x14ac:dyDescent="0.25">
      <c r="B1169" t="s">
        <v>1181</v>
      </c>
      <c r="C1169" s="270">
        <v>8627129</v>
      </c>
      <c r="D1169" t="s">
        <v>2693</v>
      </c>
      <c r="E1169" s="270">
        <v>1</v>
      </c>
      <c r="F1169" s="270">
        <v>0</v>
      </c>
      <c r="G1169" s="270">
        <v>1</v>
      </c>
      <c r="H1169" s="270">
        <v>7</v>
      </c>
      <c r="I1169" s="270">
        <v>1</v>
      </c>
      <c r="J1169" s="270">
        <v>6</v>
      </c>
    </row>
    <row r="1170" spans="2:11" x14ac:dyDescent="0.25">
      <c r="B1170" t="s">
        <v>1181</v>
      </c>
      <c r="C1170" s="270">
        <v>8604670</v>
      </c>
      <c r="D1170" t="s">
        <v>2694</v>
      </c>
      <c r="E1170" s="270">
        <v>1</v>
      </c>
      <c r="F1170" s="270">
        <v>0</v>
      </c>
      <c r="G1170" s="270">
        <v>1</v>
      </c>
      <c r="H1170" s="270">
        <v>7</v>
      </c>
      <c r="I1170" s="270">
        <v>0</v>
      </c>
      <c r="J1170" s="270">
        <v>7</v>
      </c>
    </row>
    <row r="1171" spans="2:11" x14ac:dyDescent="0.25">
      <c r="B1171" t="s">
        <v>1221</v>
      </c>
      <c r="C1171" s="270">
        <v>8644036</v>
      </c>
      <c r="D1171" t="s">
        <v>2146</v>
      </c>
      <c r="E1171" s="270">
        <v>11</v>
      </c>
      <c r="F1171" s="270">
        <v>3</v>
      </c>
      <c r="G1171" s="270">
        <v>8</v>
      </c>
      <c r="H1171" s="270">
        <v>6</v>
      </c>
      <c r="I1171" s="270">
        <v>0</v>
      </c>
      <c r="J1171" s="270">
        <v>6</v>
      </c>
      <c r="K1171" s="278">
        <f t="shared" ref="K1171:K1177" si="37">E1171+H1171</f>
        <v>17</v>
      </c>
    </row>
    <row r="1172" spans="2:11" x14ac:dyDescent="0.25">
      <c r="B1172" t="s">
        <v>1181</v>
      </c>
      <c r="C1172" s="270">
        <v>8627045</v>
      </c>
      <c r="D1172" t="s">
        <v>2264</v>
      </c>
      <c r="E1172" s="270">
        <v>8</v>
      </c>
      <c r="F1172" s="270">
        <v>0</v>
      </c>
      <c r="G1172" s="270">
        <v>8</v>
      </c>
      <c r="H1172" s="270">
        <v>6</v>
      </c>
      <c r="I1172" s="270">
        <v>1</v>
      </c>
      <c r="J1172" s="270">
        <v>5</v>
      </c>
      <c r="K1172" s="278">
        <f t="shared" si="37"/>
        <v>14</v>
      </c>
    </row>
    <row r="1173" spans="2:11" x14ac:dyDescent="0.25">
      <c r="B1173" t="s">
        <v>1239</v>
      </c>
      <c r="C1173" s="270">
        <v>8633887</v>
      </c>
      <c r="D1173" t="s">
        <v>2324</v>
      </c>
      <c r="E1173" s="270">
        <v>7</v>
      </c>
      <c r="F1173" s="270">
        <v>1</v>
      </c>
      <c r="G1173" s="270">
        <v>6</v>
      </c>
      <c r="H1173" s="270">
        <v>6</v>
      </c>
      <c r="I1173" s="270">
        <v>1</v>
      </c>
      <c r="J1173" s="270">
        <v>5</v>
      </c>
      <c r="K1173" s="278">
        <f t="shared" si="37"/>
        <v>13</v>
      </c>
    </row>
    <row r="1174" spans="2:11" x14ac:dyDescent="0.25">
      <c r="B1174" t="s">
        <v>1181</v>
      </c>
      <c r="C1174" s="270">
        <v>8593495</v>
      </c>
      <c r="D1174" t="s">
        <v>2420</v>
      </c>
      <c r="E1174" s="270">
        <v>6</v>
      </c>
      <c r="F1174" s="270">
        <v>1</v>
      </c>
      <c r="G1174" s="270">
        <v>5</v>
      </c>
      <c r="H1174" s="270">
        <v>6</v>
      </c>
      <c r="I1174" s="270">
        <v>0</v>
      </c>
      <c r="J1174" s="270">
        <v>6</v>
      </c>
      <c r="K1174" s="278">
        <f t="shared" si="37"/>
        <v>12</v>
      </c>
    </row>
    <row r="1175" spans="2:11" x14ac:dyDescent="0.25">
      <c r="B1175" t="s">
        <v>1181</v>
      </c>
      <c r="C1175" s="270">
        <v>8600743</v>
      </c>
      <c r="D1175" t="s">
        <v>2447</v>
      </c>
      <c r="E1175" s="270">
        <v>5</v>
      </c>
      <c r="F1175" s="270">
        <v>0</v>
      </c>
      <c r="G1175" s="270">
        <v>5</v>
      </c>
      <c r="H1175" s="270">
        <v>6</v>
      </c>
      <c r="I1175" s="270">
        <v>0</v>
      </c>
      <c r="J1175" s="270">
        <v>6</v>
      </c>
      <c r="K1175" s="278">
        <f t="shared" si="37"/>
        <v>11</v>
      </c>
    </row>
    <row r="1176" spans="2:11" x14ac:dyDescent="0.25">
      <c r="B1176" t="s">
        <v>1181</v>
      </c>
      <c r="C1176" s="270">
        <v>8643146</v>
      </c>
      <c r="D1176" t="s">
        <v>2471</v>
      </c>
      <c r="E1176" s="270">
        <v>5</v>
      </c>
      <c r="F1176" s="270">
        <v>1</v>
      </c>
      <c r="G1176" s="270">
        <v>4</v>
      </c>
      <c r="H1176" s="270">
        <v>6</v>
      </c>
      <c r="I1176" s="270">
        <v>1</v>
      </c>
      <c r="J1176" s="270">
        <v>5</v>
      </c>
      <c r="K1176" s="278">
        <f t="shared" si="37"/>
        <v>11</v>
      </c>
    </row>
    <row r="1177" spans="2:11" x14ac:dyDescent="0.25">
      <c r="B1177" t="s">
        <v>1181</v>
      </c>
      <c r="C1177" s="270">
        <v>8593526</v>
      </c>
      <c r="D1177" t="s">
        <v>2501</v>
      </c>
      <c r="E1177" s="270">
        <v>4</v>
      </c>
      <c r="F1177" s="270">
        <v>0</v>
      </c>
      <c r="G1177" s="270">
        <v>4</v>
      </c>
      <c r="H1177" s="270">
        <v>6</v>
      </c>
      <c r="I1177" s="270">
        <v>1</v>
      </c>
      <c r="J1177" s="270">
        <v>5</v>
      </c>
      <c r="K1177" s="278">
        <f t="shared" si="37"/>
        <v>10</v>
      </c>
    </row>
    <row r="1178" spans="2:11" x14ac:dyDescent="0.25">
      <c r="B1178" t="s">
        <v>1221</v>
      </c>
      <c r="C1178" s="270">
        <v>8612024</v>
      </c>
      <c r="D1178" t="s">
        <v>2551</v>
      </c>
      <c r="E1178" s="270">
        <v>4</v>
      </c>
      <c r="F1178" s="270">
        <v>0</v>
      </c>
      <c r="G1178" s="270">
        <v>4</v>
      </c>
      <c r="H1178" s="270">
        <v>6</v>
      </c>
      <c r="I1178" s="270">
        <v>0</v>
      </c>
      <c r="J1178" s="270">
        <v>6</v>
      </c>
    </row>
    <row r="1179" spans="2:11" x14ac:dyDescent="0.25">
      <c r="B1179" t="s">
        <v>1179</v>
      </c>
      <c r="C1179" s="270">
        <v>8583414</v>
      </c>
      <c r="D1179" t="s">
        <v>2591</v>
      </c>
      <c r="E1179" s="270">
        <v>3</v>
      </c>
      <c r="F1179" s="270">
        <v>0</v>
      </c>
      <c r="G1179" s="270">
        <v>3</v>
      </c>
      <c r="H1179" s="270">
        <v>6</v>
      </c>
      <c r="I1179" s="270">
        <v>0</v>
      </c>
      <c r="J1179" s="270">
        <v>6</v>
      </c>
    </row>
    <row r="1180" spans="2:11" x14ac:dyDescent="0.25">
      <c r="B1180" t="s">
        <v>1181</v>
      </c>
      <c r="C1180" s="270">
        <v>8593494</v>
      </c>
      <c r="D1180" t="s">
        <v>2608</v>
      </c>
      <c r="E1180" s="270">
        <v>2</v>
      </c>
      <c r="F1180" s="270">
        <v>0</v>
      </c>
      <c r="G1180" s="270">
        <v>2</v>
      </c>
      <c r="H1180" s="270">
        <v>6</v>
      </c>
      <c r="I1180" s="270">
        <v>0</v>
      </c>
      <c r="J1180" s="270">
        <v>6</v>
      </c>
    </row>
    <row r="1181" spans="2:11" x14ac:dyDescent="0.25">
      <c r="B1181" t="s">
        <v>1179</v>
      </c>
      <c r="C1181" s="270">
        <v>8644711</v>
      </c>
      <c r="D1181" t="s">
        <v>2670</v>
      </c>
      <c r="E1181" s="270">
        <v>1</v>
      </c>
      <c r="F1181" s="270">
        <v>0</v>
      </c>
      <c r="G1181" s="270">
        <v>1</v>
      </c>
      <c r="H1181" s="270">
        <v>6</v>
      </c>
      <c r="I1181" s="270">
        <v>1</v>
      </c>
      <c r="J1181" s="270">
        <v>5</v>
      </c>
    </row>
    <row r="1182" spans="2:11" x14ac:dyDescent="0.25">
      <c r="B1182" t="s">
        <v>1181</v>
      </c>
      <c r="C1182" s="270">
        <v>8606112</v>
      </c>
      <c r="D1182" t="s">
        <v>2674</v>
      </c>
      <c r="E1182" s="270">
        <v>1</v>
      </c>
      <c r="F1182" s="270">
        <v>0</v>
      </c>
      <c r="G1182" s="270">
        <v>1</v>
      </c>
      <c r="H1182" s="270">
        <v>6</v>
      </c>
      <c r="I1182" s="270">
        <v>1</v>
      </c>
      <c r="J1182" s="270">
        <v>5</v>
      </c>
    </row>
    <row r="1183" spans="2:11" x14ac:dyDescent="0.25">
      <c r="B1183" t="s">
        <v>1191</v>
      </c>
      <c r="C1183" s="270">
        <v>8596704</v>
      </c>
      <c r="D1183" t="s">
        <v>2700</v>
      </c>
      <c r="E1183" s="270">
        <v>0</v>
      </c>
      <c r="F1183" s="270">
        <v>0</v>
      </c>
      <c r="G1183" s="270">
        <v>0</v>
      </c>
      <c r="H1183" s="270">
        <v>6</v>
      </c>
      <c r="I1183" s="270">
        <v>1</v>
      </c>
      <c r="J1183" s="270">
        <v>5</v>
      </c>
    </row>
    <row r="1184" spans="2:11" x14ac:dyDescent="0.25">
      <c r="B1184" t="s">
        <v>1181</v>
      </c>
      <c r="C1184" s="270">
        <v>8611797</v>
      </c>
      <c r="D1184" t="s">
        <v>2710</v>
      </c>
      <c r="E1184" s="270">
        <v>0</v>
      </c>
      <c r="F1184" s="270">
        <v>0</v>
      </c>
      <c r="G1184" s="270">
        <v>0</v>
      </c>
      <c r="H1184" s="270">
        <v>6</v>
      </c>
      <c r="I1184" s="270">
        <v>1</v>
      </c>
      <c r="J1184" s="270">
        <v>5</v>
      </c>
    </row>
    <row r="1185" spans="2:11" x14ac:dyDescent="0.25">
      <c r="B1185" t="s">
        <v>1237</v>
      </c>
      <c r="C1185" s="270">
        <v>8622852</v>
      </c>
      <c r="D1185" t="s">
        <v>2257</v>
      </c>
      <c r="E1185" s="270">
        <v>8</v>
      </c>
      <c r="F1185" s="270">
        <v>1</v>
      </c>
      <c r="G1185" s="270">
        <v>7</v>
      </c>
      <c r="H1185" s="270">
        <v>5</v>
      </c>
      <c r="I1185" s="270">
        <v>1</v>
      </c>
      <c r="J1185" s="270">
        <v>4</v>
      </c>
      <c r="K1185" s="278">
        <f t="shared" ref="K1185:K1194" si="38">E1185+H1185</f>
        <v>13</v>
      </c>
    </row>
    <row r="1186" spans="2:11" x14ac:dyDescent="0.25">
      <c r="B1186" t="s">
        <v>1181</v>
      </c>
      <c r="C1186" s="270">
        <v>8627121</v>
      </c>
      <c r="D1186" t="s">
        <v>2262</v>
      </c>
      <c r="E1186" s="270">
        <v>8</v>
      </c>
      <c r="F1186" s="270">
        <v>0</v>
      </c>
      <c r="G1186" s="270">
        <v>8</v>
      </c>
      <c r="H1186" s="270">
        <v>5</v>
      </c>
      <c r="I1186" s="270">
        <v>1</v>
      </c>
      <c r="J1186" s="270">
        <v>4</v>
      </c>
      <c r="K1186" s="278">
        <f t="shared" si="38"/>
        <v>13</v>
      </c>
    </row>
    <row r="1187" spans="2:11" x14ac:dyDescent="0.25">
      <c r="B1187" t="s">
        <v>1181</v>
      </c>
      <c r="C1187" s="270">
        <v>8620208</v>
      </c>
      <c r="D1187" t="s">
        <v>2269</v>
      </c>
      <c r="E1187" s="270">
        <v>8</v>
      </c>
      <c r="F1187" s="270">
        <v>1</v>
      </c>
      <c r="G1187" s="270">
        <v>7</v>
      </c>
      <c r="H1187" s="270">
        <v>5</v>
      </c>
      <c r="I1187" s="270">
        <v>1</v>
      </c>
      <c r="J1187" s="270">
        <v>4</v>
      </c>
      <c r="K1187" s="278">
        <f t="shared" si="38"/>
        <v>13</v>
      </c>
    </row>
    <row r="1188" spans="2:11" x14ac:dyDescent="0.25">
      <c r="B1188" t="s">
        <v>1181</v>
      </c>
      <c r="C1188" s="270">
        <v>8600378</v>
      </c>
      <c r="D1188" t="s">
        <v>2292</v>
      </c>
      <c r="E1188" s="270">
        <v>8</v>
      </c>
      <c r="F1188" s="270">
        <v>0</v>
      </c>
      <c r="G1188" s="270">
        <v>8</v>
      </c>
      <c r="H1188" s="270">
        <v>5</v>
      </c>
      <c r="I1188" s="270">
        <v>0</v>
      </c>
      <c r="J1188" s="270">
        <v>5</v>
      </c>
      <c r="K1188" s="278">
        <f t="shared" si="38"/>
        <v>13</v>
      </c>
    </row>
    <row r="1189" spans="2:11" x14ac:dyDescent="0.25">
      <c r="B1189" t="s">
        <v>1221</v>
      </c>
      <c r="C1189" s="270">
        <v>8597912</v>
      </c>
      <c r="D1189" t="s">
        <v>2293</v>
      </c>
      <c r="E1189" s="270">
        <v>8</v>
      </c>
      <c r="F1189" s="270">
        <v>1</v>
      </c>
      <c r="G1189" s="270">
        <v>7</v>
      </c>
      <c r="H1189" s="270">
        <v>5</v>
      </c>
      <c r="I1189" s="270">
        <v>1</v>
      </c>
      <c r="J1189" s="270">
        <v>4</v>
      </c>
      <c r="K1189" s="278">
        <f t="shared" si="38"/>
        <v>13</v>
      </c>
    </row>
    <row r="1190" spans="2:11" x14ac:dyDescent="0.25">
      <c r="B1190" t="s">
        <v>1181</v>
      </c>
      <c r="C1190" s="270">
        <v>8602497</v>
      </c>
      <c r="D1190" t="s">
        <v>2302</v>
      </c>
      <c r="E1190" s="270">
        <v>8</v>
      </c>
      <c r="F1190" s="270">
        <v>0</v>
      </c>
      <c r="G1190" s="270">
        <v>8</v>
      </c>
      <c r="H1190" s="270">
        <v>5</v>
      </c>
      <c r="I1190" s="270">
        <v>0</v>
      </c>
      <c r="J1190" s="270">
        <v>5</v>
      </c>
      <c r="K1190" s="278">
        <f t="shared" si="38"/>
        <v>13</v>
      </c>
    </row>
    <row r="1191" spans="2:11" x14ac:dyDescent="0.25">
      <c r="B1191" t="s">
        <v>1239</v>
      </c>
      <c r="C1191" s="270">
        <v>8605747</v>
      </c>
      <c r="D1191" t="s">
        <v>2430</v>
      </c>
      <c r="E1191" s="270">
        <v>5</v>
      </c>
      <c r="F1191" s="270">
        <v>0</v>
      </c>
      <c r="G1191" s="270">
        <v>5</v>
      </c>
      <c r="H1191" s="270">
        <v>5</v>
      </c>
      <c r="I1191" s="270">
        <v>0</v>
      </c>
      <c r="J1191" s="270">
        <v>5</v>
      </c>
      <c r="K1191" s="278">
        <f t="shared" si="38"/>
        <v>10</v>
      </c>
    </row>
    <row r="1192" spans="2:11" x14ac:dyDescent="0.25">
      <c r="B1192" t="s">
        <v>1181</v>
      </c>
      <c r="C1192" s="270">
        <v>8604587</v>
      </c>
      <c r="D1192" t="s">
        <v>2434</v>
      </c>
      <c r="E1192" s="270">
        <v>5</v>
      </c>
      <c r="F1192" s="270">
        <v>0</v>
      </c>
      <c r="G1192" s="270">
        <v>5</v>
      </c>
      <c r="H1192" s="270">
        <v>5</v>
      </c>
      <c r="I1192" s="270">
        <v>0</v>
      </c>
      <c r="J1192" s="270">
        <v>5</v>
      </c>
      <c r="K1192" s="278">
        <f t="shared" si="38"/>
        <v>10</v>
      </c>
    </row>
    <row r="1193" spans="2:11" x14ac:dyDescent="0.25">
      <c r="B1193" t="s">
        <v>1181</v>
      </c>
      <c r="C1193" s="270">
        <v>8601941</v>
      </c>
      <c r="D1193" t="s">
        <v>2439</v>
      </c>
      <c r="E1193" s="270">
        <v>5</v>
      </c>
      <c r="F1193" s="270">
        <v>0</v>
      </c>
      <c r="G1193" s="270">
        <v>5</v>
      </c>
      <c r="H1193" s="270">
        <v>5</v>
      </c>
      <c r="I1193" s="270">
        <v>0</v>
      </c>
      <c r="J1193" s="270">
        <v>5</v>
      </c>
      <c r="K1193" s="278">
        <f t="shared" si="38"/>
        <v>10</v>
      </c>
    </row>
    <row r="1194" spans="2:11" x14ac:dyDescent="0.25">
      <c r="B1194" t="s">
        <v>1181</v>
      </c>
      <c r="C1194" s="270">
        <v>8618184</v>
      </c>
      <c r="D1194" t="s">
        <v>2450</v>
      </c>
      <c r="E1194" s="270">
        <v>5</v>
      </c>
      <c r="F1194" s="270">
        <v>0</v>
      </c>
      <c r="G1194" s="270">
        <v>5</v>
      </c>
      <c r="H1194" s="270">
        <v>5</v>
      </c>
      <c r="I1194" s="270">
        <v>1</v>
      </c>
      <c r="J1194" s="270">
        <v>4</v>
      </c>
      <c r="K1194" s="278">
        <f t="shared" si="38"/>
        <v>10</v>
      </c>
    </row>
    <row r="1195" spans="2:11" x14ac:dyDescent="0.25">
      <c r="B1195" t="s">
        <v>1181</v>
      </c>
      <c r="C1195" s="270">
        <v>8596503</v>
      </c>
      <c r="D1195" t="s">
        <v>2571</v>
      </c>
      <c r="E1195" s="270">
        <v>3</v>
      </c>
      <c r="F1195" s="270">
        <v>0</v>
      </c>
      <c r="G1195" s="270">
        <v>3</v>
      </c>
      <c r="H1195" s="270">
        <v>5</v>
      </c>
      <c r="I1195" s="270">
        <v>0</v>
      </c>
      <c r="J1195" s="270">
        <v>5</v>
      </c>
    </row>
    <row r="1196" spans="2:11" x14ac:dyDescent="0.25">
      <c r="B1196" t="s">
        <v>1181</v>
      </c>
      <c r="C1196" s="270">
        <v>8642886</v>
      </c>
      <c r="D1196" t="s">
        <v>2581</v>
      </c>
      <c r="E1196" s="270">
        <v>3</v>
      </c>
      <c r="F1196" s="270">
        <v>0</v>
      </c>
      <c r="G1196" s="270">
        <v>3</v>
      </c>
      <c r="H1196" s="270">
        <v>5</v>
      </c>
      <c r="I1196" s="270">
        <v>1</v>
      </c>
      <c r="J1196" s="270">
        <v>4</v>
      </c>
    </row>
    <row r="1197" spans="2:11" x14ac:dyDescent="0.25">
      <c r="B1197" t="s">
        <v>1181</v>
      </c>
      <c r="C1197" s="270">
        <v>8586861</v>
      </c>
      <c r="D1197" t="s">
        <v>2610</v>
      </c>
      <c r="E1197" s="270">
        <v>2</v>
      </c>
      <c r="F1197" s="270">
        <v>0</v>
      </c>
      <c r="G1197" s="270">
        <v>2</v>
      </c>
      <c r="H1197" s="270">
        <v>5</v>
      </c>
      <c r="I1197" s="270">
        <v>0</v>
      </c>
      <c r="J1197" s="270">
        <v>5</v>
      </c>
    </row>
    <row r="1198" spans="2:11" x14ac:dyDescent="0.25">
      <c r="B1198" t="s">
        <v>1181</v>
      </c>
      <c r="C1198" s="270">
        <v>8642913</v>
      </c>
      <c r="D1198" t="s">
        <v>2624</v>
      </c>
      <c r="E1198" s="270">
        <v>2</v>
      </c>
      <c r="F1198" s="270">
        <v>0</v>
      </c>
      <c r="G1198" s="270">
        <v>2</v>
      </c>
      <c r="H1198" s="270">
        <v>5</v>
      </c>
      <c r="I1198" s="270">
        <v>0</v>
      </c>
      <c r="J1198" s="270">
        <v>5</v>
      </c>
    </row>
    <row r="1199" spans="2:11" x14ac:dyDescent="0.25">
      <c r="B1199" t="s">
        <v>1181</v>
      </c>
      <c r="C1199" s="270">
        <v>8642965</v>
      </c>
      <c r="D1199" t="s">
        <v>2625</v>
      </c>
      <c r="E1199" s="270">
        <v>2</v>
      </c>
      <c r="F1199" s="270">
        <v>0</v>
      </c>
      <c r="G1199" s="270">
        <v>2</v>
      </c>
      <c r="H1199" s="270">
        <v>5</v>
      </c>
      <c r="I1199" s="270">
        <v>1</v>
      </c>
      <c r="J1199" s="270">
        <v>4</v>
      </c>
    </row>
    <row r="1200" spans="2:11" x14ac:dyDescent="0.25">
      <c r="B1200" t="s">
        <v>1181</v>
      </c>
      <c r="C1200" s="270">
        <v>8643147</v>
      </c>
      <c r="D1200" t="s">
        <v>2626</v>
      </c>
      <c r="E1200" s="270">
        <v>2</v>
      </c>
      <c r="F1200" s="270">
        <v>0</v>
      </c>
      <c r="G1200" s="270">
        <v>2</v>
      </c>
      <c r="H1200" s="270">
        <v>5</v>
      </c>
      <c r="I1200" s="270">
        <v>1</v>
      </c>
      <c r="J1200" s="270">
        <v>4</v>
      </c>
    </row>
    <row r="1201" spans="2:11" x14ac:dyDescent="0.25">
      <c r="B1201" t="s">
        <v>1179</v>
      </c>
      <c r="C1201" s="270">
        <v>8644712</v>
      </c>
      <c r="D1201" t="s">
        <v>2629</v>
      </c>
      <c r="E1201" s="270">
        <v>2</v>
      </c>
      <c r="F1201" s="270">
        <v>0</v>
      </c>
      <c r="G1201" s="270">
        <v>2</v>
      </c>
      <c r="H1201" s="270">
        <v>5</v>
      </c>
      <c r="I1201" s="270">
        <v>0</v>
      </c>
      <c r="J1201" s="270">
        <v>5</v>
      </c>
    </row>
    <row r="1202" spans="2:11" x14ac:dyDescent="0.25">
      <c r="B1202" t="s">
        <v>1181</v>
      </c>
      <c r="C1202" s="270">
        <v>8644051</v>
      </c>
      <c r="D1202" t="s">
        <v>2632</v>
      </c>
      <c r="E1202" s="270">
        <v>2</v>
      </c>
      <c r="F1202" s="270">
        <v>0</v>
      </c>
      <c r="G1202" s="270">
        <v>2</v>
      </c>
      <c r="H1202" s="270">
        <v>5</v>
      </c>
      <c r="I1202" s="270">
        <v>0</v>
      </c>
      <c r="J1202" s="270">
        <v>5</v>
      </c>
    </row>
    <row r="1203" spans="2:11" x14ac:dyDescent="0.25">
      <c r="B1203" t="s">
        <v>1179</v>
      </c>
      <c r="C1203" s="270">
        <v>8644471</v>
      </c>
      <c r="D1203" t="s">
        <v>2633</v>
      </c>
      <c r="E1203" s="270">
        <v>2</v>
      </c>
      <c r="F1203" s="270">
        <v>0</v>
      </c>
      <c r="G1203" s="270">
        <v>2</v>
      </c>
      <c r="H1203" s="270">
        <v>5</v>
      </c>
      <c r="I1203" s="270">
        <v>0</v>
      </c>
      <c r="J1203" s="270">
        <v>5</v>
      </c>
    </row>
    <row r="1204" spans="2:11" x14ac:dyDescent="0.25">
      <c r="B1204" t="s">
        <v>1181</v>
      </c>
      <c r="C1204" s="270">
        <v>8627126</v>
      </c>
      <c r="D1204" t="s">
        <v>2664</v>
      </c>
      <c r="E1204" s="270">
        <v>1</v>
      </c>
      <c r="F1204" s="270">
        <v>0</v>
      </c>
      <c r="G1204" s="270">
        <v>1</v>
      </c>
      <c r="H1204" s="270">
        <v>5</v>
      </c>
      <c r="I1204" s="270">
        <v>0</v>
      </c>
      <c r="J1204" s="270">
        <v>5</v>
      </c>
    </row>
    <row r="1205" spans="2:11" x14ac:dyDescent="0.25">
      <c r="B1205" t="s">
        <v>1181</v>
      </c>
      <c r="C1205" s="270">
        <v>8611803</v>
      </c>
      <c r="D1205" t="s">
        <v>2671</v>
      </c>
      <c r="E1205" s="270">
        <v>1</v>
      </c>
      <c r="F1205" s="270">
        <v>0</v>
      </c>
      <c r="G1205" s="270">
        <v>1</v>
      </c>
      <c r="H1205" s="270">
        <v>5</v>
      </c>
      <c r="I1205" s="270">
        <v>1</v>
      </c>
      <c r="J1205" s="270">
        <v>4</v>
      </c>
    </row>
    <row r="1206" spans="2:11" x14ac:dyDescent="0.25">
      <c r="B1206" t="s">
        <v>1181</v>
      </c>
      <c r="C1206" s="270">
        <v>8566801</v>
      </c>
      <c r="D1206" t="s">
        <v>2684</v>
      </c>
      <c r="E1206" s="270">
        <v>1</v>
      </c>
      <c r="F1206" s="270">
        <v>0</v>
      </c>
      <c r="G1206" s="270">
        <v>1</v>
      </c>
      <c r="H1206" s="270">
        <v>5</v>
      </c>
      <c r="I1206" s="270">
        <v>0</v>
      </c>
      <c r="J1206" s="270">
        <v>5</v>
      </c>
    </row>
    <row r="1207" spans="2:11" x14ac:dyDescent="0.25">
      <c r="B1207" t="s">
        <v>1239</v>
      </c>
      <c r="C1207" s="270">
        <v>8643655</v>
      </c>
      <c r="D1207" t="s">
        <v>2687</v>
      </c>
      <c r="E1207" s="270">
        <v>1</v>
      </c>
      <c r="F1207" s="270">
        <v>0</v>
      </c>
      <c r="G1207" s="270">
        <v>1</v>
      </c>
      <c r="H1207" s="270">
        <v>5</v>
      </c>
      <c r="I1207" s="270">
        <v>1</v>
      </c>
      <c r="J1207" s="270">
        <v>4</v>
      </c>
    </row>
    <row r="1208" spans="2:11" x14ac:dyDescent="0.25">
      <c r="B1208" t="s">
        <v>1181</v>
      </c>
      <c r="C1208" s="270">
        <v>8581255</v>
      </c>
      <c r="D1208" t="s">
        <v>2688</v>
      </c>
      <c r="E1208" s="270">
        <v>1</v>
      </c>
      <c r="F1208" s="270">
        <v>0</v>
      </c>
      <c r="G1208" s="270">
        <v>1</v>
      </c>
      <c r="H1208" s="270">
        <v>5</v>
      </c>
      <c r="I1208" s="270">
        <v>1</v>
      </c>
      <c r="J1208" s="270">
        <v>4</v>
      </c>
    </row>
    <row r="1209" spans="2:11" x14ac:dyDescent="0.25">
      <c r="B1209" t="s">
        <v>1181</v>
      </c>
      <c r="C1209" s="270">
        <v>8586641</v>
      </c>
      <c r="D1209" t="s">
        <v>1549</v>
      </c>
      <c r="E1209" s="270">
        <v>56</v>
      </c>
      <c r="F1209" s="270">
        <v>0</v>
      </c>
      <c r="G1209" s="270">
        <v>56</v>
      </c>
      <c r="H1209" s="270">
        <v>4</v>
      </c>
      <c r="I1209" s="270">
        <v>1</v>
      </c>
      <c r="J1209" s="270">
        <v>3</v>
      </c>
      <c r="K1209" s="278">
        <f t="shared" ref="K1209:K1218" si="39">E1209+H1209</f>
        <v>60</v>
      </c>
    </row>
    <row r="1210" spans="2:11" x14ac:dyDescent="0.25">
      <c r="B1210" t="s">
        <v>1221</v>
      </c>
      <c r="C1210" s="270">
        <v>8581601</v>
      </c>
      <c r="D1210" t="s">
        <v>1620</v>
      </c>
      <c r="E1210" s="270">
        <v>44</v>
      </c>
      <c r="F1210" s="270">
        <v>2</v>
      </c>
      <c r="G1210" s="270">
        <v>42</v>
      </c>
      <c r="H1210" s="270">
        <v>4</v>
      </c>
      <c r="I1210" s="270">
        <v>1</v>
      </c>
      <c r="J1210" s="270">
        <v>3</v>
      </c>
      <c r="K1210" s="278">
        <f t="shared" si="39"/>
        <v>48</v>
      </c>
    </row>
    <row r="1211" spans="2:11" x14ac:dyDescent="0.25">
      <c r="B1211" t="s">
        <v>1221</v>
      </c>
      <c r="C1211" s="270">
        <v>8607079</v>
      </c>
      <c r="D1211" t="s">
        <v>1653</v>
      </c>
      <c r="E1211" s="270">
        <v>39</v>
      </c>
      <c r="F1211" s="270">
        <v>2</v>
      </c>
      <c r="G1211" s="270">
        <v>37</v>
      </c>
      <c r="H1211" s="270">
        <v>4</v>
      </c>
      <c r="I1211" s="270">
        <v>0</v>
      </c>
      <c r="J1211" s="270">
        <v>4</v>
      </c>
      <c r="K1211" s="278">
        <f t="shared" si="39"/>
        <v>43</v>
      </c>
    </row>
    <row r="1212" spans="2:11" x14ac:dyDescent="0.25">
      <c r="B1212" t="s">
        <v>1242</v>
      </c>
      <c r="C1212" s="270">
        <v>8620782</v>
      </c>
      <c r="D1212" t="s">
        <v>2034</v>
      </c>
      <c r="E1212" s="270">
        <v>15</v>
      </c>
      <c r="F1212" s="270">
        <v>0</v>
      </c>
      <c r="G1212" s="270">
        <v>15</v>
      </c>
      <c r="H1212" s="270">
        <v>4</v>
      </c>
      <c r="I1212" s="270">
        <v>1</v>
      </c>
      <c r="J1212" s="270">
        <v>3</v>
      </c>
      <c r="K1212" s="278">
        <f t="shared" si="39"/>
        <v>19</v>
      </c>
    </row>
    <row r="1213" spans="2:11" x14ac:dyDescent="0.25">
      <c r="B1213" t="s">
        <v>1221</v>
      </c>
      <c r="C1213" s="270">
        <v>8644038</v>
      </c>
      <c r="D1213" t="s">
        <v>2077</v>
      </c>
      <c r="E1213" s="270">
        <v>13</v>
      </c>
      <c r="F1213" s="270">
        <v>3</v>
      </c>
      <c r="G1213" s="270">
        <v>10</v>
      </c>
      <c r="H1213" s="270">
        <v>4</v>
      </c>
      <c r="I1213" s="270">
        <v>0</v>
      </c>
      <c r="J1213" s="270">
        <v>4</v>
      </c>
      <c r="K1213" s="278">
        <f t="shared" si="39"/>
        <v>17</v>
      </c>
    </row>
    <row r="1214" spans="2:11" x14ac:dyDescent="0.25">
      <c r="B1214" t="s">
        <v>1239</v>
      </c>
      <c r="C1214" s="270">
        <v>8614761</v>
      </c>
      <c r="D1214" t="s">
        <v>2316</v>
      </c>
      <c r="E1214" s="270">
        <v>7</v>
      </c>
      <c r="F1214" s="270">
        <v>1</v>
      </c>
      <c r="G1214" s="270">
        <v>6</v>
      </c>
      <c r="H1214" s="270">
        <v>4</v>
      </c>
      <c r="I1214" s="270">
        <v>0</v>
      </c>
      <c r="J1214" s="270">
        <v>4</v>
      </c>
      <c r="K1214" s="278">
        <f t="shared" si="39"/>
        <v>11</v>
      </c>
    </row>
    <row r="1215" spans="2:11" x14ac:dyDescent="0.25">
      <c r="B1215" t="s">
        <v>1239</v>
      </c>
      <c r="C1215" s="270">
        <v>8586644</v>
      </c>
      <c r="D1215" t="s">
        <v>2412</v>
      </c>
      <c r="E1215" s="270">
        <v>6</v>
      </c>
      <c r="F1215" s="270">
        <v>0</v>
      </c>
      <c r="G1215" s="270">
        <v>6</v>
      </c>
      <c r="H1215" s="270">
        <v>4</v>
      </c>
      <c r="I1215" s="270">
        <v>0</v>
      </c>
      <c r="J1215" s="270">
        <v>4</v>
      </c>
      <c r="K1215" s="278">
        <f t="shared" si="39"/>
        <v>10</v>
      </c>
    </row>
    <row r="1216" spans="2:11" x14ac:dyDescent="0.25">
      <c r="B1216" t="s">
        <v>1181</v>
      </c>
      <c r="C1216" s="270">
        <v>8581135</v>
      </c>
      <c r="D1216" t="s">
        <v>2440</v>
      </c>
      <c r="E1216" s="270">
        <v>5</v>
      </c>
      <c r="F1216" s="270">
        <v>0</v>
      </c>
      <c r="G1216" s="270">
        <v>5</v>
      </c>
      <c r="H1216" s="270">
        <v>4</v>
      </c>
      <c r="I1216" s="270">
        <v>2</v>
      </c>
      <c r="J1216" s="270">
        <v>2</v>
      </c>
      <c r="K1216" s="278">
        <f t="shared" si="39"/>
        <v>9</v>
      </c>
    </row>
    <row r="1217" spans="2:11" x14ac:dyDescent="0.25">
      <c r="B1217" t="s">
        <v>1181</v>
      </c>
      <c r="C1217" s="270">
        <v>8600196</v>
      </c>
      <c r="D1217" t="s">
        <v>2472</v>
      </c>
      <c r="E1217" s="270">
        <v>5</v>
      </c>
      <c r="F1217" s="270">
        <v>0</v>
      </c>
      <c r="G1217" s="270">
        <v>5</v>
      </c>
      <c r="H1217" s="270">
        <v>4</v>
      </c>
      <c r="I1217" s="270">
        <v>0</v>
      </c>
      <c r="J1217" s="270">
        <v>4</v>
      </c>
      <c r="K1217" s="278">
        <f t="shared" si="39"/>
        <v>9</v>
      </c>
    </row>
    <row r="1218" spans="2:11" x14ac:dyDescent="0.25">
      <c r="B1218" t="s">
        <v>1181</v>
      </c>
      <c r="C1218" s="270">
        <v>8601918</v>
      </c>
      <c r="D1218" t="s">
        <v>2509</v>
      </c>
      <c r="E1218" s="270">
        <v>4</v>
      </c>
      <c r="F1218" s="270">
        <v>0</v>
      </c>
      <c r="G1218" s="270">
        <v>4</v>
      </c>
      <c r="H1218" s="270">
        <v>4</v>
      </c>
      <c r="I1218" s="270">
        <v>0</v>
      </c>
      <c r="J1218" s="270">
        <v>4</v>
      </c>
      <c r="K1218" s="278">
        <f t="shared" si="39"/>
        <v>8</v>
      </c>
    </row>
    <row r="1219" spans="2:11" x14ac:dyDescent="0.25">
      <c r="B1219" t="s">
        <v>1179</v>
      </c>
      <c r="C1219" s="270">
        <v>8609189</v>
      </c>
      <c r="D1219" t="s">
        <v>2526</v>
      </c>
      <c r="E1219" s="270">
        <v>4</v>
      </c>
      <c r="F1219" s="270">
        <v>0</v>
      </c>
      <c r="G1219" s="270">
        <v>4</v>
      </c>
      <c r="H1219" s="270">
        <v>4</v>
      </c>
      <c r="I1219" s="270">
        <v>0</v>
      </c>
      <c r="J1219" s="270">
        <v>4</v>
      </c>
      <c r="K1219" s="278"/>
    </row>
    <row r="1220" spans="2:11" x14ac:dyDescent="0.25">
      <c r="B1220" t="s">
        <v>1179</v>
      </c>
      <c r="C1220" s="270">
        <v>8588526</v>
      </c>
      <c r="D1220" t="s">
        <v>2576</v>
      </c>
      <c r="E1220" s="270">
        <v>3</v>
      </c>
      <c r="F1220" s="270">
        <v>0</v>
      </c>
      <c r="G1220" s="270">
        <v>3</v>
      </c>
      <c r="H1220" s="270">
        <v>4</v>
      </c>
      <c r="I1220" s="270">
        <v>0</v>
      </c>
      <c r="J1220" s="270">
        <v>4</v>
      </c>
      <c r="K1220" s="278"/>
    </row>
    <row r="1221" spans="2:11" x14ac:dyDescent="0.25">
      <c r="B1221" t="s">
        <v>1181</v>
      </c>
      <c r="C1221" s="270">
        <v>8596663</v>
      </c>
      <c r="D1221" t="s">
        <v>2579</v>
      </c>
      <c r="E1221" s="270">
        <v>3</v>
      </c>
      <c r="F1221" s="270">
        <v>0</v>
      </c>
      <c r="G1221" s="270">
        <v>3</v>
      </c>
      <c r="H1221" s="270">
        <v>4</v>
      </c>
      <c r="I1221" s="270">
        <v>0</v>
      </c>
      <c r="J1221" s="270">
        <v>4</v>
      </c>
    </row>
    <row r="1222" spans="2:11" x14ac:dyDescent="0.25">
      <c r="B1222" t="s">
        <v>1181</v>
      </c>
      <c r="C1222" s="270">
        <v>8596680</v>
      </c>
      <c r="D1222" t="s">
        <v>2644</v>
      </c>
      <c r="E1222" s="270">
        <v>2</v>
      </c>
      <c r="F1222" s="270">
        <v>0</v>
      </c>
      <c r="G1222" s="270">
        <v>2</v>
      </c>
      <c r="H1222" s="270">
        <v>4</v>
      </c>
      <c r="I1222" s="270">
        <v>0</v>
      </c>
      <c r="J1222" s="270">
        <v>4</v>
      </c>
    </row>
    <row r="1223" spans="2:11" x14ac:dyDescent="0.25">
      <c r="B1223" t="s">
        <v>1181</v>
      </c>
      <c r="C1223" s="270">
        <v>8644123</v>
      </c>
      <c r="D1223" t="s">
        <v>2665</v>
      </c>
      <c r="E1223" s="270">
        <v>1</v>
      </c>
      <c r="F1223" s="270">
        <v>0</v>
      </c>
      <c r="G1223" s="270">
        <v>1</v>
      </c>
      <c r="H1223" s="270">
        <v>4</v>
      </c>
      <c r="I1223" s="270">
        <v>0</v>
      </c>
      <c r="J1223" s="270">
        <v>4</v>
      </c>
    </row>
    <row r="1224" spans="2:11" x14ac:dyDescent="0.25">
      <c r="B1224" t="s">
        <v>1181</v>
      </c>
      <c r="C1224" s="270">
        <v>8581253</v>
      </c>
      <c r="D1224" t="s">
        <v>2666</v>
      </c>
      <c r="E1224" s="270">
        <v>1</v>
      </c>
      <c r="F1224" s="270">
        <v>0</v>
      </c>
      <c r="G1224" s="270">
        <v>1</v>
      </c>
      <c r="H1224" s="270">
        <v>4</v>
      </c>
      <c r="I1224" s="270">
        <v>0</v>
      </c>
      <c r="J1224" s="270">
        <v>4</v>
      </c>
    </row>
    <row r="1225" spans="2:11" x14ac:dyDescent="0.25">
      <c r="B1225" t="s">
        <v>1181</v>
      </c>
      <c r="C1225" s="270">
        <v>8643145</v>
      </c>
      <c r="D1225" t="s">
        <v>2690</v>
      </c>
      <c r="E1225" s="270">
        <v>1</v>
      </c>
      <c r="F1225" s="270">
        <v>0</v>
      </c>
      <c r="G1225" s="270">
        <v>1</v>
      </c>
      <c r="H1225" s="270">
        <v>4</v>
      </c>
      <c r="I1225" s="270">
        <v>1</v>
      </c>
      <c r="J1225" s="270">
        <v>3</v>
      </c>
    </row>
    <row r="1226" spans="2:11" x14ac:dyDescent="0.25">
      <c r="B1226" t="s">
        <v>1179</v>
      </c>
      <c r="C1226" s="270">
        <v>8644721</v>
      </c>
      <c r="D1226" t="s">
        <v>2705</v>
      </c>
      <c r="E1226" s="270">
        <v>0</v>
      </c>
      <c r="F1226" s="270">
        <v>0</v>
      </c>
      <c r="G1226" s="270">
        <v>0</v>
      </c>
      <c r="H1226" s="270">
        <v>4</v>
      </c>
      <c r="I1226" s="270">
        <v>0</v>
      </c>
      <c r="J1226" s="270">
        <v>4</v>
      </c>
    </row>
    <row r="1227" spans="2:11" x14ac:dyDescent="0.25">
      <c r="B1227" t="s">
        <v>1181</v>
      </c>
      <c r="C1227" s="270">
        <v>8642909</v>
      </c>
      <c r="D1227" t="s">
        <v>2708</v>
      </c>
      <c r="E1227" s="270">
        <v>0</v>
      </c>
      <c r="F1227" s="270">
        <v>0</v>
      </c>
      <c r="G1227" s="270">
        <v>0</v>
      </c>
      <c r="H1227" s="270">
        <v>4</v>
      </c>
      <c r="I1227" s="270">
        <v>1</v>
      </c>
      <c r="J1227" s="270">
        <v>3</v>
      </c>
    </row>
    <row r="1228" spans="2:11" x14ac:dyDescent="0.25">
      <c r="B1228" t="s">
        <v>1181</v>
      </c>
      <c r="C1228" s="270">
        <v>8581257</v>
      </c>
      <c r="D1228" t="s">
        <v>2709</v>
      </c>
      <c r="E1228" s="270">
        <v>0</v>
      </c>
      <c r="F1228" s="270">
        <v>0</v>
      </c>
      <c r="G1228" s="270">
        <v>0</v>
      </c>
      <c r="H1228" s="270">
        <v>4</v>
      </c>
      <c r="I1228" s="270">
        <v>0</v>
      </c>
      <c r="J1228" s="270">
        <v>4</v>
      </c>
    </row>
    <row r="1229" spans="2:11" x14ac:dyDescent="0.25">
      <c r="B1229" t="s">
        <v>1181</v>
      </c>
      <c r="C1229" s="270">
        <v>8596622</v>
      </c>
      <c r="D1229" t="s">
        <v>2715</v>
      </c>
      <c r="E1229" s="270">
        <v>0</v>
      </c>
      <c r="F1229" s="270">
        <v>0</v>
      </c>
      <c r="G1229" s="270">
        <v>0</v>
      </c>
      <c r="H1229" s="270">
        <v>4</v>
      </c>
      <c r="I1229" s="270">
        <v>0</v>
      </c>
      <c r="J1229" s="270">
        <v>4</v>
      </c>
    </row>
    <row r="1230" spans="2:11" x14ac:dyDescent="0.25">
      <c r="B1230" t="s">
        <v>1221</v>
      </c>
      <c r="C1230" s="270">
        <v>8612214</v>
      </c>
      <c r="D1230" t="s">
        <v>1812</v>
      </c>
      <c r="E1230" s="270">
        <v>26</v>
      </c>
      <c r="F1230" s="270">
        <v>0</v>
      </c>
      <c r="G1230" s="270">
        <v>26</v>
      </c>
      <c r="H1230" s="270">
        <v>3</v>
      </c>
      <c r="I1230" s="270">
        <v>0</v>
      </c>
      <c r="J1230" s="270">
        <v>3</v>
      </c>
      <c r="K1230" s="278">
        <f>E1230+H1230</f>
        <v>29</v>
      </c>
    </row>
    <row r="1231" spans="2:11" x14ac:dyDescent="0.25">
      <c r="B1231" t="s">
        <v>1239</v>
      </c>
      <c r="C1231" s="270">
        <v>8628539</v>
      </c>
      <c r="D1231" t="s">
        <v>1996</v>
      </c>
      <c r="E1231" s="270">
        <v>16</v>
      </c>
      <c r="F1231" s="270">
        <v>1</v>
      </c>
      <c r="G1231" s="270">
        <v>15</v>
      </c>
      <c r="H1231" s="270">
        <v>3</v>
      </c>
      <c r="I1231" s="270">
        <v>0</v>
      </c>
      <c r="J1231" s="270">
        <v>3</v>
      </c>
      <c r="K1231" s="278">
        <f>E1231+H1231</f>
        <v>19</v>
      </c>
    </row>
    <row r="1232" spans="2:11" x14ac:dyDescent="0.25">
      <c r="B1232" t="s">
        <v>1221</v>
      </c>
      <c r="C1232" s="270">
        <v>8599252</v>
      </c>
      <c r="D1232" t="s">
        <v>2179</v>
      </c>
      <c r="E1232" s="270">
        <v>10</v>
      </c>
      <c r="F1232" s="270">
        <v>0</v>
      </c>
      <c r="G1232" s="270">
        <v>10</v>
      </c>
      <c r="H1232" s="270">
        <v>3</v>
      </c>
      <c r="I1232" s="270">
        <v>0</v>
      </c>
      <c r="J1232" s="270">
        <v>3</v>
      </c>
      <c r="K1232" s="278">
        <f>E1232+H1232</f>
        <v>13</v>
      </c>
    </row>
    <row r="1233" spans="2:11" x14ac:dyDescent="0.25">
      <c r="B1233" t="s">
        <v>1179</v>
      </c>
      <c r="C1233" s="270">
        <v>8613944</v>
      </c>
      <c r="D1233" t="s">
        <v>2363</v>
      </c>
      <c r="E1233" s="270">
        <v>7</v>
      </c>
      <c r="F1233" s="270">
        <v>2</v>
      </c>
      <c r="G1233" s="270">
        <v>5</v>
      </c>
      <c r="H1233" s="270">
        <v>3</v>
      </c>
      <c r="I1233" s="270">
        <v>1</v>
      </c>
      <c r="J1233" s="270">
        <v>2</v>
      </c>
      <c r="K1233" s="278">
        <f>E1233+H1233</f>
        <v>10</v>
      </c>
    </row>
    <row r="1234" spans="2:11" x14ac:dyDescent="0.25">
      <c r="B1234" t="s">
        <v>1181</v>
      </c>
      <c r="C1234" s="270">
        <v>8590294</v>
      </c>
      <c r="D1234" t="s">
        <v>2415</v>
      </c>
      <c r="E1234" s="270">
        <v>6</v>
      </c>
      <c r="F1234" s="270">
        <v>0</v>
      </c>
      <c r="G1234" s="270">
        <v>6</v>
      </c>
      <c r="H1234" s="270">
        <v>3</v>
      </c>
      <c r="I1234" s="270">
        <v>0</v>
      </c>
      <c r="J1234" s="270">
        <v>3</v>
      </c>
      <c r="K1234" s="278">
        <f>E1234+H1234</f>
        <v>9</v>
      </c>
    </row>
    <row r="1235" spans="2:11" x14ac:dyDescent="0.25">
      <c r="B1235" t="s">
        <v>1179</v>
      </c>
      <c r="C1235" s="270">
        <v>8593933</v>
      </c>
      <c r="D1235" t="s">
        <v>2612</v>
      </c>
      <c r="E1235" s="270">
        <v>2</v>
      </c>
      <c r="F1235" s="270">
        <v>0</v>
      </c>
      <c r="G1235" s="270">
        <v>2</v>
      </c>
      <c r="H1235" s="270">
        <v>3</v>
      </c>
      <c r="I1235" s="270">
        <v>1</v>
      </c>
      <c r="J1235" s="270">
        <v>2</v>
      </c>
    </row>
    <row r="1236" spans="2:11" x14ac:dyDescent="0.25">
      <c r="B1236" t="s">
        <v>1242</v>
      </c>
      <c r="C1236" s="270">
        <v>8642515</v>
      </c>
      <c r="D1236" t="s">
        <v>2628</v>
      </c>
      <c r="E1236" s="270">
        <v>2</v>
      </c>
      <c r="F1236" s="270">
        <v>0</v>
      </c>
      <c r="G1236" s="270">
        <v>2</v>
      </c>
      <c r="H1236" s="270">
        <v>3</v>
      </c>
      <c r="I1236" s="270">
        <v>0</v>
      </c>
      <c r="J1236" s="270">
        <v>3</v>
      </c>
    </row>
    <row r="1237" spans="2:11" x14ac:dyDescent="0.25">
      <c r="B1237" t="s">
        <v>1239</v>
      </c>
      <c r="C1237" s="270">
        <v>8643144</v>
      </c>
      <c r="D1237" t="s">
        <v>2635</v>
      </c>
      <c r="E1237" s="270">
        <v>2</v>
      </c>
      <c r="F1237" s="270">
        <v>0</v>
      </c>
      <c r="G1237" s="270">
        <v>2</v>
      </c>
      <c r="H1237" s="270">
        <v>3</v>
      </c>
      <c r="I1237" s="270">
        <v>0</v>
      </c>
      <c r="J1237" s="270">
        <v>3</v>
      </c>
    </row>
    <row r="1238" spans="2:11" x14ac:dyDescent="0.25">
      <c r="B1238" t="s">
        <v>1239</v>
      </c>
      <c r="C1238" s="270">
        <v>8643914</v>
      </c>
      <c r="D1238" t="s">
        <v>2648</v>
      </c>
      <c r="E1238" s="270">
        <v>2</v>
      </c>
      <c r="F1238" s="270">
        <v>0</v>
      </c>
      <c r="G1238" s="270">
        <v>2</v>
      </c>
      <c r="H1238" s="270">
        <v>3</v>
      </c>
      <c r="I1238" s="270">
        <v>1</v>
      </c>
      <c r="J1238" s="270">
        <v>2</v>
      </c>
    </row>
    <row r="1239" spans="2:11" x14ac:dyDescent="0.25">
      <c r="B1239" t="s">
        <v>1181</v>
      </c>
      <c r="C1239" s="270">
        <v>8589145</v>
      </c>
      <c r="D1239" t="s">
        <v>2661</v>
      </c>
      <c r="E1239" s="270">
        <v>1</v>
      </c>
      <c r="F1239" s="270">
        <v>0</v>
      </c>
      <c r="G1239" s="270">
        <v>1</v>
      </c>
      <c r="H1239" s="270">
        <v>3</v>
      </c>
      <c r="I1239" s="270">
        <v>0</v>
      </c>
      <c r="J1239" s="270">
        <v>3</v>
      </c>
    </row>
    <row r="1240" spans="2:11" x14ac:dyDescent="0.25">
      <c r="B1240" t="s">
        <v>1181</v>
      </c>
      <c r="C1240" s="270">
        <v>8596523</v>
      </c>
      <c r="D1240" t="s">
        <v>2672</v>
      </c>
      <c r="E1240" s="270">
        <v>1</v>
      </c>
      <c r="F1240" s="270">
        <v>0</v>
      </c>
      <c r="G1240" s="270">
        <v>1</v>
      </c>
      <c r="H1240" s="270">
        <v>3</v>
      </c>
      <c r="I1240" s="270">
        <v>0</v>
      </c>
      <c r="J1240" s="270">
        <v>3</v>
      </c>
    </row>
    <row r="1241" spans="2:11" x14ac:dyDescent="0.25">
      <c r="B1241" t="s">
        <v>1237</v>
      </c>
      <c r="C1241" s="270">
        <v>8643750</v>
      </c>
      <c r="D1241" t="s">
        <v>2683</v>
      </c>
      <c r="E1241" s="270">
        <v>1</v>
      </c>
      <c r="F1241" s="270">
        <v>0</v>
      </c>
      <c r="G1241" s="270">
        <v>1</v>
      </c>
      <c r="H1241" s="270">
        <v>3</v>
      </c>
      <c r="I1241" s="270">
        <v>1</v>
      </c>
      <c r="J1241" s="270">
        <v>2</v>
      </c>
    </row>
    <row r="1242" spans="2:11" x14ac:dyDescent="0.25">
      <c r="B1242" t="s">
        <v>1179</v>
      </c>
      <c r="C1242" s="270">
        <v>8644592</v>
      </c>
      <c r="D1242" t="s">
        <v>2702</v>
      </c>
      <c r="E1242" s="270">
        <v>0</v>
      </c>
      <c r="F1242" s="270">
        <v>0</v>
      </c>
      <c r="G1242" s="270">
        <v>0</v>
      </c>
      <c r="H1242" s="270">
        <v>3</v>
      </c>
      <c r="I1242" s="270">
        <v>0</v>
      </c>
      <c r="J1242" s="270">
        <v>3</v>
      </c>
    </row>
    <row r="1243" spans="2:11" x14ac:dyDescent="0.25">
      <c r="B1243" t="s">
        <v>1221</v>
      </c>
      <c r="C1243" s="270">
        <v>8596875</v>
      </c>
      <c r="D1243" t="s">
        <v>1792</v>
      </c>
      <c r="E1243" s="270">
        <v>27</v>
      </c>
      <c r="F1243" s="270">
        <v>1</v>
      </c>
      <c r="G1243" s="270">
        <v>26</v>
      </c>
      <c r="H1243" s="270">
        <v>2</v>
      </c>
      <c r="I1243" s="270">
        <v>0</v>
      </c>
      <c r="J1243" s="270">
        <v>2</v>
      </c>
      <c r="K1243" s="278">
        <f t="shared" ref="K1243:K1250" si="40">E1243+H1243</f>
        <v>29</v>
      </c>
    </row>
    <row r="1244" spans="2:11" x14ac:dyDescent="0.25">
      <c r="B1244" t="s">
        <v>1221</v>
      </c>
      <c r="C1244" s="270">
        <v>8617082</v>
      </c>
      <c r="D1244" t="s">
        <v>1913</v>
      </c>
      <c r="E1244" s="270">
        <v>20</v>
      </c>
      <c r="F1244" s="270">
        <v>1</v>
      </c>
      <c r="G1244" s="270">
        <v>19</v>
      </c>
      <c r="H1244" s="270">
        <v>2</v>
      </c>
      <c r="I1244" s="270">
        <v>0</v>
      </c>
      <c r="J1244" s="270">
        <v>2</v>
      </c>
      <c r="K1244" s="278">
        <f t="shared" si="40"/>
        <v>22</v>
      </c>
    </row>
    <row r="1245" spans="2:11" x14ac:dyDescent="0.25">
      <c r="B1245" t="s">
        <v>1179</v>
      </c>
      <c r="C1245" s="270">
        <v>8619429</v>
      </c>
      <c r="D1245" t="s">
        <v>2089</v>
      </c>
      <c r="E1245" s="270">
        <v>13</v>
      </c>
      <c r="F1245" s="270">
        <v>0</v>
      </c>
      <c r="G1245" s="270">
        <v>13</v>
      </c>
      <c r="H1245" s="270">
        <v>2</v>
      </c>
      <c r="I1245" s="270">
        <v>0</v>
      </c>
      <c r="J1245" s="270">
        <v>2</v>
      </c>
      <c r="K1245" s="278">
        <f t="shared" si="40"/>
        <v>15</v>
      </c>
    </row>
    <row r="1246" spans="2:11" x14ac:dyDescent="0.25">
      <c r="B1246" t="s">
        <v>1221</v>
      </c>
      <c r="C1246" s="270">
        <v>8601856</v>
      </c>
      <c r="D1246" t="s">
        <v>2162</v>
      </c>
      <c r="E1246" s="270">
        <v>11</v>
      </c>
      <c r="F1246" s="270">
        <v>0</v>
      </c>
      <c r="G1246" s="270">
        <v>11</v>
      </c>
      <c r="H1246" s="270">
        <v>2</v>
      </c>
      <c r="I1246" s="270">
        <v>0</v>
      </c>
      <c r="J1246" s="270">
        <v>2</v>
      </c>
      <c r="K1246" s="278">
        <f t="shared" si="40"/>
        <v>13</v>
      </c>
    </row>
    <row r="1247" spans="2:11" x14ac:dyDescent="0.25">
      <c r="B1247" t="s">
        <v>1179</v>
      </c>
      <c r="C1247" s="270">
        <v>8621668</v>
      </c>
      <c r="D1247" t="s">
        <v>2203</v>
      </c>
      <c r="E1247" s="270">
        <v>10</v>
      </c>
      <c r="F1247" s="270">
        <v>0</v>
      </c>
      <c r="G1247" s="270">
        <v>10</v>
      </c>
      <c r="H1247" s="270">
        <v>2</v>
      </c>
      <c r="I1247" s="270">
        <v>0</v>
      </c>
      <c r="J1247" s="270">
        <v>2</v>
      </c>
      <c r="K1247" s="278">
        <f t="shared" si="40"/>
        <v>12</v>
      </c>
    </row>
    <row r="1248" spans="2:11" x14ac:dyDescent="0.25">
      <c r="B1248" t="s">
        <v>1179</v>
      </c>
      <c r="C1248" s="270">
        <v>8629202</v>
      </c>
      <c r="D1248" t="s">
        <v>2296</v>
      </c>
      <c r="E1248" s="270">
        <v>8</v>
      </c>
      <c r="F1248" s="270">
        <v>0</v>
      </c>
      <c r="G1248" s="270">
        <v>8</v>
      </c>
      <c r="H1248" s="270">
        <v>2</v>
      </c>
      <c r="I1248" s="270">
        <v>0</v>
      </c>
      <c r="J1248" s="270">
        <v>2</v>
      </c>
      <c r="K1248" s="278">
        <f t="shared" si="40"/>
        <v>10</v>
      </c>
    </row>
    <row r="1249" spans="2:11" x14ac:dyDescent="0.25">
      <c r="B1249" t="s">
        <v>1181</v>
      </c>
      <c r="C1249" s="270">
        <v>8604423</v>
      </c>
      <c r="D1249" t="s">
        <v>2327</v>
      </c>
      <c r="E1249" s="270">
        <v>7</v>
      </c>
      <c r="F1249" s="270">
        <v>1</v>
      </c>
      <c r="G1249" s="270">
        <v>6</v>
      </c>
      <c r="H1249" s="270">
        <v>2</v>
      </c>
      <c r="I1249" s="270">
        <v>0</v>
      </c>
      <c r="J1249" s="270">
        <v>2</v>
      </c>
      <c r="K1249" s="278">
        <f t="shared" si="40"/>
        <v>9</v>
      </c>
    </row>
    <row r="1250" spans="2:11" x14ac:dyDescent="0.25">
      <c r="B1250" t="s">
        <v>1179</v>
      </c>
      <c r="C1250" s="270">
        <v>8634312</v>
      </c>
      <c r="D1250" t="s">
        <v>2411</v>
      </c>
      <c r="E1250" s="270">
        <v>6</v>
      </c>
      <c r="F1250" s="270">
        <v>1</v>
      </c>
      <c r="G1250" s="270">
        <v>5</v>
      </c>
      <c r="H1250" s="270">
        <v>2</v>
      </c>
      <c r="I1250" s="270">
        <v>0</v>
      </c>
      <c r="J1250" s="270">
        <v>2</v>
      </c>
      <c r="K1250" s="278">
        <f t="shared" si="40"/>
        <v>8</v>
      </c>
    </row>
    <row r="1251" spans="2:11" x14ac:dyDescent="0.25">
      <c r="B1251" t="s">
        <v>1237</v>
      </c>
      <c r="C1251" s="270">
        <v>8643915</v>
      </c>
      <c r="D1251" t="s">
        <v>2668</v>
      </c>
      <c r="E1251" s="270">
        <v>1</v>
      </c>
      <c r="F1251" s="270">
        <v>0</v>
      </c>
      <c r="G1251" s="270">
        <v>1</v>
      </c>
      <c r="H1251" s="270">
        <v>2</v>
      </c>
      <c r="I1251" s="270">
        <v>1</v>
      </c>
      <c r="J1251" s="270">
        <v>1</v>
      </c>
    </row>
    <row r="1252" spans="2:11" x14ac:dyDescent="0.25">
      <c r="B1252" t="s">
        <v>1181</v>
      </c>
      <c r="C1252" s="270">
        <v>8596520</v>
      </c>
      <c r="D1252" t="s">
        <v>2682</v>
      </c>
      <c r="E1252" s="270">
        <v>1</v>
      </c>
      <c r="F1252" s="270">
        <v>0</v>
      </c>
      <c r="G1252" s="270">
        <v>1</v>
      </c>
      <c r="H1252" s="270">
        <v>2</v>
      </c>
      <c r="I1252" s="270">
        <v>0</v>
      </c>
      <c r="J1252" s="270">
        <v>2</v>
      </c>
    </row>
    <row r="1253" spans="2:11" x14ac:dyDescent="0.25">
      <c r="B1253" t="s">
        <v>1191</v>
      </c>
      <c r="C1253" s="270">
        <v>8596699</v>
      </c>
      <c r="D1253" t="s">
        <v>2704</v>
      </c>
      <c r="E1253" s="270">
        <v>0</v>
      </c>
      <c r="F1253" s="270">
        <v>0</v>
      </c>
      <c r="G1253" s="270">
        <v>0</v>
      </c>
      <c r="H1253" s="270">
        <v>2</v>
      </c>
      <c r="I1253" s="270">
        <v>0</v>
      </c>
      <c r="J1253" s="270">
        <v>2</v>
      </c>
    </row>
    <row r="1254" spans="2:11" x14ac:dyDescent="0.25">
      <c r="B1254" t="s">
        <v>1221</v>
      </c>
      <c r="C1254" s="270">
        <v>8642819</v>
      </c>
      <c r="D1254" t="s">
        <v>1688</v>
      </c>
      <c r="E1254" s="270">
        <v>35</v>
      </c>
      <c r="F1254" s="270">
        <v>1</v>
      </c>
      <c r="G1254" s="270">
        <v>34</v>
      </c>
      <c r="H1254" s="270">
        <v>1</v>
      </c>
      <c r="I1254" s="270">
        <v>0</v>
      </c>
      <c r="J1254" s="270">
        <v>1</v>
      </c>
      <c r="K1254" s="278">
        <f t="shared" ref="K1254:K1260" si="41">E1254+H1254</f>
        <v>36</v>
      </c>
    </row>
    <row r="1255" spans="2:11" x14ac:dyDescent="0.25">
      <c r="B1255" t="s">
        <v>1221</v>
      </c>
      <c r="C1255" s="270">
        <v>8634904</v>
      </c>
      <c r="D1255" t="s">
        <v>1817</v>
      </c>
      <c r="E1255" s="270">
        <v>26</v>
      </c>
      <c r="F1255" s="270">
        <v>3</v>
      </c>
      <c r="G1255" s="270">
        <v>23</v>
      </c>
      <c r="H1255" s="270">
        <v>1</v>
      </c>
      <c r="I1255" s="270">
        <v>0</v>
      </c>
      <c r="J1255" s="270">
        <v>1</v>
      </c>
      <c r="K1255" s="278">
        <f t="shared" si="41"/>
        <v>27</v>
      </c>
    </row>
    <row r="1256" spans="2:11" x14ac:dyDescent="0.25">
      <c r="B1256" t="s">
        <v>1221</v>
      </c>
      <c r="C1256" s="270">
        <v>8583933</v>
      </c>
      <c r="D1256" t="s">
        <v>1864</v>
      </c>
      <c r="E1256" s="270">
        <v>23</v>
      </c>
      <c r="F1256" s="270">
        <v>2</v>
      </c>
      <c r="G1256" s="270">
        <v>21</v>
      </c>
      <c r="H1256" s="270">
        <v>1</v>
      </c>
      <c r="I1256" s="270">
        <v>0</v>
      </c>
      <c r="J1256" s="270">
        <v>1</v>
      </c>
      <c r="K1256" s="278">
        <f t="shared" si="41"/>
        <v>24</v>
      </c>
    </row>
    <row r="1257" spans="2:11" x14ac:dyDescent="0.25">
      <c r="B1257" t="s">
        <v>1221</v>
      </c>
      <c r="C1257" s="270">
        <v>8629645</v>
      </c>
      <c r="D1257" t="s">
        <v>1938</v>
      </c>
      <c r="E1257" s="270">
        <v>19</v>
      </c>
      <c r="F1257" s="270">
        <v>0</v>
      </c>
      <c r="G1257" s="270">
        <v>19</v>
      </c>
      <c r="H1257" s="270">
        <v>1</v>
      </c>
      <c r="I1257" s="270">
        <v>0</v>
      </c>
      <c r="J1257" s="270">
        <v>1</v>
      </c>
      <c r="K1257" s="278">
        <f t="shared" si="41"/>
        <v>20</v>
      </c>
    </row>
    <row r="1258" spans="2:11" x14ac:dyDescent="0.25">
      <c r="B1258" t="s">
        <v>1221</v>
      </c>
      <c r="C1258" s="270">
        <v>8637563</v>
      </c>
      <c r="D1258" t="s">
        <v>1950</v>
      </c>
      <c r="E1258" s="270">
        <v>18</v>
      </c>
      <c r="F1258" s="270">
        <v>0</v>
      </c>
      <c r="G1258" s="270">
        <v>18</v>
      </c>
      <c r="H1258" s="270">
        <v>1</v>
      </c>
      <c r="I1258" s="270">
        <v>0</v>
      </c>
      <c r="J1258" s="270">
        <v>1</v>
      </c>
      <c r="K1258" s="278">
        <f t="shared" si="41"/>
        <v>19</v>
      </c>
    </row>
    <row r="1259" spans="2:11" x14ac:dyDescent="0.25">
      <c r="B1259" t="s">
        <v>1179</v>
      </c>
      <c r="C1259" s="270">
        <v>8636945</v>
      </c>
      <c r="D1259" t="s">
        <v>2396</v>
      </c>
      <c r="E1259" s="270">
        <v>6</v>
      </c>
      <c r="F1259" s="270">
        <v>0</v>
      </c>
      <c r="G1259" s="270">
        <v>6</v>
      </c>
      <c r="H1259" s="270">
        <v>1</v>
      </c>
      <c r="I1259" s="270">
        <v>1</v>
      </c>
      <c r="J1259" s="270">
        <v>0</v>
      </c>
      <c r="K1259" s="278">
        <f t="shared" si="41"/>
        <v>7</v>
      </c>
    </row>
    <row r="1260" spans="2:11" x14ac:dyDescent="0.25">
      <c r="B1260" t="s">
        <v>1179</v>
      </c>
      <c r="C1260" s="270">
        <v>8604168</v>
      </c>
      <c r="D1260" t="s">
        <v>2409</v>
      </c>
      <c r="E1260" s="270">
        <v>6</v>
      </c>
      <c r="F1260" s="270">
        <v>0</v>
      </c>
      <c r="G1260" s="270">
        <v>6</v>
      </c>
      <c r="H1260" s="270">
        <v>1</v>
      </c>
      <c r="I1260" s="270">
        <v>0</v>
      </c>
      <c r="J1260" s="270">
        <v>1</v>
      </c>
      <c r="K1260" s="278">
        <f t="shared" si="41"/>
        <v>7</v>
      </c>
    </row>
    <row r="1261" spans="2:11" x14ac:dyDescent="0.25">
      <c r="B1261" t="s">
        <v>1239</v>
      </c>
      <c r="C1261" s="270">
        <v>8614762</v>
      </c>
      <c r="D1261" t="s">
        <v>2530</v>
      </c>
      <c r="E1261" s="270">
        <v>4</v>
      </c>
      <c r="F1261" s="270">
        <v>0</v>
      </c>
      <c r="G1261" s="270">
        <v>4</v>
      </c>
      <c r="H1261" s="270">
        <v>1</v>
      </c>
      <c r="I1261" s="270">
        <v>0</v>
      </c>
      <c r="J1261" s="270">
        <v>1</v>
      </c>
    </row>
    <row r="1262" spans="2:11" x14ac:dyDescent="0.25">
      <c r="B1262" t="s">
        <v>1179</v>
      </c>
      <c r="C1262" s="270">
        <v>8624307</v>
      </c>
      <c r="D1262" t="s">
        <v>2639</v>
      </c>
      <c r="E1262" s="270">
        <v>2</v>
      </c>
      <c r="F1262" s="270">
        <v>0</v>
      </c>
      <c r="G1262" s="270">
        <v>2</v>
      </c>
      <c r="H1262" s="270">
        <v>1</v>
      </c>
      <c r="I1262" s="270">
        <v>0</v>
      </c>
      <c r="J1262" s="270">
        <v>1</v>
      </c>
    </row>
    <row r="1263" spans="2:11" x14ac:dyDescent="0.25">
      <c r="B1263" t="s">
        <v>1181</v>
      </c>
      <c r="C1263" s="270">
        <v>8596517</v>
      </c>
      <c r="D1263" t="s">
        <v>2677</v>
      </c>
      <c r="E1263" s="270">
        <v>1</v>
      </c>
      <c r="F1263" s="270">
        <v>0</v>
      </c>
      <c r="G1263" s="270">
        <v>1</v>
      </c>
      <c r="H1263" s="270">
        <v>1</v>
      </c>
      <c r="I1263" s="270">
        <v>0</v>
      </c>
      <c r="J1263" s="270">
        <v>1</v>
      </c>
    </row>
    <row r="1264" spans="2:11" x14ac:dyDescent="0.25">
      <c r="B1264" t="s">
        <v>1181</v>
      </c>
      <c r="C1264" s="270">
        <v>8596516</v>
      </c>
      <c r="D1264" t="s">
        <v>2691</v>
      </c>
      <c r="E1264" s="270">
        <v>1</v>
      </c>
      <c r="F1264" s="270">
        <v>0</v>
      </c>
      <c r="G1264" s="270">
        <v>1</v>
      </c>
      <c r="H1264" s="270">
        <v>1</v>
      </c>
      <c r="I1264" s="270">
        <v>0</v>
      </c>
      <c r="J1264" s="270">
        <v>1</v>
      </c>
    </row>
    <row r="1265" spans="2:11" x14ac:dyDescent="0.25">
      <c r="B1265" t="s">
        <v>1179</v>
      </c>
      <c r="C1265" s="270">
        <v>8644633</v>
      </c>
      <c r="D1265" t="s">
        <v>2699</v>
      </c>
      <c r="E1265" s="270">
        <v>0</v>
      </c>
      <c r="F1265" s="270">
        <v>0</v>
      </c>
      <c r="G1265" s="270">
        <v>0</v>
      </c>
      <c r="H1265" s="270">
        <v>1</v>
      </c>
      <c r="I1265" s="270">
        <v>0</v>
      </c>
      <c r="J1265" s="270">
        <v>1</v>
      </c>
    </row>
    <row r="1266" spans="2:11" x14ac:dyDescent="0.25">
      <c r="B1266" t="s">
        <v>1179</v>
      </c>
      <c r="C1266" s="270">
        <v>8591180</v>
      </c>
      <c r="D1266" t="s">
        <v>2701</v>
      </c>
      <c r="E1266" s="270">
        <v>0</v>
      </c>
      <c r="F1266" s="270">
        <v>0</v>
      </c>
      <c r="G1266" s="270">
        <v>0</v>
      </c>
      <c r="H1266" s="270">
        <v>1</v>
      </c>
      <c r="I1266" s="270">
        <v>0</v>
      </c>
      <c r="J1266" s="270">
        <v>1</v>
      </c>
    </row>
    <row r="1267" spans="2:11" x14ac:dyDescent="0.25">
      <c r="B1267" t="s">
        <v>1181</v>
      </c>
      <c r="C1267" s="270">
        <v>8596646</v>
      </c>
      <c r="D1267" t="s">
        <v>2711</v>
      </c>
      <c r="E1267" s="270">
        <v>0</v>
      </c>
      <c r="F1267" s="270">
        <v>0</v>
      </c>
      <c r="G1267" s="270">
        <v>0</v>
      </c>
      <c r="H1267" s="270">
        <v>1</v>
      </c>
      <c r="I1267" s="270">
        <v>0</v>
      </c>
      <c r="J1267" s="270">
        <v>1</v>
      </c>
    </row>
    <row r="1268" spans="2:11" x14ac:dyDescent="0.25">
      <c r="B1268" t="s">
        <v>1221</v>
      </c>
      <c r="C1268" s="270">
        <v>8632290</v>
      </c>
      <c r="D1268" t="s">
        <v>1707</v>
      </c>
      <c r="E1268" s="270">
        <v>33</v>
      </c>
      <c r="F1268" s="270">
        <v>3</v>
      </c>
      <c r="G1268" s="270">
        <v>30</v>
      </c>
      <c r="H1268" s="270">
        <v>0</v>
      </c>
      <c r="I1268" s="270">
        <v>0</v>
      </c>
      <c r="J1268" s="270">
        <v>0</v>
      </c>
      <c r="K1268" s="278">
        <f t="shared" ref="K1268:K1277" si="42">E1268+H1268</f>
        <v>33</v>
      </c>
    </row>
    <row r="1269" spans="2:11" x14ac:dyDescent="0.25">
      <c r="B1269" t="s">
        <v>1221</v>
      </c>
      <c r="C1269" s="270">
        <v>8627386</v>
      </c>
      <c r="D1269" t="s">
        <v>1738</v>
      </c>
      <c r="E1269" s="270">
        <v>31</v>
      </c>
      <c r="F1269" s="270">
        <v>1</v>
      </c>
      <c r="G1269" s="270">
        <v>30</v>
      </c>
      <c r="H1269" s="270">
        <v>0</v>
      </c>
      <c r="I1269" s="270">
        <v>0</v>
      </c>
      <c r="J1269" s="270">
        <v>0</v>
      </c>
      <c r="K1269" s="278">
        <f t="shared" si="42"/>
        <v>31</v>
      </c>
    </row>
    <row r="1270" spans="2:11" x14ac:dyDescent="0.25">
      <c r="B1270" t="s">
        <v>1221</v>
      </c>
      <c r="C1270" s="270">
        <v>8604411</v>
      </c>
      <c r="D1270" t="s">
        <v>1871</v>
      </c>
      <c r="E1270" s="270">
        <v>22</v>
      </c>
      <c r="F1270" s="270">
        <v>1</v>
      </c>
      <c r="G1270" s="270">
        <v>21</v>
      </c>
      <c r="H1270" s="270">
        <v>0</v>
      </c>
      <c r="I1270" s="270">
        <v>0</v>
      </c>
      <c r="J1270" s="270">
        <v>0</v>
      </c>
      <c r="K1270" s="278">
        <f t="shared" si="42"/>
        <v>22</v>
      </c>
    </row>
    <row r="1271" spans="2:11" x14ac:dyDescent="0.25">
      <c r="B1271" t="s">
        <v>1221</v>
      </c>
      <c r="C1271" s="270">
        <v>8619636</v>
      </c>
      <c r="D1271" t="s">
        <v>2017</v>
      </c>
      <c r="E1271" s="270">
        <v>16</v>
      </c>
      <c r="F1271" s="270">
        <v>2</v>
      </c>
      <c r="G1271" s="270">
        <v>14</v>
      </c>
      <c r="H1271" s="270">
        <v>0</v>
      </c>
      <c r="I1271" s="270">
        <v>0</v>
      </c>
      <c r="J1271" s="270">
        <v>0</v>
      </c>
      <c r="K1271" s="278">
        <f t="shared" si="42"/>
        <v>16</v>
      </c>
    </row>
    <row r="1272" spans="2:11" x14ac:dyDescent="0.25">
      <c r="B1272" t="s">
        <v>1221</v>
      </c>
      <c r="C1272" s="270">
        <v>8586506</v>
      </c>
      <c r="D1272" t="s">
        <v>2038</v>
      </c>
      <c r="E1272" s="270">
        <v>15</v>
      </c>
      <c r="F1272" s="270">
        <v>1</v>
      </c>
      <c r="G1272" s="270">
        <v>14</v>
      </c>
      <c r="H1272" s="270">
        <v>0</v>
      </c>
      <c r="I1272" s="270">
        <v>0</v>
      </c>
      <c r="J1272" s="270">
        <v>0</v>
      </c>
      <c r="K1272" s="278">
        <f t="shared" si="42"/>
        <v>15</v>
      </c>
    </row>
    <row r="1273" spans="2:11" x14ac:dyDescent="0.25">
      <c r="B1273" t="s">
        <v>1221</v>
      </c>
      <c r="C1273" s="270">
        <v>8591793</v>
      </c>
      <c r="D1273" t="s">
        <v>2075</v>
      </c>
      <c r="E1273" s="270">
        <v>13</v>
      </c>
      <c r="F1273" s="270">
        <v>0</v>
      </c>
      <c r="G1273" s="270">
        <v>13</v>
      </c>
      <c r="H1273" s="270">
        <v>0</v>
      </c>
      <c r="I1273" s="270">
        <v>0</v>
      </c>
      <c r="J1273" s="270">
        <v>0</v>
      </c>
      <c r="K1273" s="278">
        <f t="shared" si="42"/>
        <v>13</v>
      </c>
    </row>
    <row r="1274" spans="2:11" x14ac:dyDescent="0.25">
      <c r="B1274" t="s">
        <v>1221</v>
      </c>
      <c r="C1274" s="270">
        <v>8589108</v>
      </c>
      <c r="D1274" t="s">
        <v>2135</v>
      </c>
      <c r="E1274" s="270">
        <v>11</v>
      </c>
      <c r="F1274" s="270">
        <v>0</v>
      </c>
      <c r="G1274" s="270">
        <v>11</v>
      </c>
      <c r="H1274" s="270">
        <v>0</v>
      </c>
      <c r="I1274" s="270">
        <v>0</v>
      </c>
      <c r="J1274" s="270">
        <v>0</v>
      </c>
      <c r="K1274" s="278">
        <f t="shared" si="42"/>
        <v>11</v>
      </c>
    </row>
    <row r="1275" spans="2:11" x14ac:dyDescent="0.25">
      <c r="B1275" t="s">
        <v>1179</v>
      </c>
      <c r="C1275" s="270">
        <v>8606428</v>
      </c>
      <c r="D1275" t="s">
        <v>2165</v>
      </c>
      <c r="E1275" s="270">
        <v>11</v>
      </c>
      <c r="F1275" s="270">
        <v>0</v>
      </c>
      <c r="G1275" s="270">
        <v>11</v>
      </c>
      <c r="H1275" s="270">
        <v>0</v>
      </c>
      <c r="I1275" s="270">
        <v>0</v>
      </c>
      <c r="J1275" s="270">
        <v>0</v>
      </c>
      <c r="K1275" s="278">
        <f t="shared" si="42"/>
        <v>11</v>
      </c>
    </row>
    <row r="1276" spans="2:11" x14ac:dyDescent="0.25">
      <c r="B1276" t="s">
        <v>1221</v>
      </c>
      <c r="C1276" s="270">
        <v>8614516</v>
      </c>
      <c r="D1276" t="s">
        <v>2173</v>
      </c>
      <c r="E1276" s="270">
        <v>10</v>
      </c>
      <c r="F1276" s="270">
        <v>0</v>
      </c>
      <c r="G1276" s="270">
        <v>10</v>
      </c>
      <c r="H1276" s="270">
        <v>0</v>
      </c>
      <c r="I1276" s="270">
        <v>0</v>
      </c>
      <c r="J1276" s="270">
        <v>0</v>
      </c>
      <c r="K1276" s="278">
        <f t="shared" si="42"/>
        <v>10</v>
      </c>
    </row>
    <row r="1277" spans="2:11" x14ac:dyDescent="0.25">
      <c r="B1277" t="s">
        <v>1179</v>
      </c>
      <c r="C1277" s="270">
        <v>8639357</v>
      </c>
      <c r="D1277" t="s">
        <v>2516</v>
      </c>
      <c r="E1277" s="270">
        <v>4</v>
      </c>
      <c r="F1277" s="270">
        <v>0</v>
      </c>
      <c r="G1277" s="270">
        <v>4</v>
      </c>
      <c r="H1277" s="270">
        <v>0</v>
      </c>
      <c r="I1277" s="270">
        <v>0</v>
      </c>
      <c r="J1277" s="270">
        <v>0</v>
      </c>
      <c r="K1277" s="278">
        <f t="shared" si="42"/>
        <v>4</v>
      </c>
    </row>
    <row r="1278" spans="2:11" x14ac:dyDescent="0.25">
      <c r="B1278" t="s">
        <v>1179</v>
      </c>
      <c r="C1278" s="270">
        <v>8598663</v>
      </c>
      <c r="D1278" t="s">
        <v>2596</v>
      </c>
      <c r="E1278" s="270">
        <v>3</v>
      </c>
      <c r="F1278" s="270">
        <v>0</v>
      </c>
      <c r="G1278" s="270">
        <v>3</v>
      </c>
      <c r="H1278" s="270">
        <v>0</v>
      </c>
      <c r="I1278" s="270">
        <v>0</v>
      </c>
      <c r="J1278" s="270">
        <v>0</v>
      </c>
    </row>
    <row r="1279" spans="2:11" x14ac:dyDescent="0.25">
      <c r="B1279" t="s">
        <v>1181</v>
      </c>
      <c r="C1279" s="270">
        <v>8611763</v>
      </c>
      <c r="D1279" t="s">
        <v>2627</v>
      </c>
      <c r="E1279" s="270">
        <v>2</v>
      </c>
      <c r="F1279" s="270">
        <v>0</v>
      </c>
      <c r="G1279" s="270">
        <v>2</v>
      </c>
      <c r="H1279" s="270">
        <v>0</v>
      </c>
      <c r="I1279" s="270">
        <v>0</v>
      </c>
      <c r="J1279" s="270">
        <v>0</v>
      </c>
    </row>
    <row r="1280" spans="2:11" x14ac:dyDescent="0.25">
      <c r="B1280" t="s">
        <v>1221</v>
      </c>
      <c r="C1280" s="270">
        <v>8645183</v>
      </c>
      <c r="D1280" t="s">
        <v>2703</v>
      </c>
      <c r="E1280" s="270">
        <v>0</v>
      </c>
      <c r="F1280" s="270">
        <v>0</v>
      </c>
      <c r="G1280" s="270">
        <v>0</v>
      </c>
      <c r="H1280" s="270">
        <v>0</v>
      </c>
      <c r="I1280" s="270">
        <v>0</v>
      </c>
      <c r="J1280" s="270">
        <v>0</v>
      </c>
    </row>
    <row r="1281" spans="2:10" x14ac:dyDescent="0.25">
      <c r="B1281" t="s">
        <v>1179</v>
      </c>
      <c r="C1281" s="270">
        <v>8644652</v>
      </c>
      <c r="D1281" t="s">
        <v>2706</v>
      </c>
      <c r="E1281" s="270">
        <v>0</v>
      </c>
      <c r="F1281" s="270">
        <v>0</v>
      </c>
      <c r="G1281" s="270">
        <v>0</v>
      </c>
      <c r="H1281" s="270">
        <v>0</v>
      </c>
      <c r="I1281" s="270">
        <v>0</v>
      </c>
      <c r="J1281" s="270">
        <v>0</v>
      </c>
    </row>
    <row r="1282" spans="2:10" x14ac:dyDescent="0.25">
      <c r="B1282" t="s">
        <v>1179</v>
      </c>
      <c r="C1282" s="270">
        <v>8644597</v>
      </c>
      <c r="D1282" t="s">
        <v>2712</v>
      </c>
      <c r="E1282" s="270">
        <v>0</v>
      </c>
      <c r="F1282" s="270">
        <v>0</v>
      </c>
      <c r="G1282" s="270">
        <v>0</v>
      </c>
      <c r="H1282" s="270">
        <v>0</v>
      </c>
      <c r="I1282" s="270">
        <v>0</v>
      </c>
      <c r="J1282" s="270">
        <v>0</v>
      </c>
    </row>
    <row r="1283" spans="2:10" x14ac:dyDescent="0.25">
      <c r="B1283" t="s">
        <v>1179</v>
      </c>
      <c r="C1283" s="270">
        <v>8644578</v>
      </c>
      <c r="D1283" t="s">
        <v>2714</v>
      </c>
      <c r="E1283" s="270">
        <v>0</v>
      </c>
      <c r="F1283" s="270">
        <v>0</v>
      </c>
      <c r="G1283" s="270">
        <v>0</v>
      </c>
      <c r="H1283" s="270">
        <v>0</v>
      </c>
      <c r="I1283" s="270">
        <v>0</v>
      </c>
      <c r="J1283" s="270">
        <v>0</v>
      </c>
    </row>
  </sheetData>
  <autoFilter ref="B4:K1156" xr:uid="{E5CF1B48-D45C-4FFC-8B8F-A3132FD4F81F}">
    <sortState xmlns:xlrd2="http://schemas.microsoft.com/office/spreadsheetml/2017/richdata2" ref="B5:K1283">
      <sortCondition descending="1" ref="H4:H1156"/>
    </sortState>
  </autoFilter>
  <mergeCells count="1">
    <mergeCell ref="B2:J2"/>
  </mergeCells>
  <phoneticPr fontId="13" type="noConversion"/>
  <hyperlinks>
    <hyperlink ref="A30" location="目錄!A1" display="目錄" xr:uid="{7CCDDF7B-78A7-461D-BF72-5BBE71D0CCF4}"/>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45AE-54F9-432C-85C0-429733C35A35}">
  <dimension ref="A1:F37"/>
  <sheetViews>
    <sheetView zoomScale="75" zoomScaleNormal="75" workbookViewId="0">
      <selection activeCell="E15" sqref="E15:E24"/>
    </sheetView>
  </sheetViews>
  <sheetFormatPr defaultColWidth="8.6640625" defaultRowHeight="15.75" x14ac:dyDescent="0.25"/>
  <cols>
    <col min="2" max="2" width="7.33203125" bestFit="1" customWidth="1"/>
    <col min="3" max="3" width="71.5546875" customWidth="1"/>
    <col min="4" max="4" width="12.5546875" bestFit="1" customWidth="1"/>
    <col min="5" max="5" width="61.5546875" customWidth="1"/>
    <col min="6" max="6" width="12.5546875" bestFit="1" customWidth="1"/>
  </cols>
  <sheetData>
    <row r="1" spans="2:6" ht="16.5" thickBot="1" x14ac:dyDescent="0.3"/>
    <row r="2" spans="2:6" x14ac:dyDescent="0.25">
      <c r="B2" s="479" t="s">
        <v>1072</v>
      </c>
      <c r="C2" s="480"/>
      <c r="D2" s="480"/>
      <c r="E2" s="480"/>
      <c r="F2" s="481"/>
    </row>
    <row r="3" spans="2:6" x14ac:dyDescent="0.25">
      <c r="B3" s="246" t="s">
        <v>364</v>
      </c>
      <c r="C3" s="69" t="s">
        <v>365</v>
      </c>
      <c r="D3" s="69" t="s">
        <v>872</v>
      </c>
      <c r="E3" s="69" t="s">
        <v>366</v>
      </c>
      <c r="F3" s="70" t="s">
        <v>873</v>
      </c>
    </row>
    <row r="4" spans="2:6" x14ac:dyDescent="0.25">
      <c r="B4" s="243" t="s">
        <v>207</v>
      </c>
      <c r="C4" s="244" t="s">
        <v>367</v>
      </c>
      <c r="D4" s="244" t="s">
        <v>368</v>
      </c>
      <c r="E4" s="244" t="s">
        <v>369</v>
      </c>
      <c r="F4" s="245" t="s">
        <v>370</v>
      </c>
    </row>
    <row r="5" spans="2:6" x14ac:dyDescent="0.25">
      <c r="B5" s="11" t="s">
        <v>1237</v>
      </c>
      <c r="C5" t="s">
        <v>1561</v>
      </c>
      <c r="D5" s="270">
        <v>53</v>
      </c>
      <c r="E5" t="s">
        <v>2683</v>
      </c>
      <c r="F5" s="270">
        <v>1</v>
      </c>
    </row>
    <row r="6" spans="2:6" x14ac:dyDescent="0.25">
      <c r="B6" s="11" t="s">
        <v>1237</v>
      </c>
      <c r="C6" t="s">
        <v>1598</v>
      </c>
      <c r="D6" s="270">
        <v>47</v>
      </c>
      <c r="E6" t="s">
        <v>2668</v>
      </c>
      <c r="F6" s="270">
        <v>1</v>
      </c>
    </row>
    <row r="7" spans="2:6" x14ac:dyDescent="0.25">
      <c r="B7" s="11" t="s">
        <v>1179</v>
      </c>
      <c r="C7" t="s">
        <v>1470</v>
      </c>
      <c r="D7" s="270">
        <v>95</v>
      </c>
      <c r="E7" t="s">
        <v>2702</v>
      </c>
      <c r="F7" s="270">
        <v>0</v>
      </c>
    </row>
    <row r="8" spans="2:6" x14ac:dyDescent="0.25">
      <c r="B8" s="11" t="s">
        <v>1179</v>
      </c>
      <c r="C8" t="s">
        <v>1531</v>
      </c>
      <c r="D8" s="270">
        <v>61</v>
      </c>
      <c r="E8" t="s">
        <v>2714</v>
      </c>
      <c r="F8" s="270">
        <v>0</v>
      </c>
    </row>
    <row r="9" spans="2:6" x14ac:dyDescent="0.25">
      <c r="B9" s="11" t="s">
        <v>1221</v>
      </c>
      <c r="C9" t="s">
        <v>1231</v>
      </c>
      <c r="D9" s="270">
        <v>143</v>
      </c>
      <c r="E9" t="s">
        <v>2703</v>
      </c>
      <c r="F9" s="270">
        <v>0</v>
      </c>
    </row>
    <row r="10" spans="2:6" x14ac:dyDescent="0.25">
      <c r="B10" s="11" t="s">
        <v>1221</v>
      </c>
      <c r="C10" t="s">
        <v>1446</v>
      </c>
      <c r="D10" s="270">
        <v>135</v>
      </c>
      <c r="E10" t="s">
        <v>2551</v>
      </c>
      <c r="F10" s="270">
        <v>4</v>
      </c>
    </row>
    <row r="11" spans="2:6" x14ac:dyDescent="0.25">
      <c r="B11" s="11" t="s">
        <v>1185</v>
      </c>
      <c r="C11" t="s">
        <v>1224</v>
      </c>
      <c r="D11" s="270">
        <v>152</v>
      </c>
      <c r="E11" t="s">
        <v>2689</v>
      </c>
      <c r="F11" s="270">
        <v>1</v>
      </c>
    </row>
    <row r="12" spans="2:6" x14ac:dyDescent="0.25">
      <c r="B12" s="11" t="s">
        <v>1185</v>
      </c>
      <c r="C12" t="s">
        <v>1447</v>
      </c>
      <c r="D12" s="270">
        <v>134</v>
      </c>
      <c r="E12" t="s">
        <v>2560</v>
      </c>
      <c r="F12" s="270">
        <v>3</v>
      </c>
    </row>
    <row r="13" spans="2:6" x14ac:dyDescent="0.25">
      <c r="B13" s="11" t="s">
        <v>1194</v>
      </c>
      <c r="C13" t="s">
        <v>1227</v>
      </c>
      <c r="D13" s="270">
        <v>145</v>
      </c>
      <c r="E13" t="s">
        <v>2289</v>
      </c>
      <c r="F13" s="270">
        <v>8</v>
      </c>
    </row>
    <row r="14" spans="2:6" x14ac:dyDescent="0.25">
      <c r="B14" s="11" t="s">
        <v>1194</v>
      </c>
      <c r="C14" t="s">
        <v>1449</v>
      </c>
      <c r="D14" s="270">
        <v>132</v>
      </c>
      <c r="E14" t="s">
        <v>1995</v>
      </c>
      <c r="F14" s="270">
        <v>16</v>
      </c>
    </row>
    <row r="15" spans="2:6" x14ac:dyDescent="0.25">
      <c r="B15" s="11" t="s">
        <v>1197</v>
      </c>
      <c r="C15" t="s">
        <v>1200</v>
      </c>
      <c r="D15" s="270">
        <v>186</v>
      </c>
      <c r="E15" t="s">
        <v>1874</v>
      </c>
      <c r="F15" s="270">
        <v>22</v>
      </c>
    </row>
    <row r="16" spans="2:6" x14ac:dyDescent="0.25">
      <c r="B16" s="11" t="s">
        <v>1197</v>
      </c>
      <c r="C16" t="s">
        <v>1557</v>
      </c>
      <c r="D16" s="270">
        <v>54</v>
      </c>
      <c r="E16" t="s">
        <v>1557</v>
      </c>
      <c r="F16" s="270">
        <v>54</v>
      </c>
    </row>
    <row r="17" spans="2:6" x14ac:dyDescent="0.25">
      <c r="B17" s="11" t="s">
        <v>1191</v>
      </c>
      <c r="C17" t="s">
        <v>1192</v>
      </c>
      <c r="D17" s="270">
        <v>225</v>
      </c>
      <c r="E17" t="s">
        <v>2700</v>
      </c>
      <c r="F17" s="270">
        <v>0</v>
      </c>
    </row>
    <row r="18" spans="2:6" x14ac:dyDescent="0.25">
      <c r="B18" s="11" t="s">
        <v>1191</v>
      </c>
      <c r="C18" t="s">
        <v>1202</v>
      </c>
      <c r="D18" s="270">
        <v>185</v>
      </c>
      <c r="E18" t="s">
        <v>2704</v>
      </c>
      <c r="F18" s="270">
        <v>0</v>
      </c>
    </row>
    <row r="19" spans="2:6" x14ac:dyDescent="0.25">
      <c r="B19" s="11" t="s">
        <v>1181</v>
      </c>
      <c r="C19" t="s">
        <v>1445</v>
      </c>
      <c r="D19" s="270">
        <v>136</v>
      </c>
      <c r="E19" t="s">
        <v>2707</v>
      </c>
      <c r="F19" s="270">
        <v>0</v>
      </c>
    </row>
    <row r="20" spans="2:6" x14ac:dyDescent="0.25">
      <c r="B20" s="11" t="s">
        <v>1181</v>
      </c>
      <c r="C20" t="s">
        <v>1448</v>
      </c>
      <c r="D20" s="270">
        <v>134</v>
      </c>
      <c r="E20" t="s">
        <v>2708</v>
      </c>
      <c r="F20" s="270">
        <v>0</v>
      </c>
    </row>
    <row r="21" spans="2:6" x14ac:dyDescent="0.25">
      <c r="B21" s="11" t="s">
        <v>1239</v>
      </c>
      <c r="C21" t="s">
        <v>1451</v>
      </c>
      <c r="D21" s="270">
        <v>116</v>
      </c>
      <c r="E21" t="s">
        <v>2687</v>
      </c>
      <c r="F21" s="270">
        <v>1</v>
      </c>
    </row>
    <row r="22" spans="2:6" x14ac:dyDescent="0.25">
      <c r="B22" s="11" t="s">
        <v>1239</v>
      </c>
      <c r="C22" t="s">
        <v>1473</v>
      </c>
      <c r="D22" s="270">
        <v>91</v>
      </c>
      <c r="E22" t="s">
        <v>2678</v>
      </c>
      <c r="F22" s="270">
        <v>1</v>
      </c>
    </row>
    <row r="23" spans="2:6" x14ac:dyDescent="0.25">
      <c r="B23" s="11" t="s">
        <v>1242</v>
      </c>
      <c r="C23" t="s">
        <v>1580</v>
      </c>
      <c r="D23" s="270">
        <v>50</v>
      </c>
      <c r="E23" t="s">
        <v>2628</v>
      </c>
      <c r="F23" s="270">
        <v>2</v>
      </c>
    </row>
    <row r="24" spans="2:6" ht="16.5" thickBot="1" x14ac:dyDescent="0.3">
      <c r="B24" s="12" t="s">
        <v>1242</v>
      </c>
      <c r="C24" s="13" t="s">
        <v>1667</v>
      </c>
      <c r="D24" s="270">
        <v>37</v>
      </c>
      <c r="E24" s="13" t="s">
        <v>2221</v>
      </c>
      <c r="F24" s="270">
        <v>9</v>
      </c>
    </row>
    <row r="35" spans="1:1" x14ac:dyDescent="0.25">
      <c r="A35" s="300" t="s">
        <v>858</v>
      </c>
    </row>
    <row r="37" spans="1:1" ht="24" x14ac:dyDescent="0.25">
      <c r="A37" s="277"/>
    </row>
  </sheetData>
  <mergeCells count="1">
    <mergeCell ref="B2:F2"/>
  </mergeCells>
  <phoneticPr fontId="13" type="noConversion"/>
  <hyperlinks>
    <hyperlink ref="A35" location="目錄!A1" display="目錄" xr:uid="{0BB4CB8D-FBE5-4D59-9333-6362E792E5AB}"/>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A34F-5FB0-49EB-A90F-F1FE721C1601}">
  <dimension ref="A2:M45"/>
  <sheetViews>
    <sheetView zoomScale="70" zoomScaleNormal="70" workbookViewId="0">
      <selection activeCell="D16" sqref="D16:D20"/>
    </sheetView>
  </sheetViews>
  <sheetFormatPr defaultColWidth="8.6640625" defaultRowHeight="15.75" x14ac:dyDescent="0.25"/>
  <cols>
    <col min="1" max="1" width="5.6640625" style="1" customWidth="1"/>
    <col min="2" max="2" width="53.33203125" customWidth="1"/>
    <col min="3" max="3" width="57.6640625" customWidth="1"/>
    <col min="4" max="4" width="58.5546875" customWidth="1"/>
    <col min="5" max="5" width="9.109375" customWidth="1"/>
    <col min="6" max="6" width="12.33203125" bestFit="1" customWidth="1"/>
    <col min="7" max="7" width="5.33203125" bestFit="1" customWidth="1"/>
    <col min="8" max="8" width="12" bestFit="1" customWidth="1"/>
    <col min="9" max="9" width="72.6640625" bestFit="1" customWidth="1"/>
    <col min="10" max="10" width="9.6640625" bestFit="1" customWidth="1"/>
    <col min="11" max="11" width="11.6640625" bestFit="1" customWidth="1"/>
    <col min="12" max="12" width="57.33203125" bestFit="1" customWidth="1"/>
    <col min="13" max="13" width="9" bestFit="1" customWidth="1"/>
  </cols>
  <sheetData>
    <row r="2" spans="1:13" ht="16.5" thickBot="1" x14ac:dyDescent="0.3"/>
    <row r="3" spans="1:13" x14ac:dyDescent="0.25">
      <c r="F3" s="479" t="s">
        <v>1073</v>
      </c>
      <c r="G3" s="480"/>
      <c r="H3" s="480"/>
      <c r="I3" s="480"/>
      <c r="J3" s="480"/>
      <c r="K3" s="480"/>
      <c r="L3" s="480"/>
      <c r="M3" s="481"/>
    </row>
    <row r="4" spans="1:13" x14ac:dyDescent="0.25">
      <c r="F4" s="185" t="s">
        <v>267</v>
      </c>
      <c r="G4" s="69" t="s">
        <v>371</v>
      </c>
      <c r="H4" s="69" t="s">
        <v>372</v>
      </c>
      <c r="I4" s="69" t="s">
        <v>373</v>
      </c>
      <c r="J4" s="69" t="s">
        <v>374</v>
      </c>
      <c r="K4" s="69" t="s">
        <v>375</v>
      </c>
      <c r="L4" s="69" t="s">
        <v>376</v>
      </c>
      <c r="M4" s="70" t="s">
        <v>377</v>
      </c>
    </row>
    <row r="5" spans="1:13" x14ac:dyDescent="0.25">
      <c r="A5" s="541" t="s">
        <v>388</v>
      </c>
      <c r="B5" s="457"/>
      <c r="C5" s="457"/>
      <c r="D5" s="458"/>
      <c r="F5" s="243" t="s">
        <v>378</v>
      </c>
      <c r="G5" s="244" t="s">
        <v>379</v>
      </c>
      <c r="H5" s="244" t="s">
        <v>380</v>
      </c>
      <c r="I5" s="244" t="s">
        <v>381</v>
      </c>
      <c r="J5" s="244" t="s">
        <v>382</v>
      </c>
      <c r="K5" s="244" t="s">
        <v>383</v>
      </c>
      <c r="L5" s="244" t="s">
        <v>384</v>
      </c>
      <c r="M5" s="245" t="s">
        <v>385</v>
      </c>
    </row>
    <row r="6" spans="1:13" x14ac:dyDescent="0.25">
      <c r="A6" s="64" t="s">
        <v>710</v>
      </c>
      <c r="B6" s="63" t="s">
        <v>386</v>
      </c>
      <c r="C6" s="63" t="s">
        <v>275</v>
      </c>
      <c r="D6" s="65" t="s">
        <v>387</v>
      </c>
      <c r="F6" s="11" t="s">
        <v>265</v>
      </c>
      <c r="G6" s="270">
        <v>1</v>
      </c>
      <c r="H6" t="s">
        <v>1191</v>
      </c>
      <c r="I6" t="s">
        <v>1192</v>
      </c>
      <c r="J6" s="270">
        <v>134</v>
      </c>
      <c r="K6" t="s">
        <v>1179</v>
      </c>
      <c r="L6" t="s">
        <v>1470</v>
      </c>
      <c r="M6" s="270">
        <v>317</v>
      </c>
    </row>
    <row r="7" spans="1:13" x14ac:dyDescent="0.25">
      <c r="A7" s="247">
        <v>1</v>
      </c>
      <c r="B7" t="str">
        <f>H6&amp;"︱"&amp;I6</f>
        <v>專欄︱解密國際／為什麼台積電救了大家 卻救不了台灣？</v>
      </c>
      <c r="C7" t="str">
        <f>H16&amp;"︱"&amp;I16</f>
        <v>專欄︱解密國際／為什麼台積電救了大家 卻救不了台灣？</v>
      </c>
      <c r="D7" s="39" t="str">
        <f>H11&amp;"︱"&amp;I11</f>
        <v>要聞︱房市金檢出動2／央行殺雞儆猴 台銀豪宅房貸案剉到同業 金管會鎖定十家查新青安</v>
      </c>
      <c r="F7" s="11" t="s">
        <v>265</v>
      </c>
      <c r="G7" s="270">
        <v>2</v>
      </c>
      <c r="H7" t="s">
        <v>1191</v>
      </c>
      <c r="I7" t="s">
        <v>1202</v>
      </c>
      <c r="J7" s="270">
        <v>120</v>
      </c>
      <c r="K7" t="s">
        <v>1185</v>
      </c>
      <c r="L7" t="s">
        <v>1224</v>
      </c>
      <c r="M7" s="270">
        <v>313</v>
      </c>
    </row>
    <row r="8" spans="1:13" x14ac:dyDescent="0.25">
      <c r="A8" s="247">
        <v>2</v>
      </c>
      <c r="B8" t="str">
        <f>H7&amp;"︱"&amp;I7</f>
        <v>專欄︱拉姜：「川普經濟學」的難以承受之重</v>
      </c>
      <c r="C8" t="str">
        <f>H17&amp;"︱"&amp;I17</f>
        <v>房市︱全台獨居老人暴增 不想住偏僻的養生村 都會區這三種宅受歡迎</v>
      </c>
      <c r="D8" s="39" t="str">
        <f>H12&amp;"︱"&amp;I12</f>
        <v>房市︱全台獨居老人暴增 不想住偏僻的養生村 都會區這三種宅受歡迎</v>
      </c>
      <c r="F8" s="11" t="s">
        <v>265</v>
      </c>
      <c r="G8" s="270">
        <v>3</v>
      </c>
      <c r="H8" t="s">
        <v>1191</v>
      </c>
      <c r="I8" t="s">
        <v>1218</v>
      </c>
      <c r="J8" s="270">
        <v>101</v>
      </c>
      <c r="K8" t="s">
        <v>1191</v>
      </c>
      <c r="L8" t="s">
        <v>1218</v>
      </c>
      <c r="M8" s="270">
        <v>312</v>
      </c>
    </row>
    <row r="9" spans="1:13" x14ac:dyDescent="0.25">
      <c r="A9" s="247">
        <v>3</v>
      </c>
      <c r="B9" t="str">
        <f>H8&amp;"︱"&amp;I8</f>
        <v>專欄︱引發美股下跌的...並不是貿易戰</v>
      </c>
      <c r="C9" t="str">
        <f>H18&amp;"︱"&amp;I18</f>
        <v>專欄︱拉姜：「川普經濟學」的難以承受之重</v>
      </c>
      <c r="D9" s="39" t="str">
        <f>H13&amp;"︱"&amp;I13</f>
        <v>專欄︱台積擴大投資美國 是利？是弊？</v>
      </c>
      <c r="F9" s="11" t="s">
        <v>265</v>
      </c>
      <c r="G9" s="270">
        <v>4</v>
      </c>
      <c r="H9" t="s">
        <v>1191</v>
      </c>
      <c r="I9" t="s">
        <v>1209</v>
      </c>
      <c r="J9" s="270">
        <v>100</v>
      </c>
      <c r="K9" t="s">
        <v>1181</v>
      </c>
      <c r="L9" t="s">
        <v>1475</v>
      </c>
      <c r="M9" s="270">
        <v>297</v>
      </c>
    </row>
    <row r="10" spans="1:13" x14ac:dyDescent="0.25">
      <c r="A10" s="247">
        <v>4</v>
      </c>
      <c r="B10" t="str">
        <f>H9&amp;"︱"&amp;I9</f>
        <v>專欄︱台積擴大投資美國 是利？是弊？</v>
      </c>
      <c r="C10" t="str">
        <f>H19&amp;"︱"&amp;I19</f>
        <v>專欄︱台積擴大投資美國 是利？是弊？</v>
      </c>
      <c r="D10" s="39" t="str">
        <f>H14&amp;"︱"&amp;I14</f>
        <v>理財︱稅稅唸學堂／他的香港公司有員工、有業務 但被動收入逾九成 國稅局要他補營所稅300萬</v>
      </c>
      <c r="F10" s="11" t="s">
        <v>265</v>
      </c>
      <c r="G10" s="270">
        <v>5</v>
      </c>
      <c r="H10" t="s">
        <v>1185</v>
      </c>
      <c r="I10" t="s">
        <v>1224</v>
      </c>
      <c r="J10" s="270">
        <v>97</v>
      </c>
      <c r="K10" t="s">
        <v>1179</v>
      </c>
      <c r="L10" t="s">
        <v>1575</v>
      </c>
      <c r="M10" s="270">
        <v>271</v>
      </c>
    </row>
    <row r="11" spans="1:13" x14ac:dyDescent="0.25">
      <c r="A11" s="248">
        <v>5</v>
      </c>
      <c r="B11" s="73" t="str">
        <f>H10&amp;"︱"&amp;I10</f>
        <v>產業︱比拯救英特爾更重要 前台積電董座劉德音退休後最想做的事</v>
      </c>
      <c r="C11" s="73" t="str">
        <f>H20&amp;"︱"&amp;I20</f>
        <v>理財︱輝達財報意外引爆美股大跌 股市的泡沫終於要爆了？</v>
      </c>
      <c r="D11" s="74" t="str">
        <f>H15&amp;"︱"&amp;I15</f>
        <v>國際︱Fed 今年降息其實有三種可能 鮑爾未明說的幾個露骨現實</v>
      </c>
      <c r="F11" s="11" t="s">
        <v>268</v>
      </c>
      <c r="G11" s="270">
        <v>1</v>
      </c>
      <c r="H11" t="s">
        <v>1221</v>
      </c>
      <c r="I11" t="s">
        <v>1455</v>
      </c>
      <c r="J11" s="270">
        <v>14</v>
      </c>
      <c r="K11" t="s">
        <v>1181</v>
      </c>
      <c r="L11" t="s">
        <v>1500</v>
      </c>
      <c r="M11" s="270">
        <v>22</v>
      </c>
    </row>
    <row r="12" spans="1:13" x14ac:dyDescent="0.25">
      <c r="F12" s="11" t="s">
        <v>268</v>
      </c>
      <c r="G12" s="270">
        <v>2</v>
      </c>
      <c r="H12" t="s">
        <v>1197</v>
      </c>
      <c r="I12" t="s">
        <v>1200</v>
      </c>
      <c r="J12" s="270">
        <v>11</v>
      </c>
      <c r="K12" t="s">
        <v>1179</v>
      </c>
      <c r="L12" t="s">
        <v>1470</v>
      </c>
      <c r="M12" s="270">
        <v>19</v>
      </c>
    </row>
    <row r="13" spans="1:13" x14ac:dyDescent="0.25">
      <c r="F13" s="11" t="s">
        <v>268</v>
      </c>
      <c r="G13" s="270">
        <v>3</v>
      </c>
      <c r="H13" t="s">
        <v>1191</v>
      </c>
      <c r="I13" t="s">
        <v>1209</v>
      </c>
      <c r="J13" s="270">
        <v>9</v>
      </c>
      <c r="K13" t="s">
        <v>1179</v>
      </c>
      <c r="L13" t="s">
        <v>1575</v>
      </c>
      <c r="M13" s="270">
        <v>18</v>
      </c>
    </row>
    <row r="14" spans="1:13" x14ac:dyDescent="0.25">
      <c r="A14" s="541" t="s">
        <v>433</v>
      </c>
      <c r="B14" s="457"/>
      <c r="C14" s="457"/>
      <c r="D14" s="458"/>
      <c r="F14" s="11" t="s">
        <v>268</v>
      </c>
      <c r="G14" s="270">
        <v>4</v>
      </c>
      <c r="H14" t="s">
        <v>1194</v>
      </c>
      <c r="I14" t="s">
        <v>1649</v>
      </c>
      <c r="J14" s="270">
        <v>8</v>
      </c>
      <c r="K14" t="s">
        <v>1191</v>
      </c>
      <c r="L14" t="s">
        <v>1218</v>
      </c>
      <c r="M14" s="270">
        <v>17</v>
      </c>
    </row>
    <row r="15" spans="1:13" x14ac:dyDescent="0.25">
      <c r="A15" s="64" t="s">
        <v>710</v>
      </c>
      <c r="B15" s="63" t="s">
        <v>386</v>
      </c>
      <c r="C15" s="63" t="s">
        <v>275</v>
      </c>
      <c r="D15" s="65" t="s">
        <v>387</v>
      </c>
      <c r="F15" s="11" t="s">
        <v>268</v>
      </c>
      <c r="G15" s="270">
        <v>5</v>
      </c>
      <c r="H15" t="s">
        <v>1181</v>
      </c>
      <c r="I15" t="s">
        <v>1462</v>
      </c>
      <c r="J15" s="270">
        <v>7</v>
      </c>
      <c r="K15" t="s">
        <v>1181</v>
      </c>
      <c r="L15" t="s">
        <v>1539</v>
      </c>
      <c r="M15" s="270">
        <v>17</v>
      </c>
    </row>
    <row r="16" spans="1:13" x14ac:dyDescent="0.25">
      <c r="A16" s="247">
        <v>1</v>
      </c>
      <c r="B16" t="str">
        <f>K6&amp;"︱"&amp;L6</f>
        <v>證券︱15檔「隱藏高手」大戶押寶 高殖利率股攻守兼備</v>
      </c>
      <c r="C16" t="str">
        <f>K16&amp;"︱"&amp;L16</f>
        <v>國際︱薑是老的辣！巴菲特低調賺 打敗華而不實、愛搞政治的馬斯克</v>
      </c>
      <c r="D16" s="39" t="str">
        <f>K11&amp;"︱"&amp;L11</f>
        <v>國際︱薑是老的辣！巴菲特低調賺 打敗華而不實、愛搞政治的馬斯克</v>
      </c>
      <c r="F16" s="11" t="s">
        <v>269</v>
      </c>
      <c r="G16" s="270">
        <v>1</v>
      </c>
      <c r="H16" t="s">
        <v>1191</v>
      </c>
      <c r="I16" t="s">
        <v>1192</v>
      </c>
      <c r="J16" s="270">
        <v>85</v>
      </c>
      <c r="K16" t="s">
        <v>1181</v>
      </c>
      <c r="L16" t="s">
        <v>1500</v>
      </c>
      <c r="M16" s="270">
        <v>203</v>
      </c>
    </row>
    <row r="17" spans="1:13" x14ac:dyDescent="0.25">
      <c r="A17" s="247">
        <v>2</v>
      </c>
      <c r="B17" t="str">
        <f t="shared" ref="B17:B20" si="0">K7&amp;"︱"&amp;L7</f>
        <v>產業︱比拯救英特爾更重要 前台積電董座劉德音退休後最想做的事</v>
      </c>
      <c r="C17" t="str">
        <f t="shared" ref="C17:C20" si="1">K17&amp;"︱"&amp;L17</f>
        <v>產業︱比拯救英特爾更重要 前台積電董座劉德音退休後最想做的事</v>
      </c>
      <c r="D17" s="39" t="str">
        <f t="shared" ref="D17:D20" si="2">K12&amp;"︱"&amp;L12</f>
        <v>證券︱15檔「隱藏高手」大戶押寶 高殖利率股攻守兼備</v>
      </c>
      <c r="F17" s="11" t="s">
        <v>269</v>
      </c>
      <c r="G17" s="270">
        <v>2</v>
      </c>
      <c r="H17" t="s">
        <v>1197</v>
      </c>
      <c r="I17" t="s">
        <v>1200</v>
      </c>
      <c r="J17" s="270">
        <v>82</v>
      </c>
      <c r="K17" t="s">
        <v>1185</v>
      </c>
      <c r="L17" t="s">
        <v>1224</v>
      </c>
      <c r="M17" s="270">
        <v>199</v>
      </c>
    </row>
    <row r="18" spans="1:13" x14ac:dyDescent="0.25">
      <c r="A18" s="247">
        <v>3</v>
      </c>
      <c r="B18" t="str">
        <f t="shared" si="0"/>
        <v>專欄︱引發美股下跌的...並不是貿易戰</v>
      </c>
      <c r="C18" t="str">
        <f t="shared" si="1"/>
        <v>證券︱15檔「隱藏高手」大戶押寶 高殖利率股攻守兼備</v>
      </c>
      <c r="D18" s="39" t="str">
        <f t="shared" si="2"/>
        <v>證券︱14檔聰明錢抄底拚反攻 波若威、台灣虎航等易漲難跌</v>
      </c>
      <c r="F18" s="11" t="s">
        <v>269</v>
      </c>
      <c r="G18" s="270">
        <v>3</v>
      </c>
      <c r="H18" t="s">
        <v>1191</v>
      </c>
      <c r="I18" t="s">
        <v>1202</v>
      </c>
      <c r="J18" s="270">
        <v>64</v>
      </c>
      <c r="K18" t="s">
        <v>1179</v>
      </c>
      <c r="L18" t="s">
        <v>1470</v>
      </c>
      <c r="M18" s="270">
        <v>196</v>
      </c>
    </row>
    <row r="19" spans="1:13" x14ac:dyDescent="0.25">
      <c r="A19" s="247">
        <v>4</v>
      </c>
      <c r="B19" t="str">
        <f t="shared" si="0"/>
        <v>國際︱台積揪團接手 Intel 製造多此一舉  英特爾新 CEO 現端倪</v>
      </c>
      <c r="C19" t="str">
        <f t="shared" si="1"/>
        <v>專欄︱引發美股下跌的...並不是貿易戰</v>
      </c>
      <c r="D19" s="39" t="str">
        <f t="shared" si="2"/>
        <v>專欄︱引發美股下跌的...並不是貿易戰</v>
      </c>
      <c r="F19" s="11" t="s">
        <v>269</v>
      </c>
      <c r="G19" s="270">
        <v>4</v>
      </c>
      <c r="H19" t="s">
        <v>1191</v>
      </c>
      <c r="I19" t="s">
        <v>1209</v>
      </c>
      <c r="J19" s="270">
        <v>64</v>
      </c>
      <c r="K19" t="s">
        <v>1191</v>
      </c>
      <c r="L19" t="s">
        <v>1218</v>
      </c>
      <c r="M19" s="270">
        <v>176</v>
      </c>
    </row>
    <row r="20" spans="1:13" ht="16.5" thickBot="1" x14ac:dyDescent="0.3">
      <c r="A20" s="248">
        <v>5</v>
      </c>
      <c r="B20" s="73" t="str">
        <f t="shared" si="0"/>
        <v>證券︱14檔聰明錢抄底拚反攻 波若威、台灣虎航等易漲難跌</v>
      </c>
      <c r="C20" s="73" t="str">
        <f t="shared" si="1"/>
        <v>證券︱14檔聰明錢抄底拚反攻 波若威、台灣虎航等易漲難跌</v>
      </c>
      <c r="D20" s="74" t="str">
        <f t="shared" si="2"/>
        <v>國際︱美國財長貝森特：澤倫斯基在白宮的言論是歷史上最大的外交烏龍</v>
      </c>
      <c r="F20" s="12" t="s">
        <v>269</v>
      </c>
      <c r="G20" s="270">
        <v>5</v>
      </c>
      <c r="H20" s="13" t="s">
        <v>1194</v>
      </c>
      <c r="I20" s="13" t="s">
        <v>1227</v>
      </c>
      <c r="J20" s="270">
        <v>50</v>
      </c>
      <c r="K20" s="13" t="s">
        <v>1179</v>
      </c>
      <c r="L20" s="13" t="s">
        <v>1575</v>
      </c>
      <c r="M20" s="270">
        <v>169</v>
      </c>
    </row>
    <row r="28" spans="1:13" ht="15.75" customHeight="1" x14ac:dyDescent="0.25">
      <c r="B28" s="277"/>
    </row>
    <row r="45" spans="1:1" x14ac:dyDescent="0.25">
      <c r="A45" s="300" t="s">
        <v>858</v>
      </c>
    </row>
  </sheetData>
  <mergeCells count="3">
    <mergeCell ref="F3:M3"/>
    <mergeCell ref="A5:D5"/>
    <mergeCell ref="A14:D14"/>
  </mergeCells>
  <phoneticPr fontId="13" type="noConversion"/>
  <hyperlinks>
    <hyperlink ref="A45" location="目錄!A1" display="目錄" xr:uid="{9612923D-7D11-4E3C-BD8B-A515A41C45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5232-4141-4B32-B9CE-1325FC34E3B5}">
  <dimension ref="A1:Z48"/>
  <sheetViews>
    <sheetView zoomScale="70" zoomScaleNormal="70" workbookViewId="0">
      <selection activeCell="P51" sqref="P51"/>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6" ht="16.5" thickBot="1" x14ac:dyDescent="0.3">
      <c r="A1" s="21" t="s">
        <v>53</v>
      </c>
      <c r="B1" s="215" t="s">
        <v>54</v>
      </c>
      <c r="C1" s="215" t="s">
        <v>55</v>
      </c>
      <c r="D1" s="68" t="s">
        <v>56</v>
      </c>
      <c r="E1" s="68" t="s">
        <v>57</v>
      </c>
    </row>
    <row r="2" spans="1:26" x14ac:dyDescent="0.25">
      <c r="A2" t="str">
        <f>MONTH(J6)&amp;"月"</f>
        <v>3月</v>
      </c>
      <c r="B2" s="16">
        <f>R6</f>
        <v>215</v>
      </c>
      <c r="C2" s="16">
        <f t="shared" ref="C2:D2" si="0">S6</f>
        <v>237</v>
      </c>
      <c r="D2" s="16">
        <f t="shared" si="0"/>
        <v>3381</v>
      </c>
      <c r="E2" s="16">
        <f>N6</f>
        <v>3833</v>
      </c>
      <c r="J2" s="452" t="s">
        <v>1052</v>
      </c>
      <c r="K2" s="453"/>
      <c r="L2" s="453"/>
      <c r="M2" s="453"/>
      <c r="N2" s="453"/>
      <c r="O2" s="453"/>
      <c r="P2" s="453"/>
      <c r="Q2" s="453"/>
      <c r="R2" s="453"/>
      <c r="S2" s="453"/>
      <c r="T2" s="453"/>
      <c r="U2" s="453"/>
      <c r="V2" s="453"/>
      <c r="W2" s="453"/>
      <c r="X2" s="454"/>
    </row>
    <row r="3" spans="1:26" x14ac:dyDescent="0.25">
      <c r="A3" t="str">
        <f t="shared" ref="A3:A14" si="1">MONTH(J7)&amp;"月"</f>
        <v>4月</v>
      </c>
      <c r="B3" s="16">
        <f t="shared" ref="B3:B14" si="2">R7</f>
        <v>215</v>
      </c>
      <c r="C3" s="16">
        <f t="shared" ref="C3:C14" si="3">S7</f>
        <v>249</v>
      </c>
      <c r="D3" s="16">
        <f t="shared" ref="D3:D14" si="4">T7</f>
        <v>3374</v>
      </c>
      <c r="E3" s="16">
        <f t="shared" ref="E3:E14" si="5">N7</f>
        <v>3838</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6" x14ac:dyDescent="0.25">
      <c r="A4" t="str">
        <f t="shared" si="1"/>
        <v>5月</v>
      </c>
      <c r="B4" s="16">
        <f t="shared" si="2"/>
        <v>202</v>
      </c>
      <c r="C4" s="16">
        <f t="shared" si="3"/>
        <v>246</v>
      </c>
      <c r="D4" s="16">
        <f t="shared" si="4"/>
        <v>3410</v>
      </c>
      <c r="E4" s="16">
        <f t="shared" si="5"/>
        <v>3858</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Z4" t="s">
        <v>759</v>
      </c>
    </row>
    <row r="5" spans="1:26" x14ac:dyDescent="0.25">
      <c r="A5" t="str">
        <f t="shared" si="1"/>
        <v>6月</v>
      </c>
      <c r="B5" s="16">
        <f t="shared" si="2"/>
        <v>192</v>
      </c>
      <c r="C5" s="16">
        <f t="shared" si="3"/>
        <v>243</v>
      </c>
      <c r="D5" s="16">
        <f t="shared" si="4"/>
        <v>3447</v>
      </c>
      <c r="E5" s="16">
        <f t="shared" si="5"/>
        <v>3882</v>
      </c>
      <c r="J5" s="29">
        <v>45323</v>
      </c>
      <c r="K5" t="s">
        <v>1144</v>
      </c>
      <c r="L5" s="270">
        <v>7443</v>
      </c>
      <c r="M5" s="270">
        <v>3708</v>
      </c>
      <c r="N5" s="270">
        <v>3735</v>
      </c>
      <c r="O5" s="270">
        <v>378</v>
      </c>
      <c r="P5" s="270">
        <v>343</v>
      </c>
      <c r="Q5" s="270">
        <v>2987</v>
      </c>
      <c r="R5" s="270">
        <v>109</v>
      </c>
      <c r="S5" s="270">
        <v>233</v>
      </c>
      <c r="T5" s="270">
        <v>3393</v>
      </c>
      <c r="U5" s="270">
        <v>0</v>
      </c>
      <c r="V5" s="270">
        <v>0</v>
      </c>
      <c r="W5" s="270">
        <v>1043</v>
      </c>
      <c r="X5" s="270">
        <v>1043</v>
      </c>
      <c r="Z5" t="s">
        <v>760</v>
      </c>
    </row>
    <row r="6" spans="1:26" x14ac:dyDescent="0.25">
      <c r="A6" t="str">
        <f t="shared" si="1"/>
        <v>7月</v>
      </c>
      <c r="B6" s="16">
        <f t="shared" si="2"/>
        <v>181</v>
      </c>
      <c r="C6" s="16">
        <f t="shared" si="3"/>
        <v>234</v>
      </c>
      <c r="D6" s="16">
        <f t="shared" si="4"/>
        <v>3484</v>
      </c>
      <c r="E6" s="16">
        <f t="shared" si="5"/>
        <v>3899</v>
      </c>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c r="Z6" t="s">
        <v>761</v>
      </c>
    </row>
    <row r="7" spans="1:26" x14ac:dyDescent="0.25">
      <c r="A7" t="str">
        <f t="shared" si="1"/>
        <v>8月</v>
      </c>
      <c r="B7" s="16">
        <f t="shared" si="2"/>
        <v>172</v>
      </c>
      <c r="C7" s="16">
        <f t="shared" si="3"/>
        <v>227</v>
      </c>
      <c r="D7" s="16">
        <f t="shared" si="4"/>
        <v>3465</v>
      </c>
      <c r="E7" s="16">
        <f t="shared" si="5"/>
        <v>3864</v>
      </c>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c r="Z7" t="s">
        <v>762</v>
      </c>
    </row>
    <row r="8" spans="1:26" x14ac:dyDescent="0.25">
      <c r="A8" t="str">
        <f t="shared" si="1"/>
        <v>9月</v>
      </c>
      <c r="B8" s="16">
        <f t="shared" si="2"/>
        <v>168</v>
      </c>
      <c r="C8" s="16">
        <f t="shared" si="3"/>
        <v>224</v>
      </c>
      <c r="D8" s="16">
        <f t="shared" si="4"/>
        <v>3472</v>
      </c>
      <c r="E8" s="16">
        <f t="shared" si="5"/>
        <v>3864</v>
      </c>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c r="Z8" t="s">
        <v>763</v>
      </c>
    </row>
    <row r="9" spans="1:26" x14ac:dyDescent="0.25">
      <c r="A9" t="str">
        <f t="shared" si="1"/>
        <v>10月</v>
      </c>
      <c r="B9" s="16">
        <f t="shared" si="2"/>
        <v>161</v>
      </c>
      <c r="C9" s="16">
        <f t="shared" si="3"/>
        <v>227</v>
      </c>
      <c r="D9" s="16">
        <f t="shared" si="4"/>
        <v>3476</v>
      </c>
      <c r="E9" s="16">
        <f t="shared" si="5"/>
        <v>3864</v>
      </c>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c r="Z9" t="s">
        <v>764</v>
      </c>
    </row>
    <row r="10" spans="1:26" x14ac:dyDescent="0.25">
      <c r="A10" t="str">
        <f t="shared" si="1"/>
        <v>11月</v>
      </c>
      <c r="B10" s="16">
        <f t="shared" si="2"/>
        <v>155</v>
      </c>
      <c r="C10" s="16">
        <f t="shared" si="3"/>
        <v>218</v>
      </c>
      <c r="D10" s="16">
        <f t="shared" si="4"/>
        <v>3587</v>
      </c>
      <c r="E10" s="16">
        <f t="shared" si="5"/>
        <v>3960</v>
      </c>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c r="Z10" t="s">
        <v>765</v>
      </c>
    </row>
    <row r="11" spans="1:26" x14ac:dyDescent="0.25">
      <c r="A11" t="str">
        <f t="shared" si="1"/>
        <v>12月</v>
      </c>
      <c r="B11" s="16">
        <f t="shared" si="2"/>
        <v>194</v>
      </c>
      <c r="C11" s="16">
        <f t="shared" si="3"/>
        <v>203</v>
      </c>
      <c r="D11" s="16">
        <f t="shared" si="4"/>
        <v>3516</v>
      </c>
      <c r="E11" s="16">
        <f t="shared" si="5"/>
        <v>3913</v>
      </c>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c r="Z11" t="s">
        <v>766</v>
      </c>
    </row>
    <row r="12" spans="1:26" x14ac:dyDescent="0.25">
      <c r="A12" t="str">
        <f t="shared" si="1"/>
        <v>1月</v>
      </c>
      <c r="B12" s="16">
        <f t="shared" si="2"/>
        <v>210</v>
      </c>
      <c r="C12" s="16">
        <f t="shared" si="3"/>
        <v>191</v>
      </c>
      <c r="D12" s="16">
        <f t="shared" si="4"/>
        <v>3457</v>
      </c>
      <c r="E12" s="16">
        <f t="shared" si="5"/>
        <v>3858</v>
      </c>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c r="Z12" t="s">
        <v>767</v>
      </c>
    </row>
    <row r="13" spans="1:26" x14ac:dyDescent="0.25">
      <c r="A13" t="str">
        <f t="shared" si="1"/>
        <v>2月</v>
      </c>
      <c r="B13" s="16">
        <f t="shared" si="2"/>
        <v>214</v>
      </c>
      <c r="C13" s="16">
        <f t="shared" si="3"/>
        <v>171</v>
      </c>
      <c r="D13" s="16">
        <f t="shared" si="4"/>
        <v>3361</v>
      </c>
      <c r="E13" s="16">
        <f t="shared" si="5"/>
        <v>3746</v>
      </c>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c r="Z13" t="s">
        <v>768</v>
      </c>
    </row>
    <row r="14" spans="1:26" x14ac:dyDescent="0.25">
      <c r="A14" t="str">
        <f t="shared" si="1"/>
        <v>3月</v>
      </c>
      <c r="B14" s="16">
        <f t="shared" si="2"/>
        <v>224</v>
      </c>
      <c r="C14" s="16">
        <f t="shared" si="3"/>
        <v>152</v>
      </c>
      <c r="D14" s="16">
        <f t="shared" si="4"/>
        <v>3308</v>
      </c>
      <c r="E14" s="16">
        <f t="shared" si="5"/>
        <v>3684</v>
      </c>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c r="Z14" t="s">
        <v>769</v>
      </c>
    </row>
    <row r="15" spans="1:26"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c r="Z15" t="s">
        <v>770</v>
      </c>
    </row>
    <row r="16" spans="1:26"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c r="Z16" t="s">
        <v>771</v>
      </c>
    </row>
    <row r="17" spans="1:26"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c r="Z17" t="s">
        <v>772</v>
      </c>
    </row>
    <row r="18" spans="1:26"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c r="Z18" t="s">
        <v>773</v>
      </c>
    </row>
    <row r="19" spans="1:26" x14ac:dyDescent="0.25">
      <c r="T19" s="10"/>
    </row>
    <row r="20" spans="1:26" x14ac:dyDescent="0.25">
      <c r="T20" s="10"/>
    </row>
    <row r="21" spans="1:26" x14ac:dyDescent="0.25">
      <c r="T21" s="10"/>
    </row>
    <row r="22" spans="1:26" x14ac:dyDescent="0.25">
      <c r="T22" s="10"/>
    </row>
    <row r="23" spans="1:26" x14ac:dyDescent="0.25">
      <c r="T23" s="10"/>
    </row>
    <row r="24" spans="1:26" x14ac:dyDescent="0.25">
      <c r="T24" s="10"/>
    </row>
    <row r="25" spans="1:26" x14ac:dyDescent="0.25">
      <c r="T25" s="10"/>
    </row>
    <row r="26" spans="1:26" x14ac:dyDescent="0.25">
      <c r="T26" s="10"/>
    </row>
    <row r="27" spans="1:26" x14ac:dyDescent="0.25">
      <c r="T27" s="10"/>
    </row>
    <row r="28" spans="1:26" x14ac:dyDescent="0.25">
      <c r="T28" s="10"/>
    </row>
    <row r="29" spans="1:26" x14ac:dyDescent="0.25">
      <c r="T29" s="10"/>
    </row>
    <row r="30" spans="1:26" x14ac:dyDescent="0.25">
      <c r="T30" s="10"/>
    </row>
    <row r="31" spans="1:26" x14ac:dyDescent="0.25">
      <c r="T31" s="10"/>
    </row>
    <row r="32" spans="1:26"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1">
    <mergeCell ref="J2:X2"/>
  </mergeCells>
  <phoneticPr fontId="13" type="noConversion"/>
  <hyperlinks>
    <hyperlink ref="A48" location="目錄!A1" display="目錄" xr:uid="{F88325F4-BDB2-49B6-BF35-4B27003F1382}"/>
  </hyperlinks>
  <pageMargins left="0.7" right="0.7" top="0.75" bottom="0.75" header="0.3" footer="0.3"/>
  <pageSetup paperSize="9" orientation="portrait" horizontalDpi="0" verticalDpi="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9DF0-4748-4E71-B29A-8BD46715A8CF}">
  <dimension ref="A1:AO54"/>
  <sheetViews>
    <sheetView topLeftCell="AJ1" zoomScale="70" zoomScaleNormal="70" workbookViewId="0">
      <selection activeCell="K23" sqref="K23"/>
    </sheetView>
  </sheetViews>
  <sheetFormatPr defaultColWidth="8.6640625" defaultRowHeight="15.75" x14ac:dyDescent="0.25"/>
  <cols>
    <col min="1" max="1" width="7.88671875" customWidth="1"/>
    <col min="3" max="3" width="11.33203125" customWidth="1"/>
    <col min="6" max="6" width="15.6640625" customWidth="1"/>
    <col min="7" max="7" width="14.6640625" bestFit="1" customWidth="1"/>
    <col min="10" max="10" width="19.88671875" customWidth="1"/>
    <col min="13" max="13" width="13.6640625" customWidth="1"/>
    <col min="14" max="14" width="10.88671875" customWidth="1"/>
    <col min="15" max="15" width="15.5546875" customWidth="1"/>
    <col min="16" max="16" width="6" customWidth="1"/>
    <col min="17" max="17" width="4.6640625" customWidth="1"/>
    <col min="18" max="18" width="6.33203125" customWidth="1"/>
    <col min="19" max="19" width="12.33203125" bestFit="1" customWidth="1"/>
    <col min="20" max="20" width="14.6640625" bestFit="1" customWidth="1"/>
    <col min="21" max="21" width="12.6640625" bestFit="1" customWidth="1"/>
    <col min="22" max="22" width="26.44140625" bestFit="1" customWidth="1"/>
    <col min="23" max="23" width="18.88671875" bestFit="1" customWidth="1"/>
    <col min="24" max="24" width="22.5546875" bestFit="1" customWidth="1"/>
    <col min="25" max="25" width="14.33203125" bestFit="1" customWidth="1"/>
    <col min="26" max="26" width="12.33203125" bestFit="1" customWidth="1"/>
    <col min="27" max="27" width="26" bestFit="1" customWidth="1"/>
    <col min="28" max="28" width="18.6640625" bestFit="1" customWidth="1"/>
    <col min="29" max="29" width="22.109375" bestFit="1" customWidth="1"/>
    <col min="36" max="36" width="11.33203125" bestFit="1" customWidth="1"/>
    <col min="37" max="37" width="10.109375" bestFit="1" customWidth="1"/>
    <col min="38" max="38" width="7.33203125" bestFit="1" customWidth="1"/>
    <col min="39" max="39" width="81.6640625" customWidth="1"/>
    <col min="40" max="40" width="12.6640625" bestFit="1" customWidth="1"/>
    <col min="41" max="41" width="14.6640625" bestFit="1" customWidth="1"/>
  </cols>
  <sheetData>
    <row r="1" spans="1:41" ht="16.5" thickBot="1" x14ac:dyDescent="0.3">
      <c r="A1" s="2"/>
      <c r="B1" s="1" t="s">
        <v>393</v>
      </c>
      <c r="C1" s="1" t="s">
        <v>394</v>
      </c>
      <c r="D1" s="9"/>
    </row>
    <row r="2" spans="1:41" x14ac:dyDescent="0.25">
      <c r="A2" s="97">
        <f t="shared" ref="A2:A32" si="0">M5</f>
        <v>45717</v>
      </c>
      <c r="B2" s="9">
        <f t="shared" ref="B2:B32" si="1">N5</f>
        <v>2494</v>
      </c>
      <c r="C2" s="9">
        <f t="shared" ref="C2:C32" si="2">O5</f>
        <v>2276</v>
      </c>
      <c r="D2" s="9"/>
      <c r="F2" s="67" t="s">
        <v>395</v>
      </c>
      <c r="G2" s="67" t="s">
        <v>396</v>
      </c>
      <c r="M2" s="479" t="s">
        <v>1105</v>
      </c>
      <c r="N2" s="480"/>
      <c r="O2" s="481"/>
      <c r="S2" s="452" t="s">
        <v>1061</v>
      </c>
      <c r="T2" s="453"/>
      <c r="U2" s="453"/>
      <c r="V2" s="453"/>
      <c r="W2" s="453"/>
      <c r="X2" s="453"/>
      <c r="Y2" s="453"/>
      <c r="Z2" s="453"/>
      <c r="AA2" s="453"/>
      <c r="AB2" s="453"/>
      <c r="AC2" s="454"/>
      <c r="AJ2" s="479" t="s">
        <v>1106</v>
      </c>
      <c r="AK2" s="480"/>
      <c r="AL2" s="480"/>
      <c r="AM2" s="480"/>
      <c r="AN2" s="480"/>
      <c r="AO2" s="481"/>
    </row>
    <row r="3" spans="1:41" x14ac:dyDescent="0.25">
      <c r="A3" s="97">
        <f t="shared" si="0"/>
        <v>45718</v>
      </c>
      <c r="B3" s="9">
        <f t="shared" si="1"/>
        <v>2414</v>
      </c>
      <c r="C3" s="9">
        <f t="shared" si="2"/>
        <v>2214</v>
      </c>
      <c r="D3" s="9"/>
      <c r="F3" s="25">
        <f>Y18</f>
        <v>5747</v>
      </c>
      <c r="G3" s="26">
        <f>AH38</f>
        <v>0.72563131313131313</v>
      </c>
      <c r="M3" s="246" t="s">
        <v>184</v>
      </c>
      <c r="N3" s="69" t="s">
        <v>389</v>
      </c>
      <c r="O3" s="70" t="s">
        <v>390</v>
      </c>
      <c r="S3" s="11" t="s">
        <v>194</v>
      </c>
      <c r="T3" t="s">
        <v>195</v>
      </c>
      <c r="U3" t="s">
        <v>196</v>
      </c>
      <c r="V3" t="s">
        <v>197</v>
      </c>
      <c r="W3" t="s">
        <v>198</v>
      </c>
      <c r="X3" t="s">
        <v>199</v>
      </c>
      <c r="Y3" t="s">
        <v>200</v>
      </c>
      <c r="Z3" t="s">
        <v>201</v>
      </c>
      <c r="AA3" t="s">
        <v>202</v>
      </c>
      <c r="AB3" t="s">
        <v>203</v>
      </c>
      <c r="AC3" s="6" t="s">
        <v>204</v>
      </c>
      <c r="AD3" s="186" t="s">
        <v>398</v>
      </c>
      <c r="AJ3" s="232" t="s">
        <v>211</v>
      </c>
      <c r="AK3" s="213" t="s">
        <v>212</v>
      </c>
      <c r="AL3" s="213" t="s">
        <v>213</v>
      </c>
      <c r="AM3" s="213" t="s">
        <v>214</v>
      </c>
      <c r="AN3" s="213" t="s">
        <v>215</v>
      </c>
      <c r="AO3" s="216" t="s">
        <v>216</v>
      </c>
    </row>
    <row r="4" spans="1:41" ht="16.5" thickBot="1" x14ac:dyDescent="0.3">
      <c r="A4" s="97">
        <f t="shared" si="0"/>
        <v>45719</v>
      </c>
      <c r="B4" s="9">
        <f t="shared" si="1"/>
        <v>3118</v>
      </c>
      <c r="C4" s="9">
        <f t="shared" si="2"/>
        <v>2818</v>
      </c>
      <c r="D4" s="9"/>
      <c r="F4" s="26">
        <f>(Y18-Y17)/Y17</f>
        <v>8.5995085995085995E-3</v>
      </c>
      <c r="G4" s="26">
        <f>AH38-AH37</f>
        <v>9.172115344314502E-3</v>
      </c>
      <c r="M4" s="243" t="s">
        <v>188</v>
      </c>
      <c r="N4" s="244" t="s">
        <v>391</v>
      </c>
      <c r="O4" s="245" t="s">
        <v>392</v>
      </c>
      <c r="S4" s="249" t="s">
        <v>76</v>
      </c>
      <c r="T4" s="310" t="s">
        <v>174</v>
      </c>
      <c r="U4" s="310" t="s">
        <v>175</v>
      </c>
      <c r="V4" s="310" t="s">
        <v>176</v>
      </c>
      <c r="W4" s="310" t="s">
        <v>177</v>
      </c>
      <c r="X4" s="310" t="s">
        <v>178</v>
      </c>
      <c r="Y4" s="310" t="s">
        <v>179</v>
      </c>
      <c r="Z4" s="310" t="s">
        <v>180</v>
      </c>
      <c r="AA4" s="310" t="s">
        <v>181</v>
      </c>
      <c r="AB4" s="310" t="s">
        <v>182</v>
      </c>
      <c r="AC4" s="250" t="s">
        <v>183</v>
      </c>
      <c r="AJ4" s="243" t="s">
        <v>205</v>
      </c>
      <c r="AK4" s="244" t="s">
        <v>206</v>
      </c>
      <c r="AL4" s="244" t="s">
        <v>207</v>
      </c>
      <c r="AM4" s="244" t="s">
        <v>349</v>
      </c>
      <c r="AN4" s="244" t="s">
        <v>209</v>
      </c>
      <c r="AO4" s="245" t="s">
        <v>210</v>
      </c>
    </row>
    <row r="5" spans="1:41" x14ac:dyDescent="0.25">
      <c r="A5" s="97">
        <f t="shared" si="0"/>
        <v>45720</v>
      </c>
      <c r="B5" s="9">
        <f t="shared" si="1"/>
        <v>3375</v>
      </c>
      <c r="C5" s="9">
        <f t="shared" si="2"/>
        <v>3080</v>
      </c>
      <c r="D5" s="9"/>
      <c r="F5" s="67" t="s">
        <v>192</v>
      </c>
      <c r="G5" s="67" t="s">
        <v>399</v>
      </c>
      <c r="M5" s="29">
        <v>45717</v>
      </c>
      <c r="N5" s="270">
        <v>2494</v>
      </c>
      <c r="O5" s="270">
        <v>2276</v>
      </c>
      <c r="S5" s="388">
        <v>45323</v>
      </c>
      <c r="T5" s="270">
        <v>4203</v>
      </c>
      <c r="U5" s="270">
        <v>204539</v>
      </c>
      <c r="V5" s="270">
        <v>3510</v>
      </c>
      <c r="W5" s="270">
        <v>133559</v>
      </c>
      <c r="X5" s="389" t="s">
        <v>1150</v>
      </c>
      <c r="Y5" s="270">
        <v>5338</v>
      </c>
      <c r="Z5" s="270">
        <v>569026</v>
      </c>
      <c r="AA5" s="270">
        <v>5143</v>
      </c>
      <c r="AB5" s="270">
        <v>365908</v>
      </c>
      <c r="AC5" s="390" t="s">
        <v>1151</v>
      </c>
      <c r="AD5" s="10">
        <f>AA5/Y5</f>
        <v>0.96346946421880852</v>
      </c>
      <c r="AJ5" s="11" t="s">
        <v>1178</v>
      </c>
      <c r="AK5" s="8">
        <v>45720</v>
      </c>
      <c r="AL5" t="s">
        <v>1185</v>
      </c>
      <c r="AM5" t="s">
        <v>1186</v>
      </c>
      <c r="AN5" s="270">
        <v>846</v>
      </c>
      <c r="AO5" s="270">
        <v>30.21</v>
      </c>
    </row>
    <row r="6" spans="1:41" x14ac:dyDescent="0.25">
      <c r="A6" s="97">
        <f t="shared" si="0"/>
        <v>45721</v>
      </c>
      <c r="B6" s="9">
        <f t="shared" si="1"/>
        <v>3241</v>
      </c>
      <c r="C6" s="9">
        <f t="shared" si="2"/>
        <v>2911</v>
      </c>
      <c r="D6" s="9"/>
      <c r="F6" s="25">
        <f>AA18</f>
        <v>5591</v>
      </c>
      <c r="G6" s="188">
        <f>AD18</f>
        <v>0.97285540281886207</v>
      </c>
      <c r="M6" s="29">
        <v>45718</v>
      </c>
      <c r="N6" s="270">
        <v>2414</v>
      </c>
      <c r="O6" s="270">
        <v>2214</v>
      </c>
      <c r="S6" s="29">
        <v>45352</v>
      </c>
      <c r="T6" s="270">
        <v>4656</v>
      </c>
      <c r="U6" s="270">
        <v>283602</v>
      </c>
      <c r="V6" s="270">
        <v>4075</v>
      </c>
      <c r="W6" s="270">
        <v>188885</v>
      </c>
      <c r="X6" s="24" t="s">
        <v>1152</v>
      </c>
      <c r="Y6" s="270">
        <v>5578</v>
      </c>
      <c r="Z6" s="270">
        <v>728308</v>
      </c>
      <c r="AA6" s="270">
        <v>5409</v>
      </c>
      <c r="AB6" s="270">
        <v>478209</v>
      </c>
      <c r="AC6" s="94" t="s">
        <v>1153</v>
      </c>
      <c r="AD6" s="10">
        <f t="shared" ref="AD6:AD16" si="3">AA6/Y6</f>
        <v>0.96970240229472926</v>
      </c>
      <c r="AJ6" s="11" t="s">
        <v>1178</v>
      </c>
      <c r="AK6" s="8">
        <v>45720</v>
      </c>
      <c r="AL6" t="s">
        <v>1179</v>
      </c>
      <c r="AM6" t="s">
        <v>1189</v>
      </c>
      <c r="AN6" s="270">
        <v>618</v>
      </c>
      <c r="AO6" s="270">
        <v>22.07</v>
      </c>
    </row>
    <row r="7" spans="1:41" x14ac:dyDescent="0.25">
      <c r="A7" s="97">
        <f t="shared" si="0"/>
        <v>45722</v>
      </c>
      <c r="B7" s="9">
        <f t="shared" si="1"/>
        <v>3196</v>
      </c>
      <c r="C7" s="9">
        <f t="shared" si="2"/>
        <v>2858</v>
      </c>
      <c r="D7" s="9"/>
      <c r="F7" s="26">
        <f>(AA18-AA17)/AA17</f>
        <v>1.2312149194278471E-2</v>
      </c>
      <c r="G7" s="188">
        <f>AD18-AD17</f>
        <v>3.5679335313927307E-3</v>
      </c>
      <c r="M7" s="29">
        <v>45719</v>
      </c>
      <c r="N7" s="270">
        <v>3118</v>
      </c>
      <c r="O7" s="270">
        <v>2818</v>
      </c>
      <c r="S7" s="29">
        <v>45383</v>
      </c>
      <c r="T7" s="270">
        <v>4464</v>
      </c>
      <c r="U7" s="270">
        <v>276887</v>
      </c>
      <c r="V7" s="270">
        <v>3678</v>
      </c>
      <c r="W7" s="270">
        <v>185360</v>
      </c>
      <c r="X7" s="24" t="s">
        <v>1154</v>
      </c>
      <c r="Y7" s="270">
        <v>5668</v>
      </c>
      <c r="Z7" s="270">
        <v>736237</v>
      </c>
      <c r="AA7" s="270">
        <v>5502</v>
      </c>
      <c r="AB7" s="270">
        <v>479497</v>
      </c>
      <c r="AC7" s="94" t="s">
        <v>1155</v>
      </c>
      <c r="AD7" s="10">
        <f t="shared" si="3"/>
        <v>0.97071277346506701</v>
      </c>
      <c r="AJ7" s="11" t="s">
        <v>1178</v>
      </c>
      <c r="AK7" s="8">
        <v>45727</v>
      </c>
      <c r="AL7" t="s">
        <v>1181</v>
      </c>
      <c r="AM7" t="s">
        <v>1188</v>
      </c>
      <c r="AN7" s="270">
        <v>585</v>
      </c>
      <c r="AO7" s="270">
        <v>27.86</v>
      </c>
    </row>
    <row r="8" spans="1:41" x14ac:dyDescent="0.25">
      <c r="A8" s="97">
        <f t="shared" si="0"/>
        <v>45723</v>
      </c>
      <c r="B8" s="9">
        <f t="shared" si="1"/>
        <v>3076</v>
      </c>
      <c r="C8" s="9">
        <f t="shared" si="2"/>
        <v>2718</v>
      </c>
      <c r="D8" s="9"/>
      <c r="F8" s="24"/>
      <c r="M8" s="29">
        <v>45720</v>
      </c>
      <c r="N8" s="270">
        <v>3375</v>
      </c>
      <c r="O8" s="270">
        <v>3080</v>
      </c>
      <c r="S8" s="29">
        <v>45413</v>
      </c>
      <c r="T8" s="270">
        <v>4573</v>
      </c>
      <c r="U8" s="270">
        <v>288467</v>
      </c>
      <c r="V8" s="270">
        <v>3736</v>
      </c>
      <c r="W8" s="270">
        <v>190644</v>
      </c>
      <c r="X8" s="24" t="s">
        <v>1156</v>
      </c>
      <c r="Y8" s="270">
        <v>5763</v>
      </c>
      <c r="Z8" s="270">
        <v>745561</v>
      </c>
      <c r="AA8" s="270">
        <v>5588</v>
      </c>
      <c r="AB8" s="270">
        <v>483267</v>
      </c>
      <c r="AC8" s="94" t="s">
        <v>1157</v>
      </c>
      <c r="AD8" s="10">
        <f t="shared" si="3"/>
        <v>0.96963387124761413</v>
      </c>
      <c r="AJ8" s="11" t="s">
        <v>1178</v>
      </c>
      <c r="AK8" s="8">
        <v>45741</v>
      </c>
      <c r="AL8" t="s">
        <v>1221</v>
      </c>
      <c r="AM8" t="s">
        <v>2716</v>
      </c>
      <c r="AN8" s="270">
        <v>577</v>
      </c>
      <c r="AO8" s="270">
        <v>82.43</v>
      </c>
    </row>
    <row r="9" spans="1:41" x14ac:dyDescent="0.25">
      <c r="A9" s="97">
        <f t="shared" si="0"/>
        <v>45724</v>
      </c>
      <c r="B9" s="9">
        <f t="shared" si="1"/>
        <v>2491</v>
      </c>
      <c r="C9" s="9">
        <f t="shared" si="2"/>
        <v>2258</v>
      </c>
      <c r="D9" s="9"/>
      <c r="F9" s="24"/>
      <c r="M9" s="29">
        <v>45721</v>
      </c>
      <c r="N9" s="270">
        <v>3241</v>
      </c>
      <c r="O9" s="270">
        <v>2911</v>
      </c>
      <c r="S9" s="29">
        <v>45444</v>
      </c>
      <c r="T9" s="270">
        <v>4427</v>
      </c>
      <c r="U9" s="270">
        <v>263395</v>
      </c>
      <c r="V9" s="270">
        <v>3650</v>
      </c>
      <c r="W9" s="270">
        <v>173867</v>
      </c>
      <c r="X9" s="24" t="s">
        <v>1158</v>
      </c>
      <c r="Y9" s="270">
        <v>5801</v>
      </c>
      <c r="Z9" s="270">
        <v>705138</v>
      </c>
      <c r="AA9" s="270">
        <v>5652</v>
      </c>
      <c r="AB9" s="270">
        <v>458999</v>
      </c>
      <c r="AC9" s="94" t="s">
        <v>1159</v>
      </c>
      <c r="AD9" s="10">
        <f t="shared" si="3"/>
        <v>0.97431477331494565</v>
      </c>
      <c r="AJ9" s="11" t="s">
        <v>1178</v>
      </c>
      <c r="AK9" s="8">
        <v>45729</v>
      </c>
      <c r="AL9" t="s">
        <v>1181</v>
      </c>
      <c r="AM9" t="s">
        <v>2717</v>
      </c>
      <c r="AN9" s="270">
        <v>566</v>
      </c>
      <c r="AO9" s="270">
        <v>29.79</v>
      </c>
    </row>
    <row r="10" spans="1:41" x14ac:dyDescent="0.25">
      <c r="A10" s="97">
        <f t="shared" si="0"/>
        <v>45725</v>
      </c>
      <c r="B10" s="9">
        <f t="shared" si="1"/>
        <v>2357</v>
      </c>
      <c r="C10" s="9">
        <f t="shared" si="2"/>
        <v>2083</v>
      </c>
      <c r="D10" s="9"/>
      <c r="F10" s="24"/>
      <c r="G10" s="24"/>
      <c r="M10" s="29">
        <v>45722</v>
      </c>
      <c r="N10" s="270">
        <v>3196</v>
      </c>
      <c r="O10" s="270">
        <v>2858</v>
      </c>
      <c r="S10" s="29">
        <v>45474</v>
      </c>
      <c r="T10" s="270">
        <v>4559</v>
      </c>
      <c r="U10" s="270">
        <v>291064</v>
      </c>
      <c r="V10" s="270">
        <v>3822</v>
      </c>
      <c r="W10" s="270">
        <v>191078</v>
      </c>
      <c r="X10" s="24" t="s">
        <v>1160</v>
      </c>
      <c r="Y10" s="270">
        <v>5979</v>
      </c>
      <c r="Z10" s="270">
        <v>775255</v>
      </c>
      <c r="AA10" s="270">
        <v>5811</v>
      </c>
      <c r="AB10" s="270">
        <v>502090</v>
      </c>
      <c r="AC10" s="94" t="s">
        <v>1161</v>
      </c>
      <c r="AD10" s="10">
        <f t="shared" si="3"/>
        <v>0.97190165579528354</v>
      </c>
      <c r="AJ10" s="11" t="s">
        <v>1178</v>
      </c>
      <c r="AK10" s="8">
        <v>45721</v>
      </c>
      <c r="AL10" t="s">
        <v>1181</v>
      </c>
      <c r="AM10" t="s">
        <v>1216</v>
      </c>
      <c r="AN10" s="270">
        <v>561</v>
      </c>
      <c r="AO10" s="270">
        <v>20.78</v>
      </c>
    </row>
    <row r="11" spans="1:41" x14ac:dyDescent="0.25">
      <c r="A11" s="97">
        <f t="shared" si="0"/>
        <v>45726</v>
      </c>
      <c r="B11" s="9">
        <f t="shared" si="1"/>
        <v>3179</v>
      </c>
      <c r="C11" s="9">
        <f t="shared" si="2"/>
        <v>2821</v>
      </c>
      <c r="D11" s="9"/>
      <c r="F11" s="24"/>
      <c r="M11" s="29">
        <v>45723</v>
      </c>
      <c r="N11" s="270">
        <v>3076</v>
      </c>
      <c r="O11" s="270">
        <v>2718</v>
      </c>
      <c r="S11" s="29">
        <v>45505</v>
      </c>
      <c r="T11" s="270">
        <v>4282</v>
      </c>
      <c r="U11" s="270">
        <v>282755</v>
      </c>
      <c r="V11" s="270">
        <v>3628</v>
      </c>
      <c r="W11" s="270">
        <v>189386</v>
      </c>
      <c r="X11" s="24" t="s">
        <v>1162</v>
      </c>
      <c r="Y11" s="270">
        <v>6071</v>
      </c>
      <c r="Z11" s="270">
        <v>791987</v>
      </c>
      <c r="AA11" s="270">
        <v>5932</v>
      </c>
      <c r="AB11" s="270">
        <v>518270</v>
      </c>
      <c r="AC11" s="94" t="s">
        <v>1163</v>
      </c>
      <c r="AD11" s="10">
        <f t="shared" si="3"/>
        <v>0.97710426618349533</v>
      </c>
      <c r="AJ11" s="11" t="s">
        <v>1190</v>
      </c>
      <c r="AK11" s="8">
        <v>45718</v>
      </c>
      <c r="AL11" t="s">
        <v>1179</v>
      </c>
      <c r="AM11" t="s">
        <v>1470</v>
      </c>
      <c r="AN11" s="270">
        <v>532</v>
      </c>
      <c r="AO11" s="270">
        <v>17.73</v>
      </c>
    </row>
    <row r="12" spans="1:41" x14ac:dyDescent="0.25">
      <c r="A12" s="97">
        <f t="shared" si="0"/>
        <v>45727</v>
      </c>
      <c r="B12" s="9">
        <f t="shared" si="1"/>
        <v>3173</v>
      </c>
      <c r="C12" s="9">
        <f t="shared" si="2"/>
        <v>2861</v>
      </c>
      <c r="D12" s="9"/>
      <c r="F12" s="24"/>
      <c r="M12" s="29">
        <v>45724</v>
      </c>
      <c r="N12" s="270">
        <v>2491</v>
      </c>
      <c r="O12" s="270">
        <v>2258</v>
      </c>
      <c r="S12" s="29">
        <v>45536</v>
      </c>
      <c r="T12" s="270">
        <v>4210</v>
      </c>
      <c r="U12" s="270">
        <v>250350</v>
      </c>
      <c r="V12" s="270">
        <v>3512</v>
      </c>
      <c r="W12" s="270">
        <v>165131</v>
      </c>
      <c r="X12" s="24" t="s">
        <v>1164</v>
      </c>
      <c r="Y12" s="270">
        <v>5968</v>
      </c>
      <c r="Z12" s="270">
        <v>685008</v>
      </c>
      <c r="AA12" s="270">
        <v>5799</v>
      </c>
      <c r="AB12" s="270">
        <v>436046</v>
      </c>
      <c r="AC12" s="94" t="s">
        <v>1165</v>
      </c>
      <c r="AD12" s="10">
        <f t="shared" si="3"/>
        <v>0.97168230563002678</v>
      </c>
      <c r="AJ12" s="11" t="s">
        <v>1178</v>
      </c>
      <c r="AK12" s="8">
        <v>45719</v>
      </c>
      <c r="AL12" t="s">
        <v>1181</v>
      </c>
      <c r="AM12" t="s">
        <v>1187</v>
      </c>
      <c r="AN12" s="270">
        <v>530</v>
      </c>
      <c r="AO12" s="270">
        <v>18.28</v>
      </c>
    </row>
    <row r="13" spans="1:41" x14ac:dyDescent="0.25">
      <c r="A13" s="97">
        <f t="shared" si="0"/>
        <v>45728</v>
      </c>
      <c r="B13" s="9">
        <f t="shared" si="1"/>
        <v>3101</v>
      </c>
      <c r="C13" s="9">
        <f t="shared" si="2"/>
        <v>2770</v>
      </c>
      <c r="D13" s="9"/>
      <c r="F13" s="24"/>
      <c r="M13" s="29">
        <v>45725</v>
      </c>
      <c r="N13" s="270">
        <v>2357</v>
      </c>
      <c r="O13" s="270">
        <v>2083</v>
      </c>
      <c r="S13" s="29">
        <v>45566</v>
      </c>
      <c r="T13" s="270">
        <v>4265</v>
      </c>
      <c r="U13" s="270">
        <v>250826</v>
      </c>
      <c r="V13" s="270">
        <v>3670</v>
      </c>
      <c r="W13" s="270">
        <v>167646</v>
      </c>
      <c r="X13" s="24" t="s">
        <v>1166</v>
      </c>
      <c r="Y13" s="270">
        <v>5924</v>
      </c>
      <c r="Z13" s="270">
        <v>669360</v>
      </c>
      <c r="AA13" s="270">
        <v>5720</v>
      </c>
      <c r="AB13" s="270">
        <v>429126</v>
      </c>
      <c r="AC13" s="94" t="s">
        <v>1167</v>
      </c>
      <c r="AD13" s="10">
        <f t="shared" si="3"/>
        <v>0.96556380823767729</v>
      </c>
      <c r="AJ13" s="11" t="s">
        <v>1190</v>
      </c>
      <c r="AK13" s="8">
        <v>45719</v>
      </c>
      <c r="AL13" t="s">
        <v>1185</v>
      </c>
      <c r="AM13" t="s">
        <v>1224</v>
      </c>
      <c r="AN13" s="270">
        <v>524</v>
      </c>
      <c r="AO13" s="270">
        <v>18.07</v>
      </c>
    </row>
    <row r="14" spans="1:41" x14ac:dyDescent="0.25">
      <c r="A14" s="97">
        <f t="shared" si="0"/>
        <v>45729</v>
      </c>
      <c r="B14" s="9">
        <f t="shared" si="1"/>
        <v>3237</v>
      </c>
      <c r="C14" s="9">
        <f t="shared" si="2"/>
        <v>2883</v>
      </c>
      <c r="D14" s="9"/>
      <c r="F14" s="24"/>
      <c r="M14" s="29">
        <v>45726</v>
      </c>
      <c r="N14" s="270">
        <v>3179</v>
      </c>
      <c r="O14" s="270">
        <v>2821</v>
      </c>
      <c r="S14" s="29">
        <v>45597</v>
      </c>
      <c r="T14" s="270">
        <v>4170</v>
      </c>
      <c r="U14" s="270">
        <v>256733</v>
      </c>
      <c r="V14" s="270">
        <v>3467</v>
      </c>
      <c r="W14" s="270">
        <v>171158</v>
      </c>
      <c r="X14" s="24" t="s">
        <v>1168</v>
      </c>
      <c r="Y14" s="270">
        <v>5884</v>
      </c>
      <c r="Z14" s="270">
        <v>651853</v>
      </c>
      <c r="AA14" s="270">
        <v>5691</v>
      </c>
      <c r="AB14" s="270">
        <v>420662</v>
      </c>
      <c r="AC14" s="94" t="s">
        <v>1169</v>
      </c>
      <c r="AD14" s="10">
        <f>AA14/Y14</f>
        <v>0.967199184228416</v>
      </c>
      <c r="AJ14" s="11" t="s">
        <v>1178</v>
      </c>
      <c r="AK14" s="8">
        <v>45728</v>
      </c>
      <c r="AL14" t="s">
        <v>1221</v>
      </c>
      <c r="AM14" t="s">
        <v>2718</v>
      </c>
      <c r="AN14" s="270">
        <v>515</v>
      </c>
      <c r="AO14" s="270">
        <v>25.75</v>
      </c>
    </row>
    <row r="15" spans="1:41" x14ac:dyDescent="0.25">
      <c r="A15" s="97">
        <f t="shared" si="0"/>
        <v>45730</v>
      </c>
      <c r="B15" s="9">
        <f t="shared" si="1"/>
        <v>2927</v>
      </c>
      <c r="C15" s="9">
        <f t="shared" si="2"/>
        <v>2545</v>
      </c>
      <c r="D15" s="9"/>
      <c r="F15" s="24"/>
      <c r="M15" s="29">
        <v>45727</v>
      </c>
      <c r="N15" s="270">
        <v>3173</v>
      </c>
      <c r="O15" s="270">
        <v>2861</v>
      </c>
      <c r="S15" s="29">
        <v>45627</v>
      </c>
      <c r="T15" s="270">
        <v>4297</v>
      </c>
      <c r="U15" s="270">
        <v>262353</v>
      </c>
      <c r="V15" s="270">
        <v>3440</v>
      </c>
      <c r="W15" s="270">
        <v>176149</v>
      </c>
      <c r="X15" s="24" t="s">
        <v>1170</v>
      </c>
      <c r="Y15" s="270">
        <v>5841</v>
      </c>
      <c r="Z15" s="270">
        <v>649262</v>
      </c>
      <c r="AA15" s="270">
        <v>5628</v>
      </c>
      <c r="AB15" s="270">
        <v>418772</v>
      </c>
      <c r="AC15" s="94" t="s">
        <v>1171</v>
      </c>
      <c r="AD15" s="10">
        <f t="shared" si="3"/>
        <v>0.96353364149974319</v>
      </c>
      <c r="AJ15" s="11" t="s">
        <v>1190</v>
      </c>
      <c r="AK15" s="8">
        <v>45743</v>
      </c>
      <c r="AL15" t="s">
        <v>1191</v>
      </c>
      <c r="AM15" t="s">
        <v>1218</v>
      </c>
      <c r="AN15" s="270">
        <v>505</v>
      </c>
      <c r="AO15" s="270">
        <v>101</v>
      </c>
    </row>
    <row r="16" spans="1:41" x14ac:dyDescent="0.25">
      <c r="A16" s="97">
        <f t="shared" si="0"/>
        <v>45731</v>
      </c>
      <c r="B16" s="9">
        <f t="shared" si="1"/>
        <v>2408</v>
      </c>
      <c r="C16" s="9">
        <f t="shared" si="2"/>
        <v>2188</v>
      </c>
      <c r="D16" s="9"/>
      <c r="F16" s="24"/>
      <c r="M16" s="29">
        <v>45728</v>
      </c>
      <c r="N16" s="270">
        <v>3101</v>
      </c>
      <c r="O16" s="270">
        <v>2770</v>
      </c>
      <c r="S16" s="29">
        <v>45658</v>
      </c>
      <c r="T16" s="270">
        <v>3819</v>
      </c>
      <c r="U16" s="270">
        <v>207830</v>
      </c>
      <c r="V16" s="270">
        <v>3139</v>
      </c>
      <c r="W16" s="270">
        <v>137521</v>
      </c>
      <c r="X16" s="24" t="s">
        <v>1172</v>
      </c>
      <c r="Y16" s="270">
        <v>5708</v>
      </c>
      <c r="Z16" s="270">
        <v>596260</v>
      </c>
      <c r="AA16" s="270">
        <v>5511</v>
      </c>
      <c r="AB16" s="270">
        <v>385998</v>
      </c>
      <c r="AC16" s="94" t="s">
        <v>1173</v>
      </c>
      <c r="AD16" s="10">
        <f t="shared" si="3"/>
        <v>0.96548703573931327</v>
      </c>
      <c r="AJ16" s="11" t="s">
        <v>1178</v>
      </c>
      <c r="AK16" s="8">
        <v>45728</v>
      </c>
      <c r="AL16" t="s">
        <v>1181</v>
      </c>
      <c r="AM16" t="s">
        <v>1211</v>
      </c>
      <c r="AN16" s="270">
        <v>504</v>
      </c>
      <c r="AO16" s="270">
        <v>25.2</v>
      </c>
    </row>
    <row r="17" spans="1:41" x14ac:dyDescent="0.25">
      <c r="A17" s="97">
        <f t="shared" si="0"/>
        <v>45732</v>
      </c>
      <c r="B17" s="9">
        <f t="shared" si="1"/>
        <v>2377</v>
      </c>
      <c r="C17" s="9">
        <f t="shared" si="2"/>
        <v>2116</v>
      </c>
      <c r="D17" s="9"/>
      <c r="F17" s="24"/>
      <c r="M17" s="29">
        <v>45729</v>
      </c>
      <c r="N17" s="270">
        <v>3237</v>
      </c>
      <c r="O17" s="270">
        <v>2883</v>
      </c>
      <c r="S17" s="29">
        <v>45689</v>
      </c>
      <c r="T17" s="270">
        <v>4066</v>
      </c>
      <c r="U17" s="270">
        <v>306607</v>
      </c>
      <c r="V17" s="270">
        <v>3343</v>
      </c>
      <c r="W17" s="270">
        <v>227092</v>
      </c>
      <c r="X17" s="24" t="s">
        <v>1174</v>
      </c>
      <c r="Y17" s="270">
        <v>5698</v>
      </c>
      <c r="Z17" s="270">
        <v>644505</v>
      </c>
      <c r="AA17" s="270">
        <v>5523</v>
      </c>
      <c r="AB17" s="270">
        <v>426505</v>
      </c>
      <c r="AC17" s="94" t="s">
        <v>1175</v>
      </c>
      <c r="AD17" s="10">
        <f>AA17/Y17</f>
        <v>0.96928746928746934</v>
      </c>
      <c r="AJ17" s="11" t="s">
        <v>1178</v>
      </c>
      <c r="AK17" s="8">
        <v>45718</v>
      </c>
      <c r="AL17" t="s">
        <v>1181</v>
      </c>
      <c r="AM17" t="s">
        <v>2719</v>
      </c>
      <c r="AN17" s="270">
        <v>503</v>
      </c>
      <c r="AO17" s="270">
        <v>16.77</v>
      </c>
    </row>
    <row r="18" spans="1:41" ht="16.5" thickBot="1" x14ac:dyDescent="0.3">
      <c r="A18" s="97">
        <f t="shared" si="0"/>
        <v>45733</v>
      </c>
      <c r="B18" s="9">
        <f t="shared" si="1"/>
        <v>3061</v>
      </c>
      <c r="C18" s="9">
        <f t="shared" si="2"/>
        <v>2766</v>
      </c>
      <c r="D18" s="9"/>
      <c r="F18" s="24"/>
      <c r="M18" s="29">
        <v>45730</v>
      </c>
      <c r="N18" s="270">
        <v>2927</v>
      </c>
      <c r="O18" s="270">
        <v>2545</v>
      </c>
      <c r="S18" s="30">
        <v>45717</v>
      </c>
      <c r="T18" s="270">
        <v>4247</v>
      </c>
      <c r="U18" s="270">
        <v>437021</v>
      </c>
      <c r="V18" s="270">
        <v>3362</v>
      </c>
      <c r="W18" s="270">
        <v>350014</v>
      </c>
      <c r="X18" s="23" t="s">
        <v>1176</v>
      </c>
      <c r="Y18" s="270">
        <v>5747</v>
      </c>
      <c r="Z18" s="270">
        <v>736137</v>
      </c>
      <c r="AA18" s="270">
        <v>5591</v>
      </c>
      <c r="AB18" s="270">
        <v>486989</v>
      </c>
      <c r="AC18" s="95" t="s">
        <v>1177</v>
      </c>
      <c r="AD18" s="10">
        <f>AA18/Y18</f>
        <v>0.97285540281886207</v>
      </c>
      <c r="AJ18" s="11" t="s">
        <v>1178</v>
      </c>
      <c r="AK18" s="8">
        <v>45742</v>
      </c>
      <c r="AL18" t="s">
        <v>1221</v>
      </c>
      <c r="AM18" t="s">
        <v>2720</v>
      </c>
      <c r="AN18" s="270">
        <v>501</v>
      </c>
      <c r="AO18" s="270">
        <v>83.5</v>
      </c>
    </row>
    <row r="19" spans="1:41" x14ac:dyDescent="0.25">
      <c r="A19" s="97">
        <f t="shared" si="0"/>
        <v>45734</v>
      </c>
      <c r="B19" s="9">
        <f t="shared" si="1"/>
        <v>3050</v>
      </c>
      <c r="C19" s="9">
        <f t="shared" si="2"/>
        <v>2698</v>
      </c>
      <c r="D19" s="9"/>
      <c r="F19" s="24"/>
      <c r="G19" s="24"/>
      <c r="M19" s="29">
        <v>45731</v>
      </c>
      <c r="N19" s="270">
        <v>2408</v>
      </c>
      <c r="O19" s="270">
        <v>2188</v>
      </c>
      <c r="AJ19" s="11" t="s">
        <v>1178</v>
      </c>
      <c r="AK19" s="8">
        <v>45735</v>
      </c>
      <c r="AL19" t="s">
        <v>1221</v>
      </c>
      <c r="AM19" t="s">
        <v>2721</v>
      </c>
      <c r="AN19" s="270">
        <v>501</v>
      </c>
      <c r="AO19" s="270">
        <v>38.54</v>
      </c>
    </row>
    <row r="20" spans="1:41" x14ac:dyDescent="0.25">
      <c r="A20" s="97">
        <f t="shared" si="0"/>
        <v>45735</v>
      </c>
      <c r="B20" s="9">
        <f t="shared" si="1"/>
        <v>3051</v>
      </c>
      <c r="C20" s="9">
        <f t="shared" si="2"/>
        <v>2668</v>
      </c>
      <c r="D20" s="9"/>
      <c r="M20" s="29">
        <v>45732</v>
      </c>
      <c r="N20" s="270">
        <v>2377</v>
      </c>
      <c r="O20" s="270">
        <v>2116</v>
      </c>
      <c r="AJ20" s="11" t="s">
        <v>1190</v>
      </c>
      <c r="AK20" s="8">
        <v>45718</v>
      </c>
      <c r="AL20" t="s">
        <v>1181</v>
      </c>
      <c r="AM20" t="s">
        <v>1500</v>
      </c>
      <c r="AN20" s="270">
        <v>494</v>
      </c>
      <c r="AO20" s="270">
        <v>16.47</v>
      </c>
    </row>
    <row r="21" spans="1:41" ht="15.75" customHeight="1" thickBot="1" x14ac:dyDescent="0.3">
      <c r="A21" s="97">
        <f t="shared" si="0"/>
        <v>45736</v>
      </c>
      <c r="B21" s="9">
        <f t="shared" si="1"/>
        <v>3084</v>
      </c>
      <c r="C21" s="9">
        <f t="shared" si="2"/>
        <v>2674</v>
      </c>
      <c r="D21" s="9"/>
      <c r="F21" s="482" t="s">
        <v>217</v>
      </c>
      <c r="G21" s="482"/>
      <c r="H21" s="482"/>
      <c r="I21" s="482"/>
      <c r="J21" s="482"/>
      <c r="K21" s="482"/>
      <c r="M21" s="29">
        <v>45733</v>
      </c>
      <c r="N21" s="270">
        <v>3061</v>
      </c>
      <c r="O21" s="270">
        <v>2766</v>
      </c>
      <c r="AJ21" s="11" t="s">
        <v>1178</v>
      </c>
      <c r="AK21" s="8">
        <v>45729</v>
      </c>
      <c r="AL21" t="s">
        <v>1181</v>
      </c>
      <c r="AM21" t="s">
        <v>1184</v>
      </c>
      <c r="AN21" s="270">
        <v>484</v>
      </c>
      <c r="AO21" s="270">
        <v>25.47</v>
      </c>
    </row>
    <row r="22" spans="1:41" x14ac:dyDescent="0.25">
      <c r="A22" s="97">
        <f t="shared" si="0"/>
        <v>45737</v>
      </c>
      <c r="B22" s="9">
        <f t="shared" si="1"/>
        <v>2808</v>
      </c>
      <c r="C22" s="9">
        <f t="shared" si="2"/>
        <v>2384</v>
      </c>
      <c r="D22" s="9"/>
      <c r="F22" s="63" t="s">
        <v>218</v>
      </c>
      <c r="G22" s="478" t="s">
        <v>214</v>
      </c>
      <c r="H22" s="478"/>
      <c r="I22" s="478"/>
      <c r="J22" s="478"/>
      <c r="K22" s="63" t="s">
        <v>333</v>
      </c>
      <c r="M22" s="29">
        <v>45734</v>
      </c>
      <c r="N22" s="270">
        <v>3050</v>
      </c>
      <c r="O22" s="270">
        <v>2698</v>
      </c>
      <c r="S22" s="452" t="s">
        <v>1052</v>
      </c>
      <c r="T22" s="453"/>
      <c r="U22" s="453"/>
      <c r="V22" s="453"/>
      <c r="W22" s="453"/>
      <c r="X22" s="453"/>
      <c r="Y22" s="453"/>
      <c r="Z22" s="453"/>
      <c r="AA22" s="453"/>
      <c r="AB22" s="453"/>
      <c r="AC22" s="453"/>
      <c r="AD22" s="453"/>
      <c r="AE22" s="453"/>
      <c r="AF22" s="453"/>
      <c r="AG22" s="454"/>
      <c r="AJ22" s="11" t="s">
        <v>1178</v>
      </c>
      <c r="AK22" s="8">
        <v>45734</v>
      </c>
      <c r="AL22" t="s">
        <v>1221</v>
      </c>
      <c r="AM22" t="s">
        <v>2722</v>
      </c>
      <c r="AN22" s="270">
        <v>477</v>
      </c>
      <c r="AO22" s="270">
        <v>34.07</v>
      </c>
    </row>
    <row r="23" spans="1:41" x14ac:dyDescent="0.25">
      <c r="A23" s="97">
        <f t="shared" si="0"/>
        <v>45738</v>
      </c>
      <c r="B23" s="9">
        <f t="shared" si="1"/>
        <v>2311</v>
      </c>
      <c r="C23" s="9">
        <f t="shared" si="2"/>
        <v>2038</v>
      </c>
      <c r="D23" s="9"/>
      <c r="F23" s="1">
        <v>1</v>
      </c>
      <c r="G23" s="542" t="str">
        <f>MONTH(AK5)&amp;"/"&amp;DAY(AK5)&amp;" "&amp;AM5</f>
        <v>3/4 台積電宣布在美國增資1000億美元並設研發中心 川普：在美製造沒關稅</v>
      </c>
      <c r="H23" s="542"/>
      <c r="I23" s="542"/>
      <c r="J23" s="542"/>
      <c r="K23" t="str">
        <f>AL5</f>
        <v>產業</v>
      </c>
      <c r="M23" s="29">
        <v>45735</v>
      </c>
      <c r="N23" s="270">
        <v>3051</v>
      </c>
      <c r="O23" s="270">
        <v>2668</v>
      </c>
      <c r="S23" s="32" t="s">
        <v>87</v>
      </c>
      <c r="T23" s="31" t="s">
        <v>44</v>
      </c>
      <c r="U23" s="31" t="s">
        <v>88</v>
      </c>
      <c r="V23" s="31" t="s">
        <v>27</v>
      </c>
      <c r="W23" s="31" t="s">
        <v>28</v>
      </c>
      <c r="X23" s="31" t="s">
        <v>29</v>
      </c>
      <c r="Y23" s="31" t="s">
        <v>30</v>
      </c>
      <c r="Z23" s="31" t="s">
        <v>31</v>
      </c>
      <c r="AA23" s="31" t="s">
        <v>32</v>
      </c>
      <c r="AB23" s="31" t="s">
        <v>33</v>
      </c>
      <c r="AC23" s="31" t="s">
        <v>34</v>
      </c>
      <c r="AD23" s="31" t="s">
        <v>79</v>
      </c>
      <c r="AE23" s="31" t="s">
        <v>80</v>
      </c>
      <c r="AF23" s="31" t="s">
        <v>89</v>
      </c>
      <c r="AG23" s="33" t="s">
        <v>90</v>
      </c>
      <c r="AH23" s="186" t="s">
        <v>397</v>
      </c>
      <c r="AJ23" s="11" t="s">
        <v>1178</v>
      </c>
      <c r="AK23" s="8">
        <v>45722</v>
      </c>
      <c r="AL23" t="s">
        <v>1181</v>
      </c>
      <c r="AM23" t="s">
        <v>1207</v>
      </c>
      <c r="AN23" s="270">
        <v>470</v>
      </c>
      <c r="AO23" s="270">
        <v>18.079999999999998</v>
      </c>
    </row>
    <row r="24" spans="1:41" x14ac:dyDescent="0.25">
      <c r="A24" s="97">
        <f t="shared" si="0"/>
        <v>45739</v>
      </c>
      <c r="B24" s="9">
        <f t="shared" si="1"/>
        <v>2315</v>
      </c>
      <c r="C24" s="9">
        <f t="shared" si="2"/>
        <v>2059</v>
      </c>
      <c r="D24" s="9"/>
      <c r="F24" s="1">
        <v>2</v>
      </c>
      <c r="G24" s="542" t="str">
        <f>MONTH(AK6)&amp;"/"&amp;DAY(AK6)&amp;" "&amp;AM6</f>
        <v>3/4 台積加碼投資美國千億美元 陸行之點名留意2大股票族群</v>
      </c>
      <c r="H24" s="542"/>
      <c r="I24" s="542"/>
      <c r="J24" s="542"/>
      <c r="K24" t="str">
        <f>AL6</f>
        <v>證券</v>
      </c>
      <c r="M24" s="29">
        <v>45736</v>
      </c>
      <c r="N24" s="270">
        <v>3084</v>
      </c>
      <c r="O24" s="270">
        <v>2674</v>
      </c>
      <c r="S24" s="249" t="s">
        <v>76</v>
      </c>
      <c r="T24" s="310" t="s">
        <v>35</v>
      </c>
      <c r="U24" s="310" t="s">
        <v>70</v>
      </c>
      <c r="V24" s="310" t="s">
        <v>36</v>
      </c>
      <c r="W24" s="310" t="s">
        <v>37</v>
      </c>
      <c r="X24" s="310" t="s">
        <v>38</v>
      </c>
      <c r="Y24" s="310" t="s">
        <v>39</v>
      </c>
      <c r="Z24" s="310" t="s">
        <v>40</v>
      </c>
      <c r="AA24" s="310" t="s">
        <v>41</v>
      </c>
      <c r="AB24" s="310" t="s">
        <v>42</v>
      </c>
      <c r="AC24" s="310" t="s">
        <v>43</v>
      </c>
      <c r="AD24" s="310" t="s">
        <v>77</v>
      </c>
      <c r="AE24" s="310" t="s">
        <v>78</v>
      </c>
      <c r="AF24" s="310" t="s">
        <v>85</v>
      </c>
      <c r="AG24" s="250" t="s">
        <v>86</v>
      </c>
      <c r="AJ24" s="11" t="s">
        <v>1178</v>
      </c>
      <c r="AK24" s="8">
        <v>45720</v>
      </c>
      <c r="AL24" t="s">
        <v>1221</v>
      </c>
      <c r="AM24" t="s">
        <v>2723</v>
      </c>
      <c r="AN24" s="270">
        <v>458</v>
      </c>
      <c r="AO24" s="270">
        <v>16.36</v>
      </c>
    </row>
    <row r="25" spans="1:41" x14ac:dyDescent="0.25">
      <c r="A25" s="97">
        <f t="shared" si="0"/>
        <v>45740</v>
      </c>
      <c r="B25" s="9">
        <f t="shared" si="1"/>
        <v>3055</v>
      </c>
      <c r="C25" s="9">
        <f t="shared" si="2"/>
        <v>2691</v>
      </c>
      <c r="D25" s="9"/>
      <c r="F25" s="1">
        <v>3</v>
      </c>
      <c r="G25" s="542" t="str">
        <f>MONTH(AK7)&amp;"/"&amp;DAY(AK7)&amp;" "&amp;AM7</f>
        <v>3/11 特斯拉為何單日狂瀉15%？股價已腰斬 馬斯克坦承事業有很大困難</v>
      </c>
      <c r="H25" s="542"/>
      <c r="I25" s="542"/>
      <c r="J25" s="542"/>
      <c r="K25" t="str">
        <f>AL7</f>
        <v>國際</v>
      </c>
      <c r="M25" s="29">
        <v>45737</v>
      </c>
      <c r="N25" s="270">
        <v>2808</v>
      </c>
      <c r="O25" s="270">
        <v>2384</v>
      </c>
      <c r="S25" s="35">
        <v>45323</v>
      </c>
      <c r="T25" s="36" t="s">
        <v>1144</v>
      </c>
      <c r="U25" s="270">
        <v>7443</v>
      </c>
      <c r="V25" s="270">
        <v>3708</v>
      </c>
      <c r="W25" s="270">
        <v>3735</v>
      </c>
      <c r="X25" s="270">
        <v>378</v>
      </c>
      <c r="Y25" s="270">
        <v>343</v>
      </c>
      <c r="Z25" s="270">
        <v>2987</v>
      </c>
      <c r="AA25" s="270">
        <v>109</v>
      </c>
      <c r="AB25" s="270">
        <v>233</v>
      </c>
      <c r="AC25" s="270">
        <v>3393</v>
      </c>
      <c r="AD25" s="270">
        <v>0</v>
      </c>
      <c r="AE25" s="270">
        <v>0</v>
      </c>
      <c r="AF25" s="270">
        <v>1043</v>
      </c>
      <c r="AG25" s="270">
        <v>1043</v>
      </c>
      <c r="AH25" s="10">
        <f>Y5/U25</f>
        <v>0.71718393121053337</v>
      </c>
      <c r="AJ25" s="11" t="s">
        <v>1190</v>
      </c>
      <c r="AK25" s="8">
        <v>45739</v>
      </c>
      <c r="AL25" t="s">
        <v>1179</v>
      </c>
      <c r="AM25" t="s">
        <v>1575</v>
      </c>
      <c r="AN25" s="270">
        <v>458</v>
      </c>
      <c r="AO25" s="270">
        <v>50.89</v>
      </c>
    </row>
    <row r="26" spans="1:41" x14ac:dyDescent="0.25">
      <c r="A26" s="97">
        <f t="shared" si="0"/>
        <v>45741</v>
      </c>
      <c r="B26" s="9">
        <f t="shared" si="1"/>
        <v>3056</v>
      </c>
      <c r="C26" s="9">
        <f t="shared" si="2"/>
        <v>2666</v>
      </c>
      <c r="D26" s="9"/>
      <c r="M26" s="29">
        <v>45738</v>
      </c>
      <c r="N26" s="270">
        <v>2311</v>
      </c>
      <c r="O26" s="270">
        <v>2038</v>
      </c>
      <c r="S26" s="29">
        <v>45352</v>
      </c>
      <c r="T26" t="s">
        <v>1144</v>
      </c>
      <c r="U26" s="270">
        <v>7633</v>
      </c>
      <c r="V26" s="270">
        <v>3800</v>
      </c>
      <c r="W26" s="270">
        <v>3833</v>
      </c>
      <c r="X26" s="270">
        <v>386</v>
      </c>
      <c r="Y26" s="270">
        <v>343</v>
      </c>
      <c r="Z26" s="270">
        <v>3071</v>
      </c>
      <c r="AA26" s="270">
        <v>215</v>
      </c>
      <c r="AB26" s="270">
        <v>237</v>
      </c>
      <c r="AC26" s="270">
        <v>3381</v>
      </c>
      <c r="AD26" s="270">
        <v>0</v>
      </c>
      <c r="AE26" s="270">
        <v>0</v>
      </c>
      <c r="AF26" s="270">
        <v>975</v>
      </c>
      <c r="AG26" s="270">
        <v>975</v>
      </c>
      <c r="AH26" s="10">
        <f>Y6/U26</f>
        <v>0.73077426961876069</v>
      </c>
      <c r="AJ26" s="11" t="s">
        <v>1178</v>
      </c>
      <c r="AK26" s="8">
        <v>45740</v>
      </c>
      <c r="AL26" t="s">
        <v>1185</v>
      </c>
      <c r="AM26" t="s">
        <v>1196</v>
      </c>
      <c r="AN26" s="270">
        <v>457</v>
      </c>
      <c r="AO26" s="270">
        <v>57.13</v>
      </c>
    </row>
    <row r="27" spans="1:41" x14ac:dyDescent="0.25">
      <c r="A27" s="97">
        <f t="shared" si="0"/>
        <v>45742</v>
      </c>
      <c r="B27" s="9">
        <f t="shared" si="1"/>
        <v>3002</v>
      </c>
      <c r="C27" s="9">
        <f t="shared" si="2"/>
        <v>2645</v>
      </c>
      <c r="D27" s="9"/>
      <c r="M27" s="29">
        <v>45739</v>
      </c>
      <c r="N27" s="270">
        <v>2315</v>
      </c>
      <c r="O27" s="270">
        <v>2059</v>
      </c>
      <c r="S27" s="29">
        <v>45383</v>
      </c>
      <c r="T27" t="s">
        <v>1144</v>
      </c>
      <c r="U27" s="270">
        <v>7732</v>
      </c>
      <c r="V27" s="270">
        <v>3894</v>
      </c>
      <c r="W27" s="270">
        <v>3838</v>
      </c>
      <c r="X27" s="270">
        <v>401</v>
      </c>
      <c r="Y27" s="270">
        <v>343</v>
      </c>
      <c r="Z27" s="270">
        <v>3150</v>
      </c>
      <c r="AA27" s="270">
        <v>215</v>
      </c>
      <c r="AB27" s="270">
        <v>249</v>
      </c>
      <c r="AC27" s="270">
        <v>3374</v>
      </c>
      <c r="AD27" s="270">
        <v>0</v>
      </c>
      <c r="AE27" s="270">
        <v>0</v>
      </c>
      <c r="AF27" s="270">
        <v>975</v>
      </c>
      <c r="AG27" s="270">
        <v>975</v>
      </c>
      <c r="AH27" s="10">
        <f t="shared" ref="AH27:AH36" si="4">Y7/U27</f>
        <v>0.73305742369374027</v>
      </c>
      <c r="AJ27" s="11" t="s">
        <v>1178</v>
      </c>
      <c r="AK27" s="8">
        <v>45722</v>
      </c>
      <c r="AL27" t="s">
        <v>1221</v>
      </c>
      <c r="AM27" t="s">
        <v>2724</v>
      </c>
      <c r="AN27" s="270">
        <v>456</v>
      </c>
      <c r="AO27" s="270">
        <v>17.54</v>
      </c>
    </row>
    <row r="28" spans="1:41" x14ac:dyDescent="0.25">
      <c r="A28" s="97">
        <f t="shared" si="0"/>
        <v>45743</v>
      </c>
      <c r="B28" s="9">
        <f t="shared" si="1"/>
        <v>2997</v>
      </c>
      <c r="C28" s="9">
        <f t="shared" si="2"/>
        <v>2601</v>
      </c>
      <c r="D28" s="9"/>
      <c r="M28" s="29">
        <v>45740</v>
      </c>
      <c r="N28" s="270">
        <v>3055</v>
      </c>
      <c r="O28" s="270">
        <v>2691</v>
      </c>
      <c r="S28" s="29">
        <v>45413</v>
      </c>
      <c r="T28" t="s">
        <v>1144</v>
      </c>
      <c r="U28" s="270">
        <v>7865</v>
      </c>
      <c r="V28" s="270">
        <v>4007</v>
      </c>
      <c r="W28" s="270">
        <v>3858</v>
      </c>
      <c r="X28" s="270">
        <v>399</v>
      </c>
      <c r="Y28" s="270">
        <v>355</v>
      </c>
      <c r="Z28" s="270">
        <v>3253</v>
      </c>
      <c r="AA28" s="270">
        <v>202</v>
      </c>
      <c r="AB28" s="270">
        <v>246</v>
      </c>
      <c r="AC28" s="270">
        <v>3410</v>
      </c>
      <c r="AD28" s="270">
        <v>0</v>
      </c>
      <c r="AE28" s="270">
        <v>0</v>
      </c>
      <c r="AF28" s="270">
        <v>981</v>
      </c>
      <c r="AG28" s="270">
        <v>981</v>
      </c>
      <c r="AH28" s="10">
        <f t="shared" si="4"/>
        <v>0.73273998728544187</v>
      </c>
      <c r="AJ28" s="11" t="s">
        <v>1178</v>
      </c>
      <c r="AK28" s="8">
        <v>45741</v>
      </c>
      <c r="AL28" t="s">
        <v>1179</v>
      </c>
      <c r="AM28" t="s">
        <v>1180</v>
      </c>
      <c r="AN28" s="270">
        <v>452</v>
      </c>
      <c r="AO28" s="270">
        <v>64.569999999999993</v>
      </c>
    </row>
    <row r="29" spans="1:41" x14ac:dyDescent="0.25">
      <c r="A29" s="97">
        <f t="shared" si="0"/>
        <v>45744</v>
      </c>
      <c r="B29" s="9">
        <f t="shared" si="1"/>
        <v>3003</v>
      </c>
      <c r="C29" s="9">
        <f t="shared" si="2"/>
        <v>2622</v>
      </c>
      <c r="D29" s="9"/>
      <c r="M29" s="29">
        <v>45741</v>
      </c>
      <c r="N29" s="270">
        <v>3056</v>
      </c>
      <c r="O29" s="270">
        <v>2666</v>
      </c>
      <c r="S29" s="29">
        <v>45444</v>
      </c>
      <c r="T29" t="s">
        <v>1144</v>
      </c>
      <c r="U29" s="270">
        <v>7986</v>
      </c>
      <c r="V29" s="270">
        <v>4104</v>
      </c>
      <c r="W29" s="270">
        <v>3882</v>
      </c>
      <c r="X29" s="270">
        <v>411</v>
      </c>
      <c r="Y29" s="270">
        <v>359</v>
      </c>
      <c r="Z29" s="270">
        <v>3334</v>
      </c>
      <c r="AA29" s="270">
        <v>192</v>
      </c>
      <c r="AB29" s="270">
        <v>243</v>
      </c>
      <c r="AC29" s="270">
        <v>3447</v>
      </c>
      <c r="AD29" s="270">
        <v>0</v>
      </c>
      <c r="AE29" s="270">
        <v>0</v>
      </c>
      <c r="AF29" s="270">
        <v>1073</v>
      </c>
      <c r="AG29" s="270">
        <v>1086</v>
      </c>
      <c r="AH29" s="10">
        <f t="shared" si="4"/>
        <v>0.72639619333834204</v>
      </c>
      <c r="AJ29" s="11" t="s">
        <v>1190</v>
      </c>
      <c r="AK29" s="8">
        <v>45729</v>
      </c>
      <c r="AL29" t="s">
        <v>1181</v>
      </c>
      <c r="AM29" t="s">
        <v>1475</v>
      </c>
      <c r="AN29" s="270">
        <v>449</v>
      </c>
      <c r="AO29" s="270">
        <v>23.63</v>
      </c>
    </row>
    <row r="30" spans="1:41" x14ac:dyDescent="0.25">
      <c r="A30" s="97">
        <f t="shared" si="0"/>
        <v>45745</v>
      </c>
      <c r="B30" s="9">
        <f t="shared" si="1"/>
        <v>2402</v>
      </c>
      <c r="C30" s="9">
        <f t="shared" si="2"/>
        <v>2124</v>
      </c>
      <c r="D30" s="9"/>
      <c r="M30" s="29">
        <v>45742</v>
      </c>
      <c r="N30" s="270">
        <v>3002</v>
      </c>
      <c r="O30" s="270">
        <v>2645</v>
      </c>
      <c r="S30" s="29">
        <v>45474</v>
      </c>
      <c r="T30" t="s">
        <v>1144</v>
      </c>
      <c r="U30" s="270">
        <v>8093</v>
      </c>
      <c r="V30" s="270">
        <v>4194</v>
      </c>
      <c r="W30" s="270">
        <v>3899</v>
      </c>
      <c r="X30" s="270">
        <v>421</v>
      </c>
      <c r="Y30" s="270">
        <v>354</v>
      </c>
      <c r="Z30" s="270">
        <v>3419</v>
      </c>
      <c r="AA30" s="270">
        <v>181</v>
      </c>
      <c r="AB30" s="270">
        <v>234</v>
      </c>
      <c r="AC30" s="270">
        <v>3484</v>
      </c>
      <c r="AD30" s="270">
        <v>0</v>
      </c>
      <c r="AE30" s="270">
        <v>0</v>
      </c>
      <c r="AF30" s="270">
        <v>1039</v>
      </c>
      <c r="AG30" s="270">
        <v>1049</v>
      </c>
      <c r="AH30" s="10">
        <f t="shared" si="4"/>
        <v>0.73878660570863708</v>
      </c>
      <c r="AJ30" s="11" t="s">
        <v>1178</v>
      </c>
      <c r="AK30" s="8">
        <v>45741</v>
      </c>
      <c r="AL30" t="s">
        <v>1221</v>
      </c>
      <c r="AM30" t="s">
        <v>2725</v>
      </c>
      <c r="AN30" s="270">
        <v>447</v>
      </c>
      <c r="AO30" s="270">
        <v>63.86</v>
      </c>
    </row>
    <row r="31" spans="1:41" x14ac:dyDescent="0.25">
      <c r="A31" s="97">
        <f t="shared" si="0"/>
        <v>45746</v>
      </c>
      <c r="B31" s="9">
        <f t="shared" si="1"/>
        <v>2310</v>
      </c>
      <c r="C31" s="9">
        <f t="shared" si="2"/>
        <v>2051</v>
      </c>
      <c r="D31" s="9"/>
      <c r="M31" s="29">
        <v>45743</v>
      </c>
      <c r="N31" s="270">
        <v>2997</v>
      </c>
      <c r="O31" s="270">
        <v>2601</v>
      </c>
      <c r="S31" s="29">
        <v>45505</v>
      </c>
      <c r="T31" t="s">
        <v>1144</v>
      </c>
      <c r="U31" s="270">
        <v>8105</v>
      </c>
      <c r="V31" s="270">
        <v>4241</v>
      </c>
      <c r="W31" s="270">
        <v>3864</v>
      </c>
      <c r="X31" s="270">
        <v>425</v>
      </c>
      <c r="Y31" s="270">
        <v>350</v>
      </c>
      <c r="Z31" s="270">
        <v>3466</v>
      </c>
      <c r="AA31" s="270">
        <v>172</v>
      </c>
      <c r="AB31" s="270">
        <v>227</v>
      </c>
      <c r="AC31" s="270">
        <v>3465</v>
      </c>
      <c r="AD31" s="270">
        <v>0</v>
      </c>
      <c r="AE31" s="270">
        <v>0</v>
      </c>
      <c r="AF31" s="270">
        <v>1045</v>
      </c>
      <c r="AG31" s="270">
        <v>1057</v>
      </c>
      <c r="AH31" s="10">
        <f t="shared" si="4"/>
        <v>0.74904380012338068</v>
      </c>
      <c r="AJ31" s="11" t="s">
        <v>1178</v>
      </c>
      <c r="AK31" s="8">
        <v>45738</v>
      </c>
      <c r="AL31" t="s">
        <v>1221</v>
      </c>
      <c r="AM31" t="s">
        <v>2726</v>
      </c>
      <c r="AN31" s="270">
        <v>446</v>
      </c>
      <c r="AO31" s="270">
        <v>44.6</v>
      </c>
    </row>
    <row r="32" spans="1:41" x14ac:dyDescent="0.25">
      <c r="A32" s="97">
        <f t="shared" si="0"/>
        <v>45747</v>
      </c>
      <c r="B32" s="9">
        <f t="shared" si="1"/>
        <v>3169</v>
      </c>
      <c r="C32" s="9">
        <f t="shared" si="2"/>
        <v>2800</v>
      </c>
      <c r="D32" s="9"/>
      <c r="M32" s="29">
        <v>45744</v>
      </c>
      <c r="N32" s="270">
        <v>3003</v>
      </c>
      <c r="O32" s="270">
        <v>2622</v>
      </c>
      <c r="S32" s="29">
        <v>45536</v>
      </c>
      <c r="T32" t="s">
        <v>1144</v>
      </c>
      <c r="U32" s="270">
        <v>8048</v>
      </c>
      <c r="V32" s="270">
        <v>4184</v>
      </c>
      <c r="W32" s="270">
        <v>3864</v>
      </c>
      <c r="X32" s="270">
        <v>401</v>
      </c>
      <c r="Y32" s="270">
        <v>344</v>
      </c>
      <c r="Z32" s="270">
        <v>3439</v>
      </c>
      <c r="AA32" s="270">
        <v>168</v>
      </c>
      <c r="AB32" s="270">
        <v>224</v>
      </c>
      <c r="AC32" s="270">
        <v>3472</v>
      </c>
      <c r="AD32" s="270">
        <v>0</v>
      </c>
      <c r="AE32" s="270">
        <v>0</v>
      </c>
      <c r="AF32" s="270">
        <v>1110</v>
      </c>
      <c r="AG32" s="270">
        <v>1122</v>
      </c>
      <c r="AH32" s="10">
        <f t="shared" si="4"/>
        <v>0.74155069582504973</v>
      </c>
      <c r="AJ32" s="11" t="s">
        <v>1178</v>
      </c>
      <c r="AK32" s="8">
        <v>45717</v>
      </c>
      <c r="AL32" t="s">
        <v>1181</v>
      </c>
      <c r="AM32" t="s">
        <v>2727</v>
      </c>
      <c r="AN32" s="270">
        <v>439</v>
      </c>
      <c r="AO32" s="270">
        <v>14.16</v>
      </c>
    </row>
    <row r="33" spans="1:41" x14ac:dyDescent="0.25">
      <c r="A33" s="8"/>
      <c r="C33" s="8"/>
      <c r="M33" s="29">
        <v>45745</v>
      </c>
      <c r="N33" s="270">
        <v>2402</v>
      </c>
      <c r="O33" s="270">
        <v>2124</v>
      </c>
      <c r="S33" s="29">
        <v>45566</v>
      </c>
      <c r="T33" t="s">
        <v>1144</v>
      </c>
      <c r="U33" s="270">
        <v>8070</v>
      </c>
      <c r="V33" s="270">
        <v>4206</v>
      </c>
      <c r="W33" s="270">
        <v>3864</v>
      </c>
      <c r="X33" s="270">
        <v>380</v>
      </c>
      <c r="Y33" s="270">
        <v>327</v>
      </c>
      <c r="Z33" s="270">
        <v>3499</v>
      </c>
      <c r="AA33" s="270">
        <v>161</v>
      </c>
      <c r="AB33" s="270">
        <v>227</v>
      </c>
      <c r="AC33" s="270">
        <v>3476</v>
      </c>
      <c r="AD33" s="270">
        <v>0</v>
      </c>
      <c r="AE33" s="270">
        <v>0</v>
      </c>
      <c r="AF33" s="270">
        <v>1139</v>
      </c>
      <c r="AG33" s="270">
        <v>1153</v>
      </c>
      <c r="AH33" s="10">
        <f t="shared" si="4"/>
        <v>0.73407682775712513</v>
      </c>
      <c r="AJ33" s="11" t="s">
        <v>1178</v>
      </c>
      <c r="AK33" s="8">
        <v>45717</v>
      </c>
      <c r="AL33" t="s">
        <v>1181</v>
      </c>
      <c r="AM33" t="s">
        <v>2728</v>
      </c>
      <c r="AN33" s="270">
        <v>435</v>
      </c>
      <c r="AO33" s="270">
        <v>14.03</v>
      </c>
    </row>
    <row r="34" spans="1:41" x14ac:dyDescent="0.25">
      <c r="A34" s="8"/>
      <c r="C34" s="8"/>
      <c r="M34" s="29">
        <v>45746</v>
      </c>
      <c r="N34" s="270">
        <v>2310</v>
      </c>
      <c r="O34" s="270">
        <v>2051</v>
      </c>
      <c r="S34" s="29">
        <v>45597</v>
      </c>
      <c r="T34" t="s">
        <v>1144</v>
      </c>
      <c r="U34" s="270">
        <v>8156</v>
      </c>
      <c r="V34" s="270">
        <v>4196</v>
      </c>
      <c r="W34" s="270">
        <v>3960</v>
      </c>
      <c r="X34" s="270">
        <v>374</v>
      </c>
      <c r="Y34" s="270">
        <v>324</v>
      </c>
      <c r="Z34" s="270">
        <v>3498</v>
      </c>
      <c r="AA34" s="270">
        <v>155</v>
      </c>
      <c r="AB34" s="270">
        <v>218</v>
      </c>
      <c r="AC34" s="270">
        <v>3587</v>
      </c>
      <c r="AD34" s="270">
        <v>0</v>
      </c>
      <c r="AE34" s="270">
        <v>0</v>
      </c>
      <c r="AF34" s="270">
        <v>1252</v>
      </c>
      <c r="AG34" s="270">
        <v>1264</v>
      </c>
      <c r="AH34" s="10">
        <f t="shared" si="4"/>
        <v>0.72143207454634628</v>
      </c>
      <c r="AJ34" s="11" t="s">
        <v>1178</v>
      </c>
      <c r="AK34" s="8">
        <v>45727</v>
      </c>
      <c r="AL34" t="s">
        <v>1181</v>
      </c>
      <c r="AM34" t="s">
        <v>2729</v>
      </c>
      <c r="AN34" s="270">
        <v>434</v>
      </c>
      <c r="AO34" s="270">
        <v>20.67</v>
      </c>
    </row>
    <row r="35" spans="1:41" ht="16.5" thickBot="1" x14ac:dyDescent="0.3">
      <c r="A35" s="300" t="s">
        <v>858</v>
      </c>
      <c r="C35" s="8"/>
      <c r="M35" s="30">
        <v>45747</v>
      </c>
      <c r="N35" s="270">
        <v>3169</v>
      </c>
      <c r="O35" s="270">
        <v>2800</v>
      </c>
      <c r="S35" s="29">
        <v>45627</v>
      </c>
      <c r="T35" t="s">
        <v>1144</v>
      </c>
      <c r="U35" s="270">
        <v>8112</v>
      </c>
      <c r="V35" s="270">
        <v>4199</v>
      </c>
      <c r="W35" s="270">
        <v>3913</v>
      </c>
      <c r="X35" s="270">
        <v>396</v>
      </c>
      <c r="Y35" s="270">
        <v>305</v>
      </c>
      <c r="Z35" s="270">
        <v>3498</v>
      </c>
      <c r="AA35" s="270">
        <v>194</v>
      </c>
      <c r="AB35" s="270">
        <v>203</v>
      </c>
      <c r="AC35" s="270">
        <v>3516</v>
      </c>
      <c r="AD35" s="270">
        <v>0</v>
      </c>
      <c r="AE35" s="270">
        <v>0</v>
      </c>
      <c r="AF35" s="270">
        <v>6849</v>
      </c>
      <c r="AG35" s="270">
        <v>1263</v>
      </c>
      <c r="AH35" s="10">
        <f t="shared" si="4"/>
        <v>0.72004437869822491</v>
      </c>
      <c r="AJ35" s="11" t="s">
        <v>1178</v>
      </c>
      <c r="AK35" s="8">
        <v>45742</v>
      </c>
      <c r="AL35" t="s">
        <v>1179</v>
      </c>
      <c r="AM35" t="s">
        <v>2730</v>
      </c>
      <c r="AN35" s="270">
        <v>425</v>
      </c>
      <c r="AO35" s="270">
        <v>70.83</v>
      </c>
    </row>
    <row r="36" spans="1:41" x14ac:dyDescent="0.25">
      <c r="C36" s="8"/>
      <c r="M36" s="24"/>
      <c r="S36" s="29">
        <v>45658</v>
      </c>
      <c r="T36" t="s">
        <v>1144</v>
      </c>
      <c r="U36" s="270">
        <v>8003</v>
      </c>
      <c r="V36" s="270">
        <v>4145</v>
      </c>
      <c r="W36" s="270">
        <v>3858</v>
      </c>
      <c r="X36" s="270">
        <v>390</v>
      </c>
      <c r="Y36" s="270">
        <v>288</v>
      </c>
      <c r="Z36" s="270">
        <v>3467</v>
      </c>
      <c r="AA36" s="270">
        <v>210</v>
      </c>
      <c r="AB36" s="270">
        <v>191</v>
      </c>
      <c r="AC36" s="270">
        <v>3457</v>
      </c>
      <c r="AD36" s="270">
        <v>0</v>
      </c>
      <c r="AE36" s="270">
        <v>0</v>
      </c>
      <c r="AF36" s="270">
        <v>6670</v>
      </c>
      <c r="AG36" s="270">
        <v>1333</v>
      </c>
      <c r="AH36" s="10">
        <f t="shared" si="4"/>
        <v>0.71323253779832563</v>
      </c>
      <c r="AJ36" s="11" t="s">
        <v>1178</v>
      </c>
      <c r="AK36" s="8">
        <v>45722</v>
      </c>
      <c r="AL36" t="s">
        <v>1181</v>
      </c>
      <c r="AM36" t="s">
        <v>1220</v>
      </c>
      <c r="AN36" s="270">
        <v>425</v>
      </c>
      <c r="AO36" s="270">
        <v>16.350000000000001</v>
      </c>
    </row>
    <row r="37" spans="1:41" x14ac:dyDescent="0.25">
      <c r="C37" s="8"/>
      <c r="M37" s="24"/>
      <c r="S37" s="29">
        <v>45689</v>
      </c>
      <c r="T37" t="s">
        <v>1144</v>
      </c>
      <c r="U37" s="270">
        <v>7953</v>
      </c>
      <c r="V37" s="270">
        <v>4207</v>
      </c>
      <c r="W37" s="270">
        <v>3746</v>
      </c>
      <c r="X37" s="270">
        <v>414</v>
      </c>
      <c r="Y37" s="270">
        <v>265</v>
      </c>
      <c r="Z37" s="270">
        <v>3528</v>
      </c>
      <c r="AA37" s="270">
        <v>214</v>
      </c>
      <c r="AB37" s="270">
        <v>171</v>
      </c>
      <c r="AC37" s="270">
        <v>3361</v>
      </c>
      <c r="AD37" s="270">
        <v>0</v>
      </c>
      <c r="AE37" s="270">
        <v>0</v>
      </c>
      <c r="AF37" s="270">
        <v>6707</v>
      </c>
      <c r="AG37" s="270">
        <v>1246</v>
      </c>
      <c r="AH37" s="10">
        <f>Y17/U37</f>
        <v>0.71645919778699863</v>
      </c>
      <c r="AJ37" s="11" t="s">
        <v>1178</v>
      </c>
      <c r="AK37" s="8">
        <v>45728</v>
      </c>
      <c r="AL37" t="s">
        <v>1221</v>
      </c>
      <c r="AM37" t="s">
        <v>2731</v>
      </c>
      <c r="AN37" s="270">
        <v>423</v>
      </c>
      <c r="AO37" s="270">
        <v>21.15</v>
      </c>
    </row>
    <row r="38" spans="1:41" ht="16.5" thickBot="1" x14ac:dyDescent="0.3">
      <c r="C38" s="8"/>
      <c r="M38" s="24"/>
      <c r="S38" s="30">
        <v>45717</v>
      </c>
      <c r="T38" s="13" t="s">
        <v>1144</v>
      </c>
      <c r="U38" s="270">
        <v>7920</v>
      </c>
      <c r="V38" s="270">
        <v>4236</v>
      </c>
      <c r="W38" s="270">
        <v>3684</v>
      </c>
      <c r="X38" s="270">
        <v>434</v>
      </c>
      <c r="Y38" s="270">
        <v>251</v>
      </c>
      <c r="Z38" s="270">
        <v>3551</v>
      </c>
      <c r="AA38" s="270">
        <v>224</v>
      </c>
      <c r="AB38" s="270">
        <v>152</v>
      </c>
      <c r="AC38" s="270">
        <v>3308</v>
      </c>
      <c r="AD38" s="270">
        <v>0</v>
      </c>
      <c r="AE38" s="270">
        <v>0</v>
      </c>
      <c r="AF38" s="270">
        <v>6733</v>
      </c>
      <c r="AG38" s="270">
        <v>1187</v>
      </c>
      <c r="AH38" s="10">
        <f>Y18/U38</f>
        <v>0.72563131313131313</v>
      </c>
      <c r="AJ38" s="11" t="s">
        <v>1178</v>
      </c>
      <c r="AK38" s="8">
        <v>45726</v>
      </c>
      <c r="AL38" t="s">
        <v>1185</v>
      </c>
      <c r="AM38" t="s">
        <v>2732</v>
      </c>
      <c r="AN38" s="270">
        <v>418</v>
      </c>
      <c r="AO38" s="270">
        <v>19</v>
      </c>
    </row>
    <row r="39" spans="1:41" x14ac:dyDescent="0.25">
      <c r="C39" s="8"/>
      <c r="M39" s="24"/>
      <c r="AJ39" s="11" t="s">
        <v>1178</v>
      </c>
      <c r="AK39" s="8">
        <v>45717</v>
      </c>
      <c r="AL39" t="s">
        <v>1181</v>
      </c>
      <c r="AM39" t="s">
        <v>2733</v>
      </c>
      <c r="AN39" s="270">
        <v>412</v>
      </c>
      <c r="AO39" s="270">
        <v>13.29</v>
      </c>
    </row>
    <row r="40" spans="1:41" x14ac:dyDescent="0.25">
      <c r="AJ40" s="11" t="s">
        <v>1178</v>
      </c>
      <c r="AK40" s="8">
        <v>45722</v>
      </c>
      <c r="AL40" t="s">
        <v>1221</v>
      </c>
      <c r="AM40" t="s">
        <v>2734</v>
      </c>
      <c r="AN40" s="270">
        <v>410</v>
      </c>
      <c r="AO40" s="270">
        <v>15.77</v>
      </c>
    </row>
    <row r="41" spans="1:41" x14ac:dyDescent="0.25">
      <c r="AJ41" s="11" t="s">
        <v>1178</v>
      </c>
      <c r="AK41" s="8">
        <v>45726</v>
      </c>
      <c r="AL41" t="s">
        <v>1181</v>
      </c>
      <c r="AM41" t="s">
        <v>1206</v>
      </c>
      <c r="AN41" s="270">
        <v>408</v>
      </c>
      <c r="AO41" s="270">
        <v>18.55</v>
      </c>
    </row>
    <row r="42" spans="1:41" x14ac:dyDescent="0.25">
      <c r="AJ42" s="11" t="s">
        <v>1178</v>
      </c>
      <c r="AK42" s="8">
        <v>45742</v>
      </c>
      <c r="AL42" t="s">
        <v>1181</v>
      </c>
      <c r="AM42" t="s">
        <v>1205</v>
      </c>
      <c r="AN42" s="270">
        <v>406</v>
      </c>
      <c r="AO42" s="270">
        <v>67.67</v>
      </c>
    </row>
    <row r="43" spans="1:41" x14ac:dyDescent="0.25">
      <c r="AJ43" s="11" t="s">
        <v>1178</v>
      </c>
      <c r="AK43" s="8">
        <v>45719</v>
      </c>
      <c r="AL43" t="s">
        <v>1181</v>
      </c>
      <c r="AM43" t="s">
        <v>1234</v>
      </c>
      <c r="AN43" s="270">
        <v>404</v>
      </c>
      <c r="AO43" s="270">
        <v>13.93</v>
      </c>
    </row>
    <row r="44" spans="1:41" x14ac:dyDescent="0.25">
      <c r="AJ44" s="11" t="s">
        <v>1178</v>
      </c>
      <c r="AK44" s="8">
        <v>45736</v>
      </c>
      <c r="AL44" t="s">
        <v>1181</v>
      </c>
      <c r="AM44" t="s">
        <v>1226</v>
      </c>
      <c r="AN44" s="270">
        <v>402</v>
      </c>
      <c r="AO44" s="270">
        <v>33.5</v>
      </c>
    </row>
    <row r="45" spans="1:41" x14ac:dyDescent="0.25">
      <c r="AJ45" s="11" t="s">
        <v>1178</v>
      </c>
      <c r="AK45" s="8">
        <v>45729</v>
      </c>
      <c r="AL45" t="s">
        <v>1221</v>
      </c>
      <c r="AM45" t="s">
        <v>2735</v>
      </c>
      <c r="AN45" s="270">
        <v>399</v>
      </c>
      <c r="AO45" s="270">
        <v>21</v>
      </c>
    </row>
    <row r="46" spans="1:41" x14ac:dyDescent="0.25">
      <c r="AJ46" s="11" t="s">
        <v>1178</v>
      </c>
      <c r="AK46" s="8">
        <v>45721</v>
      </c>
      <c r="AL46" t="s">
        <v>1221</v>
      </c>
      <c r="AM46" t="s">
        <v>2736</v>
      </c>
      <c r="AN46" s="270">
        <v>395</v>
      </c>
      <c r="AO46" s="270">
        <v>14.63</v>
      </c>
    </row>
    <row r="47" spans="1:41" x14ac:dyDescent="0.25">
      <c r="AJ47" s="11" t="s">
        <v>1178</v>
      </c>
      <c r="AK47" s="8">
        <v>45728</v>
      </c>
      <c r="AL47" t="s">
        <v>1181</v>
      </c>
      <c r="AM47" t="s">
        <v>1230</v>
      </c>
      <c r="AN47" s="270">
        <v>390</v>
      </c>
      <c r="AO47" s="270">
        <v>19.5</v>
      </c>
    </row>
    <row r="48" spans="1:41" x14ac:dyDescent="0.25">
      <c r="AJ48" s="11" t="s">
        <v>1178</v>
      </c>
      <c r="AK48" s="8">
        <v>45734</v>
      </c>
      <c r="AL48" t="s">
        <v>1181</v>
      </c>
      <c r="AM48" t="s">
        <v>2737</v>
      </c>
      <c r="AN48" s="270">
        <v>389</v>
      </c>
      <c r="AO48" s="270">
        <v>27.79</v>
      </c>
    </row>
    <row r="49" spans="36:41" x14ac:dyDescent="0.25">
      <c r="AJ49" s="11" t="s">
        <v>1190</v>
      </c>
      <c r="AK49" s="8">
        <v>45726</v>
      </c>
      <c r="AL49" t="s">
        <v>1191</v>
      </c>
      <c r="AM49" t="s">
        <v>1192</v>
      </c>
      <c r="AN49" s="270">
        <v>385</v>
      </c>
      <c r="AO49" s="270">
        <v>17.5</v>
      </c>
    </row>
    <row r="50" spans="36:41" x14ac:dyDescent="0.25">
      <c r="AJ50" s="11" t="s">
        <v>1190</v>
      </c>
      <c r="AK50" s="8">
        <v>45729</v>
      </c>
      <c r="AL50" t="s">
        <v>1191</v>
      </c>
      <c r="AM50" t="s">
        <v>1202</v>
      </c>
      <c r="AN50" s="270">
        <v>378</v>
      </c>
      <c r="AO50" s="270">
        <v>19.89</v>
      </c>
    </row>
    <row r="51" spans="36:41" x14ac:dyDescent="0.25">
      <c r="AJ51" s="11" t="s">
        <v>1178</v>
      </c>
      <c r="AK51" s="8">
        <v>45738</v>
      </c>
      <c r="AL51" t="s">
        <v>1221</v>
      </c>
      <c r="AM51" t="s">
        <v>2738</v>
      </c>
      <c r="AN51" s="270">
        <v>377</v>
      </c>
      <c r="AO51" s="270">
        <v>37.700000000000003</v>
      </c>
    </row>
    <row r="52" spans="36:41" x14ac:dyDescent="0.25">
      <c r="AJ52" s="11" t="s">
        <v>1178</v>
      </c>
      <c r="AK52" s="8">
        <v>45735</v>
      </c>
      <c r="AL52" t="s">
        <v>1185</v>
      </c>
      <c r="AM52" t="s">
        <v>2739</v>
      </c>
      <c r="AN52" s="270">
        <v>375</v>
      </c>
      <c r="AO52" s="270">
        <v>28.85</v>
      </c>
    </row>
    <row r="53" spans="36:41" x14ac:dyDescent="0.25">
      <c r="AJ53" s="11" t="s">
        <v>1190</v>
      </c>
      <c r="AK53" s="8">
        <v>45731</v>
      </c>
      <c r="AL53" t="s">
        <v>1179</v>
      </c>
      <c r="AM53" t="s">
        <v>1590</v>
      </c>
      <c r="AN53" s="270">
        <v>373</v>
      </c>
      <c r="AO53" s="270">
        <v>21.94</v>
      </c>
    </row>
    <row r="54" spans="36:41" ht="16.5" thickBot="1" x14ac:dyDescent="0.3">
      <c r="AJ54" s="12" t="s">
        <v>1178</v>
      </c>
      <c r="AK54" s="96">
        <v>45732</v>
      </c>
      <c r="AL54" s="13" t="s">
        <v>1181</v>
      </c>
      <c r="AM54" s="13" t="s">
        <v>2740</v>
      </c>
      <c r="AN54" s="270">
        <v>373</v>
      </c>
      <c r="AO54" s="270">
        <v>23.31</v>
      </c>
    </row>
  </sheetData>
  <mergeCells count="9">
    <mergeCell ref="AJ2:AO2"/>
    <mergeCell ref="S22:AG22"/>
    <mergeCell ref="G23:J23"/>
    <mergeCell ref="G24:J24"/>
    <mergeCell ref="G25:J25"/>
    <mergeCell ref="F21:K21"/>
    <mergeCell ref="G22:J22"/>
    <mergeCell ref="M2:O2"/>
    <mergeCell ref="S2:AC2"/>
  </mergeCells>
  <phoneticPr fontId="13" type="noConversion"/>
  <hyperlinks>
    <hyperlink ref="A35" location="目錄!A1" display="目錄" xr:uid="{7F434898-73FF-4495-8DC1-E1D083E1023C}"/>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ABBE8-E34E-4275-905B-6BFADBE5127A}">
  <dimension ref="A1:AG38"/>
  <sheetViews>
    <sheetView zoomScale="70" zoomScaleNormal="70" workbookViewId="0">
      <selection activeCell="AA33" sqref="AA33"/>
    </sheetView>
  </sheetViews>
  <sheetFormatPr defaultColWidth="8.6640625" defaultRowHeight="15.75" x14ac:dyDescent="0.25"/>
  <cols>
    <col min="23" max="23" width="12.33203125" bestFit="1" customWidth="1"/>
    <col min="24" max="24" width="15.33203125" bestFit="1" customWidth="1"/>
    <col min="25" max="25" width="13.33203125" bestFit="1" customWidth="1"/>
    <col min="26" max="26" width="27.109375" bestFit="1" customWidth="1"/>
    <col min="27" max="27" width="19.6640625" bestFit="1" customWidth="1"/>
    <col min="28" max="28" width="23" bestFit="1" customWidth="1"/>
    <col min="29" max="29" width="14.88671875" bestFit="1" customWidth="1"/>
    <col min="30" max="30" width="12.6640625" bestFit="1" customWidth="1"/>
    <col min="31" max="31" width="26.6640625" bestFit="1" customWidth="1"/>
    <col min="32" max="32" width="19.44140625" bestFit="1" customWidth="1"/>
    <col min="33" max="33" width="22.6640625" bestFit="1" customWidth="1"/>
  </cols>
  <sheetData>
    <row r="1" spans="1:33" ht="16.5" thickBot="1" x14ac:dyDescent="0.3">
      <c r="B1" s="1" t="str">
        <f>MONTH(W17)&amp;"月"</f>
        <v>1月</v>
      </c>
      <c r="C1" s="1" t="str">
        <f>MONTH(W18)&amp;"月"</f>
        <v>2月</v>
      </c>
      <c r="D1" s="1" t="str">
        <f>MONTH(W19)&amp;"月"</f>
        <v>3月</v>
      </c>
      <c r="H1" s="251"/>
      <c r="I1" s="251"/>
      <c r="J1" s="251"/>
      <c r="K1" s="251"/>
      <c r="L1" s="251"/>
      <c r="M1" s="251"/>
      <c r="N1" s="251"/>
      <c r="O1" s="251"/>
      <c r="P1" s="251"/>
      <c r="Q1" s="251"/>
      <c r="R1" s="251"/>
      <c r="S1" s="251"/>
      <c r="T1" s="251"/>
    </row>
    <row r="2" spans="1:33" ht="16.5" thickBot="1" x14ac:dyDescent="0.3">
      <c r="A2">
        <v>1</v>
      </c>
      <c r="B2" s="71">
        <f>O7</f>
        <v>0.39435879467414153</v>
      </c>
      <c r="C2" s="71">
        <f t="shared" ref="C2:D2" si="0">P7</f>
        <v>0.48701298701298701</v>
      </c>
      <c r="D2" s="71">
        <f t="shared" si="0"/>
        <v>0.60936140595093091</v>
      </c>
      <c r="H2" s="484" t="s">
        <v>1063</v>
      </c>
      <c r="I2" s="485"/>
      <c r="J2" s="485"/>
      <c r="K2" s="485"/>
      <c r="L2" s="485"/>
      <c r="M2" s="485"/>
      <c r="N2" s="485"/>
      <c r="O2" s="485"/>
      <c r="P2" s="485"/>
      <c r="Q2" s="485"/>
      <c r="R2" s="485"/>
      <c r="S2" s="485"/>
      <c r="T2" s="486"/>
    </row>
    <row r="3" spans="1:33" x14ac:dyDescent="0.25">
      <c r="A3">
        <v>2</v>
      </c>
      <c r="B3" s="71">
        <f t="shared" ref="B3:B32" si="1">O8</f>
        <v>0.15119131044148562</v>
      </c>
      <c r="C3" s="71">
        <f t="shared" ref="C3:C32" si="2">P8</f>
        <v>0.20287820287820288</v>
      </c>
      <c r="D3" s="71">
        <f t="shared" ref="D3:D32" si="3">Q8</f>
        <v>8.9437967635287982E-2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A4">
        <v>3</v>
      </c>
      <c r="B4" s="71">
        <f t="shared" si="1"/>
        <v>8.1639803784162579E-2</v>
      </c>
      <c r="C4" s="71">
        <f t="shared" si="2"/>
        <v>8.4942084942084939E-2</v>
      </c>
      <c r="D4" s="71">
        <f t="shared" si="3"/>
        <v>5.4115190534191754E-2</v>
      </c>
      <c r="H4" s="99"/>
      <c r="I4" s="490" t="s">
        <v>142</v>
      </c>
      <c r="J4" s="490"/>
      <c r="K4" s="490"/>
      <c r="L4" s="490" t="s">
        <v>141</v>
      </c>
      <c r="M4" s="490"/>
      <c r="N4" s="490"/>
      <c r="O4" s="491" t="s">
        <v>142</v>
      </c>
      <c r="P4" s="492"/>
      <c r="Q4" s="492"/>
      <c r="R4" s="492" t="s">
        <v>141</v>
      </c>
      <c r="S4" s="492"/>
      <c r="T4" s="493"/>
      <c r="W4" s="190" t="s">
        <v>194</v>
      </c>
      <c r="X4" s="1" t="s">
        <v>195</v>
      </c>
      <c r="Y4" s="1" t="s">
        <v>196</v>
      </c>
      <c r="Z4" s="1" t="s">
        <v>197</v>
      </c>
      <c r="AA4" s="1" t="s">
        <v>198</v>
      </c>
      <c r="AB4" s="1" t="s">
        <v>199</v>
      </c>
      <c r="AC4" s="1" t="s">
        <v>200</v>
      </c>
      <c r="AD4" s="1" t="s">
        <v>201</v>
      </c>
      <c r="AE4" s="1" t="s">
        <v>202</v>
      </c>
      <c r="AF4" s="1" t="s">
        <v>203</v>
      </c>
      <c r="AG4" s="191" t="s">
        <v>204</v>
      </c>
    </row>
    <row r="5" spans="1:33" x14ac:dyDescent="0.25">
      <c r="A5">
        <v>4</v>
      </c>
      <c r="B5" s="71">
        <f t="shared" si="1"/>
        <v>6.6748423265592147E-2</v>
      </c>
      <c r="C5" s="71">
        <f t="shared" si="2"/>
        <v>4.8262548262548263E-2</v>
      </c>
      <c r="D5" s="71">
        <f t="shared" si="3"/>
        <v>5.5507221158865493E-2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49" t="s">
        <v>76</v>
      </c>
      <c r="X5" s="310" t="s">
        <v>174</v>
      </c>
      <c r="Y5" s="310" t="s">
        <v>175</v>
      </c>
      <c r="Z5" s="310" t="s">
        <v>176</v>
      </c>
      <c r="AA5" s="310" t="s">
        <v>177</v>
      </c>
      <c r="AB5" s="310" t="s">
        <v>178</v>
      </c>
      <c r="AC5" s="310" t="s">
        <v>179</v>
      </c>
      <c r="AD5" s="310" t="s">
        <v>180</v>
      </c>
      <c r="AE5" s="310" t="s">
        <v>181</v>
      </c>
      <c r="AF5" s="310" t="s">
        <v>182</v>
      </c>
      <c r="AG5" s="250" t="s">
        <v>183</v>
      </c>
    </row>
    <row r="6" spans="1:33" x14ac:dyDescent="0.25">
      <c r="A6">
        <v>5</v>
      </c>
      <c r="B6" s="71">
        <f t="shared" si="1"/>
        <v>5.1331464611072179E-2</v>
      </c>
      <c r="C6" s="71">
        <f t="shared" si="2"/>
        <v>3.0537030537030538E-2</v>
      </c>
      <c r="D6" s="71">
        <f t="shared" si="3"/>
        <v>3.5148773273012003E-2</v>
      </c>
      <c r="H6" s="103" t="s">
        <v>143</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6</v>
      </c>
      <c r="B7" s="71">
        <f t="shared" si="1"/>
        <v>2.9257182901191309E-2</v>
      </c>
      <c r="C7" s="71">
        <f t="shared" si="2"/>
        <v>2.1235521235521235E-2</v>
      </c>
      <c r="D7" s="71">
        <f t="shared" si="3"/>
        <v>2.5578562728380026E-2</v>
      </c>
      <c r="H7" s="270">
        <v>1</v>
      </c>
      <c r="I7" s="270">
        <v>2251</v>
      </c>
      <c r="J7" s="270">
        <v>2775</v>
      </c>
      <c r="K7" s="270">
        <v>3502</v>
      </c>
      <c r="L7" s="270">
        <v>1536</v>
      </c>
      <c r="M7" s="270">
        <v>1988</v>
      </c>
      <c r="N7" s="270">
        <v>2754</v>
      </c>
      <c r="O7" s="105">
        <f>I7/I$38</f>
        <v>0.39435879467414153</v>
      </c>
      <c r="P7" s="105">
        <f t="shared" ref="P7:T22" si="4">J7/J$38</f>
        <v>0.48701298701298701</v>
      </c>
      <c r="Q7" s="105">
        <f t="shared" si="4"/>
        <v>0.60936140595093091</v>
      </c>
      <c r="R7" s="105">
        <f t="shared" si="4"/>
        <v>0.40219952867242736</v>
      </c>
      <c r="S7" s="105">
        <f t="shared" si="4"/>
        <v>0.48893261190359077</v>
      </c>
      <c r="T7" s="106">
        <f t="shared" si="4"/>
        <v>0.64845773487167413</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7</v>
      </c>
      <c r="B8" s="71">
        <f t="shared" si="1"/>
        <v>2.9607568325157672E-2</v>
      </c>
      <c r="C8" s="71">
        <f t="shared" si="2"/>
        <v>1.4742014742014743E-2</v>
      </c>
      <c r="D8" s="71">
        <f t="shared" si="3"/>
        <v>1.8444405776927093E-2</v>
      </c>
      <c r="H8" s="270">
        <v>2</v>
      </c>
      <c r="I8" s="270">
        <v>863</v>
      </c>
      <c r="J8" s="270">
        <v>1156</v>
      </c>
      <c r="K8" s="270">
        <v>514</v>
      </c>
      <c r="L8" s="270">
        <v>506</v>
      </c>
      <c r="M8" s="270">
        <v>920</v>
      </c>
      <c r="N8" s="270">
        <v>344</v>
      </c>
      <c r="O8" s="105">
        <f t="shared" ref="O8:T38" si="5">I8/I$38</f>
        <v>0.15119131044148562</v>
      </c>
      <c r="P8" s="105">
        <f t="shared" si="4"/>
        <v>0.20287820287820288</v>
      </c>
      <c r="Q8" s="105">
        <f t="shared" si="4"/>
        <v>8.9437967635287982E-2</v>
      </c>
      <c r="R8" s="105">
        <f t="shared" si="4"/>
        <v>0.13249541764859912</v>
      </c>
      <c r="S8" s="105">
        <f t="shared" si="4"/>
        <v>0.22626660108214461</v>
      </c>
      <c r="T8" s="106">
        <f t="shared" si="4"/>
        <v>8.099835177772545E-2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8</v>
      </c>
      <c r="B9" s="71">
        <f t="shared" si="1"/>
        <v>3.4863349684653121E-2</v>
      </c>
      <c r="C9" s="71">
        <f t="shared" si="2"/>
        <v>1.4917514917514918E-2</v>
      </c>
      <c r="D9" s="71">
        <f t="shared" si="3"/>
        <v>1.3398294762484775E-2</v>
      </c>
      <c r="H9" s="270">
        <v>3</v>
      </c>
      <c r="I9" s="270">
        <v>466</v>
      </c>
      <c r="J9" s="270">
        <v>484</v>
      </c>
      <c r="K9" s="270">
        <v>311</v>
      </c>
      <c r="L9" s="270">
        <v>294</v>
      </c>
      <c r="M9" s="270">
        <v>306</v>
      </c>
      <c r="N9" s="270">
        <v>197</v>
      </c>
      <c r="O9" s="105">
        <f t="shared" si="5"/>
        <v>8.1639803784162579E-2</v>
      </c>
      <c r="P9" s="105">
        <f t="shared" si="4"/>
        <v>8.4942084942084939E-2</v>
      </c>
      <c r="Q9" s="105">
        <f t="shared" si="4"/>
        <v>5.4115190534191754E-2</v>
      </c>
      <c r="R9" s="105">
        <f t="shared" si="4"/>
        <v>7.6983503534956796E-2</v>
      </c>
      <c r="S9" s="105">
        <f t="shared" si="4"/>
        <v>7.5258239055582876E-2</v>
      </c>
      <c r="T9" s="106">
        <f t="shared" si="4"/>
        <v>4.6385684012243938E-2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9</v>
      </c>
      <c r="B10" s="71">
        <f t="shared" si="1"/>
        <v>2.5052557813594955E-2</v>
      </c>
      <c r="C10" s="71">
        <f t="shared" si="2"/>
        <v>1.2811512811512811E-2</v>
      </c>
      <c r="D10" s="71">
        <f t="shared" si="3"/>
        <v>9.9182182008004174E-3</v>
      </c>
      <c r="H10" s="270">
        <v>4</v>
      </c>
      <c r="I10" s="270">
        <v>381</v>
      </c>
      <c r="J10" s="270">
        <v>275</v>
      </c>
      <c r="K10" s="270">
        <v>319</v>
      </c>
      <c r="L10" s="270">
        <v>205</v>
      </c>
      <c r="M10" s="270">
        <v>187</v>
      </c>
      <c r="N10" s="270">
        <v>237</v>
      </c>
      <c r="O10" s="105">
        <f t="shared" si="5"/>
        <v>6.6748423265592147E-2</v>
      </c>
      <c r="P10" s="105">
        <f t="shared" si="4"/>
        <v>4.8262548262548263E-2</v>
      </c>
      <c r="Q10" s="105">
        <f t="shared" si="4"/>
        <v>5.5507221158865493E-2</v>
      </c>
      <c r="R10" s="105">
        <f t="shared" si="4"/>
        <v>5.3678973553286199E-2</v>
      </c>
      <c r="S10" s="105">
        <f t="shared" si="4"/>
        <v>4.5991146089522872E-2</v>
      </c>
      <c r="T10" s="106">
        <f t="shared" si="4"/>
        <v>5.5804097009653872E-2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10</v>
      </c>
      <c r="B11" s="71">
        <f t="shared" si="1"/>
        <v>2.3651016117729504E-2</v>
      </c>
      <c r="C11" s="71">
        <f t="shared" si="2"/>
        <v>1.0003510003510003E-2</v>
      </c>
      <c r="D11" s="71">
        <f t="shared" si="3"/>
        <v>7.6561684357055858E-3</v>
      </c>
      <c r="H11" s="270">
        <v>5</v>
      </c>
      <c r="I11" s="270">
        <v>293</v>
      </c>
      <c r="J11" s="270">
        <v>174</v>
      </c>
      <c r="K11" s="270">
        <v>202</v>
      </c>
      <c r="L11" s="270">
        <v>166</v>
      </c>
      <c r="M11" s="270">
        <v>126</v>
      </c>
      <c r="N11" s="270">
        <v>145</v>
      </c>
      <c r="O11" s="105">
        <f t="shared" si="5"/>
        <v>5.1331464611072179E-2</v>
      </c>
      <c r="P11" s="105">
        <f t="shared" si="4"/>
        <v>3.0537030537030538E-2</v>
      </c>
      <c r="Q11" s="105">
        <f t="shared" si="4"/>
        <v>3.5148773273012003E-2</v>
      </c>
      <c r="R11" s="105">
        <f t="shared" si="4"/>
        <v>4.3466876145587849E-2</v>
      </c>
      <c r="S11" s="105">
        <f t="shared" si="4"/>
        <v>3.0988686669945892E-2</v>
      </c>
      <c r="T11" s="106">
        <f t="shared" si="4"/>
        <v>3.4141747115611021E-2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11</v>
      </c>
      <c r="B12" s="71">
        <f t="shared" si="1"/>
        <v>1.9271198318149965E-2</v>
      </c>
      <c r="C12" s="71">
        <f t="shared" si="2"/>
        <v>1.0354510354510354E-2</v>
      </c>
      <c r="D12" s="71">
        <f t="shared" si="3"/>
        <v>9.0481990603793281E-3</v>
      </c>
      <c r="H12" s="270">
        <v>6</v>
      </c>
      <c r="I12" s="270">
        <v>167</v>
      </c>
      <c r="J12" s="270">
        <v>121</v>
      </c>
      <c r="K12" s="270">
        <v>147</v>
      </c>
      <c r="L12" s="270">
        <v>93</v>
      </c>
      <c r="M12" s="270">
        <v>83</v>
      </c>
      <c r="N12" s="270">
        <v>107</v>
      </c>
      <c r="O12" s="105">
        <f t="shared" si="5"/>
        <v>2.9257182901191309E-2</v>
      </c>
      <c r="P12" s="105">
        <f>J12/J$38</f>
        <v>2.1235521235521235E-2</v>
      </c>
      <c r="Q12" s="105">
        <f t="shared" si="4"/>
        <v>2.5578562728380026E-2</v>
      </c>
      <c r="R12" s="105">
        <f t="shared" si="4"/>
        <v>2.4351924587588374E-2</v>
      </c>
      <c r="S12" s="105">
        <f t="shared" si="4"/>
        <v>2.0413182488932612E-2</v>
      </c>
      <c r="T12" s="106">
        <f t="shared" si="4"/>
        <v>2.5194254768071581E-2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12</v>
      </c>
      <c r="B13" s="71">
        <f t="shared" si="1"/>
        <v>1.1737911702873161E-2</v>
      </c>
      <c r="C13" s="71">
        <f t="shared" si="2"/>
        <v>7.7220077220077222E-3</v>
      </c>
      <c r="D13" s="71">
        <f t="shared" si="3"/>
        <v>9.0481990603793281E-3</v>
      </c>
      <c r="H13" s="270">
        <v>7</v>
      </c>
      <c r="I13" s="270">
        <v>169</v>
      </c>
      <c r="J13" s="270">
        <v>84</v>
      </c>
      <c r="K13" s="270">
        <v>106</v>
      </c>
      <c r="L13" s="270">
        <v>101</v>
      </c>
      <c r="M13" s="270">
        <v>40</v>
      </c>
      <c r="N13" s="270">
        <v>66</v>
      </c>
      <c r="O13" s="105">
        <f t="shared" si="5"/>
        <v>2.9607568325157672E-2</v>
      </c>
      <c r="P13" s="105">
        <f t="shared" si="4"/>
        <v>1.4742014742014743E-2</v>
      </c>
      <c r="Q13" s="105">
        <f t="shared" si="4"/>
        <v>1.8444405776927093E-2</v>
      </c>
      <c r="R13" s="105">
        <f t="shared" si="4"/>
        <v>2.6446713799423933E-2</v>
      </c>
      <c r="S13" s="105">
        <f t="shared" si="4"/>
        <v>9.8376783079193314E-3</v>
      </c>
      <c r="T13" s="106">
        <f t="shared" si="4"/>
        <v>1.5540381445726396E-2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13</v>
      </c>
      <c r="B14" s="71">
        <f t="shared" si="1"/>
        <v>4.7302032235459002E-3</v>
      </c>
      <c r="C14" s="71">
        <f t="shared" si="2"/>
        <v>5.6160056160056157E-3</v>
      </c>
      <c r="D14" s="71">
        <f t="shared" si="3"/>
        <v>7.3081607795371494E-3</v>
      </c>
      <c r="H14" s="270">
        <v>8</v>
      </c>
      <c r="I14" s="270">
        <v>199</v>
      </c>
      <c r="J14" s="270">
        <v>85</v>
      </c>
      <c r="K14" s="270">
        <v>77</v>
      </c>
      <c r="L14" s="270">
        <v>212</v>
      </c>
      <c r="M14" s="270">
        <v>61</v>
      </c>
      <c r="N14" s="270">
        <v>45</v>
      </c>
      <c r="O14" s="105">
        <f t="shared" si="5"/>
        <v>3.4863349684653121E-2</v>
      </c>
      <c r="P14" s="105">
        <f t="shared" si="4"/>
        <v>1.4917514917514918E-2</v>
      </c>
      <c r="Q14" s="105">
        <f t="shared" si="4"/>
        <v>1.3398294762484775E-2</v>
      </c>
      <c r="R14" s="105">
        <f t="shared" si="4"/>
        <v>5.5511914113642313E-2</v>
      </c>
      <c r="S14" s="105">
        <f t="shared" si="4"/>
        <v>1.500245941957698E-2</v>
      </c>
      <c r="T14" s="106">
        <f t="shared" si="4"/>
        <v>1.0595714622086179E-2</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14</v>
      </c>
      <c r="B15" s="71">
        <f t="shared" si="1"/>
        <v>6.1317449194113523E-3</v>
      </c>
      <c r="C15" s="71">
        <f t="shared" si="2"/>
        <v>5.4405054405054403E-3</v>
      </c>
      <c r="D15" s="71">
        <f t="shared" si="3"/>
        <v>6.7861492952844965E-3</v>
      </c>
      <c r="H15" s="270">
        <v>9</v>
      </c>
      <c r="I15" s="270">
        <v>143</v>
      </c>
      <c r="J15" s="270">
        <v>73</v>
      </c>
      <c r="K15" s="270">
        <v>57</v>
      </c>
      <c r="L15" s="270">
        <v>141</v>
      </c>
      <c r="M15" s="270">
        <v>57</v>
      </c>
      <c r="N15" s="270">
        <v>22</v>
      </c>
      <c r="O15" s="105">
        <f t="shared" si="5"/>
        <v>2.5052557813594955E-2</v>
      </c>
      <c r="P15" s="105">
        <f t="shared" si="4"/>
        <v>1.2811512811512811E-2</v>
      </c>
      <c r="Q15" s="105">
        <f t="shared" si="4"/>
        <v>9.9182182008004174E-3</v>
      </c>
      <c r="R15" s="105">
        <f t="shared" si="4"/>
        <v>3.6920659858601726E-2</v>
      </c>
      <c r="S15" s="105">
        <f t="shared" si="4"/>
        <v>1.4018691588785047E-2</v>
      </c>
      <c r="T15" s="106">
        <f t="shared" si="4"/>
        <v>5.1801271485754649E-3</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A16">
        <v>15</v>
      </c>
      <c r="B16" s="71">
        <f t="shared" si="1"/>
        <v>8.9348283111422566E-3</v>
      </c>
      <c r="C16" s="71">
        <f t="shared" si="2"/>
        <v>4.3875043875043875E-3</v>
      </c>
      <c r="D16" s="71">
        <f t="shared" si="3"/>
        <v>4.8721071863580996E-3</v>
      </c>
      <c r="H16" s="270">
        <v>10</v>
      </c>
      <c r="I16" s="270">
        <v>135</v>
      </c>
      <c r="J16" s="270">
        <v>57</v>
      </c>
      <c r="K16" s="270">
        <v>44</v>
      </c>
      <c r="L16" s="270">
        <v>108</v>
      </c>
      <c r="M16" s="270">
        <v>38</v>
      </c>
      <c r="N16" s="270">
        <v>25</v>
      </c>
      <c r="O16" s="105">
        <f t="shared" si="5"/>
        <v>2.3651016117729504E-2</v>
      </c>
      <c r="P16" s="105">
        <f t="shared" si="4"/>
        <v>1.0003510003510003E-2</v>
      </c>
      <c r="Q16" s="105">
        <f t="shared" si="4"/>
        <v>7.6561684357055858E-3</v>
      </c>
      <c r="R16" s="105">
        <f t="shared" si="4"/>
        <v>2.8279654359780047E-2</v>
      </c>
      <c r="S16" s="105">
        <f t="shared" si="4"/>
        <v>9.3457943925233638E-3</v>
      </c>
      <c r="T16" s="106">
        <f t="shared" si="4"/>
        <v>5.8865081233812101E-3</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16</v>
      </c>
      <c r="B17" s="71">
        <f t="shared" si="1"/>
        <v>1.051156271899089E-2</v>
      </c>
      <c r="C17" s="71">
        <f t="shared" si="2"/>
        <v>6.3180063180063176E-3</v>
      </c>
      <c r="D17" s="71">
        <f t="shared" si="3"/>
        <v>4.8721071863580996E-3</v>
      </c>
      <c r="H17" s="270">
        <v>11</v>
      </c>
      <c r="I17" s="270">
        <v>110</v>
      </c>
      <c r="J17" s="270">
        <v>59</v>
      </c>
      <c r="K17" s="270">
        <v>52</v>
      </c>
      <c r="L17" s="270">
        <v>77</v>
      </c>
      <c r="M17" s="270">
        <v>35</v>
      </c>
      <c r="N17" s="270">
        <v>25</v>
      </c>
      <c r="O17" s="105">
        <f t="shared" si="5"/>
        <v>1.9271198318149965E-2</v>
      </c>
      <c r="P17" s="105">
        <f t="shared" si="4"/>
        <v>1.0354510354510354E-2</v>
      </c>
      <c r="Q17" s="105">
        <f t="shared" si="4"/>
        <v>9.0481990603793281E-3</v>
      </c>
      <c r="R17" s="105">
        <f t="shared" si="4"/>
        <v>2.0162346163917256E-2</v>
      </c>
      <c r="S17" s="105">
        <f t="shared" si="4"/>
        <v>8.607968519429415E-3</v>
      </c>
      <c r="T17" s="106">
        <f t="shared" si="4"/>
        <v>5.8865081233812101E-3</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17</v>
      </c>
      <c r="B18" s="71">
        <f t="shared" si="1"/>
        <v>6.3069376313945342E-3</v>
      </c>
      <c r="C18" s="71">
        <f t="shared" si="2"/>
        <v>3.3345033345033347E-3</v>
      </c>
      <c r="D18" s="71">
        <f t="shared" si="3"/>
        <v>2.0880459370106142E-3</v>
      </c>
      <c r="H18" s="270">
        <v>12</v>
      </c>
      <c r="I18" s="270">
        <v>67</v>
      </c>
      <c r="J18" s="270">
        <v>44</v>
      </c>
      <c r="K18" s="270">
        <v>52</v>
      </c>
      <c r="L18" s="270">
        <v>56</v>
      </c>
      <c r="M18" s="270">
        <v>33</v>
      </c>
      <c r="N18" s="270">
        <v>36</v>
      </c>
      <c r="O18" s="105">
        <f t="shared" si="5"/>
        <v>1.1737911702873161E-2</v>
      </c>
      <c r="P18" s="105">
        <f t="shared" si="4"/>
        <v>7.7220077220077222E-3</v>
      </c>
      <c r="Q18" s="105">
        <f t="shared" si="4"/>
        <v>9.0481990603793281E-3</v>
      </c>
      <c r="R18" s="105">
        <f t="shared" si="4"/>
        <v>1.4663524482848913E-2</v>
      </c>
      <c r="S18" s="105">
        <f>M18/M$38</f>
        <v>8.1160846040334474E-3</v>
      </c>
      <c r="T18" s="106">
        <f t="shared" si="4"/>
        <v>8.4765716976689422E-3</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18</v>
      </c>
      <c r="B19" s="71">
        <f t="shared" si="1"/>
        <v>5.2557813594954449E-3</v>
      </c>
      <c r="C19" s="71">
        <f t="shared" si="2"/>
        <v>3.3345033345033347E-3</v>
      </c>
      <c r="D19" s="71">
        <f t="shared" si="3"/>
        <v>4.3500957021054467E-3</v>
      </c>
      <c r="H19" s="270">
        <v>13</v>
      </c>
      <c r="I19" s="270">
        <v>27</v>
      </c>
      <c r="J19" s="270">
        <v>32</v>
      </c>
      <c r="K19" s="270">
        <v>42</v>
      </c>
      <c r="L19" s="270">
        <v>28</v>
      </c>
      <c r="M19" s="270">
        <v>19</v>
      </c>
      <c r="N19" s="270">
        <v>27</v>
      </c>
      <c r="O19" s="105">
        <f t="shared" si="5"/>
        <v>4.7302032235459002E-3</v>
      </c>
      <c r="P19" s="105">
        <f t="shared" si="4"/>
        <v>5.6160056160056157E-3</v>
      </c>
      <c r="Q19" s="105">
        <f t="shared" si="4"/>
        <v>7.3081607795371494E-3</v>
      </c>
      <c r="R19" s="105">
        <f t="shared" si="4"/>
        <v>7.3317622414244563E-3</v>
      </c>
      <c r="S19" s="105">
        <f t="shared" si="4"/>
        <v>4.6728971962616819E-3</v>
      </c>
      <c r="T19" s="106">
        <f t="shared" si="4"/>
        <v>6.3574287732517075E-3</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19</v>
      </c>
      <c r="B20" s="71">
        <f t="shared" si="1"/>
        <v>5.0805886475122639E-3</v>
      </c>
      <c r="C20" s="71">
        <f t="shared" si="2"/>
        <v>2.9835029835029833E-3</v>
      </c>
      <c r="D20" s="71">
        <f t="shared" si="3"/>
        <v>5.5681224986949716E-3</v>
      </c>
      <c r="H20" s="270">
        <v>14</v>
      </c>
      <c r="I20" s="270">
        <v>35</v>
      </c>
      <c r="J20" s="270">
        <v>31</v>
      </c>
      <c r="K20" s="270">
        <v>39</v>
      </c>
      <c r="L20" s="270">
        <v>18</v>
      </c>
      <c r="M20" s="270">
        <v>11</v>
      </c>
      <c r="N20" s="270">
        <v>26</v>
      </c>
      <c r="O20" s="105">
        <f t="shared" si="5"/>
        <v>6.1317449194113523E-3</v>
      </c>
      <c r="P20" s="105">
        <f t="shared" si="4"/>
        <v>5.4405054405054403E-3</v>
      </c>
      <c r="Q20" s="105">
        <f>K20/K$38</f>
        <v>6.7861492952844965E-3</v>
      </c>
      <c r="R20" s="105">
        <f t="shared" si="4"/>
        <v>4.7132757266300082E-3</v>
      </c>
      <c r="S20" s="105">
        <f t="shared" si="4"/>
        <v>2.7053615346778162E-3</v>
      </c>
      <c r="T20" s="106">
        <f t="shared" si="4"/>
        <v>6.1219684483164588E-3</v>
      </c>
    </row>
    <row r="21" spans="1:33" x14ac:dyDescent="0.25">
      <c r="A21">
        <v>20</v>
      </c>
      <c r="B21" s="71">
        <f t="shared" si="1"/>
        <v>2.2775052557813596E-3</v>
      </c>
      <c r="C21" s="71">
        <f t="shared" si="2"/>
        <v>1.4040014040014039E-3</v>
      </c>
      <c r="D21" s="71">
        <f t="shared" si="3"/>
        <v>2.9580650774317036E-3</v>
      </c>
      <c r="H21" s="270">
        <v>15</v>
      </c>
      <c r="I21" s="270">
        <v>51</v>
      </c>
      <c r="J21" s="270">
        <v>25</v>
      </c>
      <c r="K21" s="270">
        <v>28</v>
      </c>
      <c r="L21" s="270">
        <v>38</v>
      </c>
      <c r="M21" s="270">
        <v>19</v>
      </c>
      <c r="N21" s="270">
        <v>21</v>
      </c>
      <c r="O21" s="105">
        <f t="shared" si="5"/>
        <v>8.9348283111422566E-3</v>
      </c>
      <c r="P21" s="105">
        <f t="shared" si="4"/>
        <v>4.3875043875043875E-3</v>
      </c>
      <c r="Q21" s="105">
        <f t="shared" si="4"/>
        <v>4.8721071863580996E-3</v>
      </c>
      <c r="R21" s="105">
        <f t="shared" si="4"/>
        <v>9.9502487562189053E-3</v>
      </c>
      <c r="S21" s="105">
        <f t="shared" si="4"/>
        <v>4.6728971962616819E-3</v>
      </c>
      <c r="T21" s="106">
        <f t="shared" si="4"/>
        <v>4.9446668236402163E-3</v>
      </c>
    </row>
    <row r="22" spans="1:33" x14ac:dyDescent="0.25">
      <c r="A22">
        <v>21</v>
      </c>
      <c r="B22" s="71">
        <f t="shared" si="1"/>
        <v>2.6278906797477224E-3</v>
      </c>
      <c r="C22" s="71">
        <f t="shared" si="2"/>
        <v>2.4570024570024569E-3</v>
      </c>
      <c r="D22" s="71">
        <f t="shared" si="3"/>
        <v>4.1760918740212285E-3</v>
      </c>
      <c r="H22" s="270">
        <v>16</v>
      </c>
      <c r="I22" s="270">
        <v>60</v>
      </c>
      <c r="J22" s="270">
        <v>36</v>
      </c>
      <c r="K22" s="270">
        <v>28</v>
      </c>
      <c r="L22" s="270">
        <v>37</v>
      </c>
      <c r="M22" s="270">
        <v>27</v>
      </c>
      <c r="N22" s="270">
        <v>9</v>
      </c>
      <c r="O22" s="105">
        <f t="shared" si="5"/>
        <v>1.051156271899089E-2</v>
      </c>
      <c r="P22" s="105">
        <f t="shared" si="4"/>
        <v>6.3180063180063176E-3</v>
      </c>
      <c r="Q22" s="105">
        <f t="shared" si="4"/>
        <v>4.8721071863580996E-3</v>
      </c>
      <c r="R22" s="105">
        <f t="shared" si="4"/>
        <v>9.68840010473946E-3</v>
      </c>
      <c r="S22" s="105">
        <f t="shared" si="4"/>
        <v>6.6404328578455489E-3</v>
      </c>
      <c r="T22" s="106">
        <f t="shared" si="4"/>
        <v>2.1191429244172355E-3</v>
      </c>
    </row>
    <row r="23" spans="1:33" x14ac:dyDescent="0.25">
      <c r="A23">
        <v>22</v>
      </c>
      <c r="B23" s="71">
        <f t="shared" si="1"/>
        <v>5.2557813594954449E-3</v>
      </c>
      <c r="C23" s="71">
        <f t="shared" si="2"/>
        <v>2.9835029835029833E-3</v>
      </c>
      <c r="D23" s="71">
        <f t="shared" si="3"/>
        <v>2.0880459370106142E-3</v>
      </c>
      <c r="H23" s="270">
        <v>17</v>
      </c>
      <c r="I23" s="270">
        <v>36</v>
      </c>
      <c r="J23" s="270">
        <v>19</v>
      </c>
      <c r="K23" s="270">
        <v>12</v>
      </c>
      <c r="L23" s="270">
        <v>21</v>
      </c>
      <c r="M23" s="270">
        <v>17</v>
      </c>
      <c r="N23" s="270">
        <v>5</v>
      </c>
      <c r="O23" s="105">
        <f t="shared" si="5"/>
        <v>6.3069376313945342E-3</v>
      </c>
      <c r="P23" s="105">
        <f t="shared" si="5"/>
        <v>3.3345033345033347E-3</v>
      </c>
      <c r="Q23" s="105">
        <f t="shared" si="5"/>
        <v>2.0880459370106142E-3</v>
      </c>
      <c r="R23" s="105">
        <f t="shared" si="5"/>
        <v>5.4988216810683424E-3</v>
      </c>
      <c r="S23" s="105">
        <f t="shared" si="5"/>
        <v>4.181013280865716E-3</v>
      </c>
      <c r="T23" s="106">
        <f t="shared" si="5"/>
        <v>1.1773016246762421E-3</v>
      </c>
    </row>
    <row r="24" spans="1:33" x14ac:dyDescent="0.25">
      <c r="A24">
        <v>23</v>
      </c>
      <c r="B24" s="71">
        <f t="shared" si="1"/>
        <v>4.7302032235459002E-3</v>
      </c>
      <c r="C24" s="71">
        <f t="shared" si="2"/>
        <v>2.2815022815022815E-3</v>
      </c>
      <c r="D24" s="71">
        <f t="shared" si="3"/>
        <v>3.1320689055159214E-3</v>
      </c>
      <c r="H24" s="270">
        <v>18</v>
      </c>
      <c r="I24" s="270">
        <v>30</v>
      </c>
      <c r="J24" s="270">
        <v>19</v>
      </c>
      <c r="K24" s="270">
        <v>25</v>
      </c>
      <c r="L24" s="270">
        <v>32</v>
      </c>
      <c r="M24" s="270">
        <v>12</v>
      </c>
      <c r="N24" s="270">
        <v>16</v>
      </c>
      <c r="O24" s="105">
        <f t="shared" si="5"/>
        <v>5.2557813594954449E-3</v>
      </c>
      <c r="P24" s="105">
        <f t="shared" si="5"/>
        <v>3.3345033345033347E-3</v>
      </c>
      <c r="Q24" s="105">
        <f t="shared" si="5"/>
        <v>4.3500957021054467E-3</v>
      </c>
      <c r="R24" s="105">
        <f t="shared" si="5"/>
        <v>8.3791568473422368E-3</v>
      </c>
      <c r="S24" s="105">
        <f t="shared" si="5"/>
        <v>2.9513034923757992E-3</v>
      </c>
      <c r="T24" s="106">
        <f t="shared" si="5"/>
        <v>3.7673651989639746E-3</v>
      </c>
    </row>
    <row r="25" spans="1:33" x14ac:dyDescent="0.25">
      <c r="A25">
        <v>24</v>
      </c>
      <c r="B25" s="71">
        <f t="shared" si="1"/>
        <v>2.8030833917309038E-3</v>
      </c>
      <c r="C25" s="71">
        <f t="shared" si="2"/>
        <v>3.5100035100035102E-3</v>
      </c>
      <c r="D25" s="71">
        <f t="shared" si="3"/>
        <v>1.9140421089263965E-3</v>
      </c>
      <c r="H25" s="270">
        <v>19</v>
      </c>
      <c r="I25" s="270">
        <v>29</v>
      </c>
      <c r="J25" s="270">
        <v>17</v>
      </c>
      <c r="K25" s="270">
        <v>32</v>
      </c>
      <c r="L25" s="270">
        <v>16</v>
      </c>
      <c r="M25" s="270">
        <v>16</v>
      </c>
      <c r="N25" s="270">
        <v>16</v>
      </c>
      <c r="O25" s="105">
        <f t="shared" si="5"/>
        <v>5.0805886475122639E-3</v>
      </c>
      <c r="P25" s="105">
        <f t="shared" si="5"/>
        <v>2.9835029835029833E-3</v>
      </c>
      <c r="Q25" s="105">
        <f t="shared" si="5"/>
        <v>5.5681224986949716E-3</v>
      </c>
      <c r="R25" s="105">
        <f t="shared" si="5"/>
        <v>4.1895784236711184E-3</v>
      </c>
      <c r="S25" s="105">
        <f t="shared" si="5"/>
        <v>3.9350713231677322E-3</v>
      </c>
      <c r="T25" s="106">
        <f t="shared" si="5"/>
        <v>3.7673651989639746E-3</v>
      </c>
    </row>
    <row r="26" spans="1:33" x14ac:dyDescent="0.25">
      <c r="A26">
        <v>25</v>
      </c>
      <c r="B26" s="71">
        <f t="shared" si="1"/>
        <v>2.9782761037140857E-3</v>
      </c>
      <c r="C26" s="71">
        <f t="shared" si="2"/>
        <v>2.6325026325026324E-3</v>
      </c>
      <c r="D26" s="71">
        <f t="shared" si="3"/>
        <v>3.8280842178527929E-3</v>
      </c>
      <c r="H26" s="270">
        <v>20</v>
      </c>
      <c r="I26" s="270">
        <v>13</v>
      </c>
      <c r="J26" s="270">
        <v>8</v>
      </c>
      <c r="K26" s="270">
        <v>17</v>
      </c>
      <c r="L26" s="270">
        <v>9</v>
      </c>
      <c r="M26" s="270">
        <v>4</v>
      </c>
      <c r="N26" s="270">
        <v>17</v>
      </c>
      <c r="O26" s="105">
        <f t="shared" si="5"/>
        <v>2.2775052557813596E-3</v>
      </c>
      <c r="P26" s="105">
        <f t="shared" si="5"/>
        <v>1.4040014040014039E-3</v>
      </c>
      <c r="Q26" s="105">
        <f t="shared" si="5"/>
        <v>2.9580650774317036E-3</v>
      </c>
      <c r="R26" s="105">
        <f t="shared" si="5"/>
        <v>2.3566378633150041E-3</v>
      </c>
      <c r="S26" s="105">
        <f t="shared" si="5"/>
        <v>9.8376783079193305E-4</v>
      </c>
      <c r="T26" s="106">
        <f t="shared" si="5"/>
        <v>4.0028255238992233E-3</v>
      </c>
    </row>
    <row r="27" spans="1:33" x14ac:dyDescent="0.25">
      <c r="A27">
        <v>26</v>
      </c>
      <c r="B27" s="71">
        <f t="shared" si="1"/>
        <v>2.452697967764541E-3</v>
      </c>
      <c r="C27" s="71">
        <f t="shared" si="2"/>
        <v>4.9140049140049139E-3</v>
      </c>
      <c r="D27" s="71">
        <f t="shared" si="3"/>
        <v>2.4360535931790498E-3</v>
      </c>
      <c r="H27" s="270">
        <v>21</v>
      </c>
      <c r="I27" s="270">
        <v>15</v>
      </c>
      <c r="J27" s="270">
        <v>14</v>
      </c>
      <c r="K27" s="270">
        <v>24</v>
      </c>
      <c r="L27" s="270">
        <v>5</v>
      </c>
      <c r="M27" s="270">
        <v>8</v>
      </c>
      <c r="N27" s="270">
        <v>14</v>
      </c>
      <c r="O27" s="105">
        <f t="shared" si="5"/>
        <v>2.6278906797477224E-3</v>
      </c>
      <c r="P27" s="105">
        <f t="shared" si="5"/>
        <v>2.4570024570024569E-3</v>
      </c>
      <c r="Q27" s="105">
        <f t="shared" si="5"/>
        <v>4.1760918740212285E-3</v>
      </c>
      <c r="R27" s="105">
        <f t="shared" si="5"/>
        <v>1.3092432573972245E-3</v>
      </c>
      <c r="S27" s="105">
        <f t="shared" si="5"/>
        <v>1.9675356615838661E-3</v>
      </c>
      <c r="T27" s="106">
        <f t="shared" si="5"/>
        <v>3.2964445490934777E-3</v>
      </c>
    </row>
    <row r="28" spans="1:33" x14ac:dyDescent="0.25">
      <c r="A28">
        <v>27</v>
      </c>
      <c r="B28" s="71">
        <f t="shared" si="1"/>
        <v>1.751927119831815E-3</v>
      </c>
      <c r="C28" s="71">
        <f t="shared" si="2"/>
        <v>1.4040014040014039E-3</v>
      </c>
      <c r="D28" s="71">
        <f t="shared" si="3"/>
        <v>1.9140421089263965E-3</v>
      </c>
      <c r="H28" s="270">
        <v>22</v>
      </c>
      <c r="I28" s="270">
        <v>30</v>
      </c>
      <c r="J28" s="270">
        <v>17</v>
      </c>
      <c r="K28" s="270">
        <v>12</v>
      </c>
      <c r="L28" s="270">
        <v>21</v>
      </c>
      <c r="M28" s="270">
        <v>10</v>
      </c>
      <c r="N28" s="270">
        <v>15</v>
      </c>
      <c r="O28" s="105">
        <f t="shared" si="5"/>
        <v>5.2557813594954449E-3</v>
      </c>
      <c r="P28" s="105">
        <f t="shared" si="5"/>
        <v>2.9835029835029833E-3</v>
      </c>
      <c r="Q28" s="105">
        <f t="shared" si="5"/>
        <v>2.0880459370106142E-3</v>
      </c>
      <c r="R28" s="105">
        <f t="shared" si="5"/>
        <v>5.4988216810683424E-3</v>
      </c>
      <c r="S28" s="105">
        <f t="shared" si="5"/>
        <v>2.4594195769798328E-3</v>
      </c>
      <c r="T28" s="106">
        <f t="shared" si="5"/>
        <v>3.5319048740287263E-3</v>
      </c>
    </row>
    <row r="29" spans="1:33" x14ac:dyDescent="0.25">
      <c r="A29">
        <v>28</v>
      </c>
      <c r="B29" s="71">
        <f t="shared" si="1"/>
        <v>1.5767344078486335E-3</v>
      </c>
      <c r="C29" s="71">
        <f t="shared" si="2"/>
        <v>1.5795015795015794E-3</v>
      </c>
      <c r="D29" s="71">
        <f t="shared" si="3"/>
        <v>2.0880459370106142E-3</v>
      </c>
      <c r="H29" s="270">
        <v>23</v>
      </c>
      <c r="I29" s="270">
        <v>27</v>
      </c>
      <c r="J29" s="270">
        <v>13</v>
      </c>
      <c r="K29" s="270">
        <v>18</v>
      </c>
      <c r="L29" s="270">
        <v>11</v>
      </c>
      <c r="M29" s="270">
        <v>14</v>
      </c>
      <c r="N29" s="270">
        <v>10</v>
      </c>
      <c r="O29" s="105">
        <f t="shared" si="5"/>
        <v>4.7302032235459002E-3</v>
      </c>
      <c r="P29" s="105">
        <f t="shared" si="5"/>
        <v>2.2815022815022815E-3</v>
      </c>
      <c r="Q29" s="105">
        <f t="shared" si="5"/>
        <v>3.1320689055159214E-3</v>
      </c>
      <c r="R29" s="105">
        <f t="shared" si="5"/>
        <v>2.8803351662738939E-3</v>
      </c>
      <c r="S29" s="105">
        <f t="shared" si="5"/>
        <v>3.4431874077717659E-3</v>
      </c>
      <c r="T29" s="106">
        <f t="shared" si="5"/>
        <v>2.3546032493524842E-3</v>
      </c>
    </row>
    <row r="30" spans="1:33" x14ac:dyDescent="0.25">
      <c r="A30">
        <v>29</v>
      </c>
      <c r="B30" s="71">
        <f t="shared" si="1"/>
        <v>2.452697967764541E-3</v>
      </c>
      <c r="C30" s="71">
        <f t="shared" si="2"/>
        <v>0</v>
      </c>
      <c r="D30" s="71">
        <f t="shared" si="3"/>
        <v>1.3920306246737429E-3</v>
      </c>
      <c r="H30" s="270">
        <v>24</v>
      </c>
      <c r="I30" s="270">
        <v>16</v>
      </c>
      <c r="J30" s="270">
        <v>20</v>
      </c>
      <c r="K30" s="270">
        <v>11</v>
      </c>
      <c r="L30" s="270">
        <v>10</v>
      </c>
      <c r="M30" s="270">
        <v>7</v>
      </c>
      <c r="N30" s="270">
        <v>9</v>
      </c>
      <c r="O30" s="105">
        <f t="shared" si="5"/>
        <v>2.8030833917309038E-3</v>
      </c>
      <c r="P30" s="105">
        <f t="shared" si="5"/>
        <v>3.5100035100035102E-3</v>
      </c>
      <c r="Q30" s="105">
        <f t="shared" si="5"/>
        <v>1.9140421089263965E-3</v>
      </c>
      <c r="R30" s="105">
        <f t="shared" si="5"/>
        <v>2.618486514794449E-3</v>
      </c>
      <c r="S30" s="105">
        <f t="shared" si="5"/>
        <v>1.721593703885883E-3</v>
      </c>
      <c r="T30" s="106">
        <f t="shared" si="5"/>
        <v>2.1191429244172355E-3</v>
      </c>
    </row>
    <row r="31" spans="1:33" x14ac:dyDescent="0.25">
      <c r="A31">
        <v>30</v>
      </c>
      <c r="B31" s="71">
        <f t="shared" si="1"/>
        <v>3.5038542396636299E-3</v>
      </c>
      <c r="C31" s="71">
        <f t="shared" si="2"/>
        <v>0</v>
      </c>
      <c r="D31" s="71">
        <f t="shared" si="3"/>
        <v>1.2180267965895249E-3</v>
      </c>
      <c r="H31" s="270">
        <v>25</v>
      </c>
      <c r="I31" s="270">
        <v>17</v>
      </c>
      <c r="J31" s="270">
        <v>15</v>
      </c>
      <c r="K31" s="270">
        <v>22</v>
      </c>
      <c r="L31" s="270">
        <v>17</v>
      </c>
      <c r="M31" s="270">
        <v>10</v>
      </c>
      <c r="N31" s="270">
        <v>11</v>
      </c>
      <c r="O31" s="105">
        <f t="shared" si="5"/>
        <v>2.9782761037140857E-3</v>
      </c>
      <c r="P31" s="105">
        <f t="shared" si="5"/>
        <v>2.6325026325026324E-3</v>
      </c>
      <c r="Q31" s="105">
        <f t="shared" si="5"/>
        <v>3.8280842178527929E-3</v>
      </c>
      <c r="R31" s="105">
        <f t="shared" si="5"/>
        <v>4.4514270751505628E-3</v>
      </c>
      <c r="S31" s="105">
        <f t="shared" si="5"/>
        <v>2.4594195769798328E-3</v>
      </c>
      <c r="T31" s="106">
        <f t="shared" si="5"/>
        <v>2.5900635742877325E-3</v>
      </c>
    </row>
    <row r="32" spans="1:33" x14ac:dyDescent="0.25">
      <c r="A32">
        <v>31</v>
      </c>
      <c r="B32" s="71">
        <f t="shared" si="1"/>
        <v>1.9271198318149966E-3</v>
      </c>
      <c r="C32" s="71">
        <f t="shared" si="2"/>
        <v>0</v>
      </c>
      <c r="D32" s="71">
        <f t="shared" si="3"/>
        <v>3.4800765616843573E-4</v>
      </c>
      <c r="H32" s="270">
        <v>26</v>
      </c>
      <c r="I32" s="270">
        <v>14</v>
      </c>
      <c r="J32" s="270">
        <v>28</v>
      </c>
      <c r="K32" s="270">
        <v>14</v>
      </c>
      <c r="L32" s="270">
        <v>15</v>
      </c>
      <c r="M32" s="270">
        <v>5</v>
      </c>
      <c r="N32" s="270">
        <v>15</v>
      </c>
      <c r="O32" s="105">
        <f t="shared" si="5"/>
        <v>2.452697967764541E-3</v>
      </c>
      <c r="P32" s="105">
        <f t="shared" si="5"/>
        <v>4.9140049140049139E-3</v>
      </c>
      <c r="Q32" s="105">
        <f t="shared" si="5"/>
        <v>2.4360535931790498E-3</v>
      </c>
      <c r="R32" s="105">
        <f t="shared" si="5"/>
        <v>3.927729772191673E-3</v>
      </c>
      <c r="S32" s="105">
        <f t="shared" si="5"/>
        <v>1.2297097884899164E-3</v>
      </c>
      <c r="T32" s="106">
        <f t="shared" si="5"/>
        <v>3.5319048740287263E-3</v>
      </c>
    </row>
    <row r="33" spans="1:20" x14ac:dyDescent="0.25">
      <c r="H33" s="270">
        <v>27</v>
      </c>
      <c r="I33" s="270">
        <v>10</v>
      </c>
      <c r="J33" s="270">
        <v>8</v>
      </c>
      <c r="K33" s="270">
        <v>11</v>
      </c>
      <c r="L33" s="270">
        <v>6</v>
      </c>
      <c r="M33" s="270">
        <v>11</v>
      </c>
      <c r="N33" s="270">
        <v>6</v>
      </c>
      <c r="O33" s="105">
        <f t="shared" si="5"/>
        <v>1.751927119831815E-3</v>
      </c>
      <c r="P33" s="105">
        <f t="shared" si="5"/>
        <v>1.4040014040014039E-3</v>
      </c>
      <c r="Q33" s="105">
        <f t="shared" si="5"/>
        <v>1.9140421089263965E-3</v>
      </c>
      <c r="R33" s="105">
        <f t="shared" si="5"/>
        <v>1.5710919088766694E-3</v>
      </c>
      <c r="S33" s="105">
        <f t="shared" si="5"/>
        <v>2.7053615346778162E-3</v>
      </c>
      <c r="T33" s="106">
        <f t="shared" si="5"/>
        <v>1.4127619496114904E-3</v>
      </c>
    </row>
    <row r="34" spans="1:20" x14ac:dyDescent="0.25">
      <c r="H34" s="270">
        <v>28</v>
      </c>
      <c r="I34" s="270">
        <v>9</v>
      </c>
      <c r="J34" s="270">
        <v>9</v>
      </c>
      <c r="K34" s="270">
        <v>12</v>
      </c>
      <c r="L34" s="270">
        <v>5</v>
      </c>
      <c r="M34" s="270">
        <v>2</v>
      </c>
      <c r="N34" s="270">
        <v>9</v>
      </c>
      <c r="O34" s="105">
        <f t="shared" si="5"/>
        <v>1.5767344078486335E-3</v>
      </c>
      <c r="P34" s="105">
        <f t="shared" si="5"/>
        <v>1.5795015795015794E-3</v>
      </c>
      <c r="Q34" s="105">
        <f t="shared" si="5"/>
        <v>2.0880459370106142E-3</v>
      </c>
      <c r="R34" s="105">
        <f t="shared" si="5"/>
        <v>1.3092432573972245E-3</v>
      </c>
      <c r="S34" s="105">
        <f t="shared" si="5"/>
        <v>4.9188391539596653E-4</v>
      </c>
      <c r="T34" s="106">
        <f t="shared" si="5"/>
        <v>2.1191429244172355E-3</v>
      </c>
    </row>
    <row r="35" spans="1:20" x14ac:dyDescent="0.25">
      <c r="A35" s="300" t="s">
        <v>858</v>
      </c>
      <c r="H35" s="270">
        <v>29</v>
      </c>
      <c r="I35" s="270">
        <v>14</v>
      </c>
      <c r="J35" s="270">
        <v>0</v>
      </c>
      <c r="K35" s="270">
        <v>8</v>
      </c>
      <c r="L35" s="270">
        <v>18</v>
      </c>
      <c r="M35" s="270">
        <v>0</v>
      </c>
      <c r="N35" s="270">
        <v>7</v>
      </c>
      <c r="O35" s="105">
        <f t="shared" si="5"/>
        <v>2.452697967764541E-3</v>
      </c>
      <c r="P35" s="105">
        <f t="shared" si="5"/>
        <v>0</v>
      </c>
      <c r="Q35" s="105">
        <f t="shared" si="5"/>
        <v>1.3920306246737429E-3</v>
      </c>
      <c r="R35" s="105">
        <f t="shared" si="5"/>
        <v>4.7132757266300082E-3</v>
      </c>
      <c r="S35" s="105">
        <f t="shared" si="5"/>
        <v>0</v>
      </c>
      <c r="T35" s="106">
        <f t="shared" si="5"/>
        <v>1.6482222745467388E-3</v>
      </c>
    </row>
    <row r="36" spans="1:20" x14ac:dyDescent="0.25">
      <c r="H36" s="270">
        <v>30</v>
      </c>
      <c r="I36" s="270">
        <v>20</v>
      </c>
      <c r="J36" s="270">
        <v>0</v>
      </c>
      <c r="K36" s="270">
        <v>7</v>
      </c>
      <c r="L36" s="270">
        <v>11</v>
      </c>
      <c r="M36" s="270">
        <v>0</v>
      </c>
      <c r="N36" s="270">
        <v>6</v>
      </c>
      <c r="O36" s="105">
        <f t="shared" si="5"/>
        <v>3.5038542396636299E-3</v>
      </c>
      <c r="P36" s="105">
        <f t="shared" si="5"/>
        <v>0</v>
      </c>
      <c r="Q36" s="105">
        <f t="shared" si="5"/>
        <v>1.2180267965895249E-3</v>
      </c>
      <c r="R36" s="105">
        <f t="shared" si="5"/>
        <v>2.8803351662738939E-3</v>
      </c>
      <c r="S36" s="105">
        <f t="shared" si="5"/>
        <v>0</v>
      </c>
      <c r="T36" s="106">
        <f t="shared" si="5"/>
        <v>1.4127619496114904E-3</v>
      </c>
    </row>
    <row r="37" spans="1:20" x14ac:dyDescent="0.25">
      <c r="H37" s="270">
        <v>31</v>
      </c>
      <c r="I37" s="270">
        <v>11</v>
      </c>
      <c r="J37" s="270">
        <v>0</v>
      </c>
      <c r="K37" s="270">
        <v>2</v>
      </c>
      <c r="L37" s="270">
        <v>6</v>
      </c>
      <c r="M37" s="270">
        <v>0</v>
      </c>
      <c r="N37" s="270">
        <v>5</v>
      </c>
      <c r="O37" s="105">
        <f t="shared" si="5"/>
        <v>1.9271198318149966E-3</v>
      </c>
      <c r="P37" s="105">
        <f t="shared" si="5"/>
        <v>0</v>
      </c>
      <c r="Q37" s="105">
        <f t="shared" si="5"/>
        <v>3.4800765616843573E-4</v>
      </c>
      <c r="R37" s="105">
        <f t="shared" si="5"/>
        <v>1.5710919088766694E-3</v>
      </c>
      <c r="S37" s="105">
        <f t="shared" si="5"/>
        <v>0</v>
      </c>
      <c r="T37" s="106">
        <f t="shared" si="5"/>
        <v>1.1773016246762421E-3</v>
      </c>
    </row>
    <row r="38" spans="1:20" ht="16.5" thickBot="1" x14ac:dyDescent="0.3">
      <c r="H38" s="107" t="s">
        <v>229</v>
      </c>
      <c r="I38" s="108">
        <f t="shared" ref="I38:N38" si="6">SUM(I7:I37)</f>
        <v>5708</v>
      </c>
      <c r="J38" s="108">
        <f t="shared" si="6"/>
        <v>5698</v>
      </c>
      <c r="K38" s="108">
        <f t="shared" si="6"/>
        <v>5747</v>
      </c>
      <c r="L38" s="108">
        <f t="shared" si="6"/>
        <v>3819</v>
      </c>
      <c r="M38" s="108">
        <f t="shared" si="6"/>
        <v>4066</v>
      </c>
      <c r="N38" s="108">
        <f t="shared" si="6"/>
        <v>4247</v>
      </c>
      <c r="O38" s="109">
        <f t="shared" si="5"/>
        <v>1</v>
      </c>
      <c r="P38" s="109">
        <f t="shared" si="5"/>
        <v>1</v>
      </c>
      <c r="Q38" s="109">
        <f t="shared" si="5"/>
        <v>1</v>
      </c>
      <c r="R38" s="109">
        <f t="shared" si="5"/>
        <v>1</v>
      </c>
      <c r="S38" s="109">
        <f t="shared" si="5"/>
        <v>1</v>
      </c>
      <c r="T38" s="110">
        <f t="shared" si="5"/>
        <v>1</v>
      </c>
    </row>
  </sheetData>
  <mergeCells count="8">
    <mergeCell ref="H2:T2"/>
    <mergeCell ref="I3:N3"/>
    <mergeCell ref="O3:T3"/>
    <mergeCell ref="W3:AG3"/>
    <mergeCell ref="I4:K4"/>
    <mergeCell ref="L4:N4"/>
    <mergeCell ref="O4:Q4"/>
    <mergeCell ref="R4:T4"/>
  </mergeCells>
  <phoneticPr fontId="13" type="noConversion"/>
  <conditionalFormatting sqref="K7">
    <cfRule type="cellIs" dxfId="3" priority="1" operator="equal">
      <formula>$E$38</formula>
    </cfRule>
  </conditionalFormatting>
  <hyperlinks>
    <hyperlink ref="A35" location="目錄!A1" display="目錄" xr:uid="{5D187532-4887-4534-9441-FF52D51CC910}"/>
  </hyperlink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FE53-F1BB-4BA0-9B0A-44357E1D9E8A}">
  <dimension ref="A1:AG38"/>
  <sheetViews>
    <sheetView zoomScale="70" zoomScaleNormal="70" workbookViewId="0">
      <selection activeCell="AF54" sqref="AF54"/>
    </sheetView>
  </sheetViews>
  <sheetFormatPr defaultColWidth="8.6640625" defaultRowHeight="15.75" x14ac:dyDescent="0.25"/>
  <cols>
    <col min="23" max="23" width="12.33203125" bestFit="1" customWidth="1"/>
    <col min="24" max="24" width="15.33203125" bestFit="1" customWidth="1"/>
    <col min="25" max="25" width="13.33203125" bestFit="1" customWidth="1"/>
    <col min="26" max="26" width="27.109375" bestFit="1" customWidth="1"/>
    <col min="27" max="27" width="19.6640625" bestFit="1" customWidth="1"/>
    <col min="28" max="28" width="23" bestFit="1" customWidth="1"/>
    <col min="29" max="29" width="14.88671875" bestFit="1" customWidth="1"/>
    <col min="30" max="30" width="12.6640625" bestFit="1" customWidth="1"/>
    <col min="31" max="31" width="26.6640625" bestFit="1" customWidth="1"/>
    <col min="32" max="32" width="19.44140625" bestFit="1" customWidth="1"/>
    <col min="33" max="33" width="22.6640625" bestFit="1" customWidth="1"/>
  </cols>
  <sheetData>
    <row r="1" spans="1:33" ht="16.5" thickBot="1" x14ac:dyDescent="0.3">
      <c r="B1" s="1" t="str">
        <f>MONTH(W17)&amp;"月"</f>
        <v>1月</v>
      </c>
      <c r="C1" s="1" t="str">
        <f>MONTH(W18)&amp;"月"</f>
        <v>2月</v>
      </c>
      <c r="D1" s="1" t="str">
        <f>MONTH(W19)&amp;"月"</f>
        <v>3月</v>
      </c>
    </row>
    <row r="2" spans="1:33" ht="16.5" thickBot="1" x14ac:dyDescent="0.3">
      <c r="A2">
        <v>1</v>
      </c>
      <c r="B2" s="71">
        <f>O7</f>
        <v>4.2396636299929923E-2</v>
      </c>
      <c r="C2" s="71">
        <f t="shared" ref="C2:D2" si="0">P7</f>
        <v>3.9312039312039311E-2</v>
      </c>
      <c r="D2" s="71">
        <f t="shared" si="0"/>
        <v>3.6192796241517312E-2</v>
      </c>
      <c r="H2" s="484" t="s">
        <v>1064</v>
      </c>
      <c r="I2" s="485"/>
      <c r="J2" s="485"/>
      <c r="K2" s="485"/>
      <c r="L2" s="485"/>
      <c r="M2" s="485"/>
      <c r="N2" s="485"/>
      <c r="O2" s="485"/>
      <c r="P2" s="485"/>
      <c r="Q2" s="485"/>
      <c r="R2" s="485"/>
      <c r="S2" s="485"/>
      <c r="T2" s="486"/>
    </row>
    <row r="3" spans="1:33" x14ac:dyDescent="0.25">
      <c r="A3">
        <v>2</v>
      </c>
      <c r="B3" s="71">
        <f t="shared" ref="B3:B32" si="1">O8</f>
        <v>4.2571829011913101E-2</v>
      </c>
      <c r="C3" s="71">
        <f t="shared" ref="C3:C32" si="2">P8</f>
        <v>3.1765531765531763E-2</v>
      </c>
      <c r="D3" s="71">
        <f t="shared" ref="D3:D32" si="3">Q8</f>
        <v>3.4974769444927792E-2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A4">
        <v>3</v>
      </c>
      <c r="B4" s="71">
        <f t="shared" si="1"/>
        <v>3.3461807988787666E-2</v>
      </c>
      <c r="C4" s="71">
        <f t="shared" si="2"/>
        <v>3.5977535977535981E-2</v>
      </c>
      <c r="D4" s="71">
        <f t="shared" si="3"/>
        <v>3.1146685227074995E-2</v>
      </c>
      <c r="H4" s="99"/>
      <c r="I4" s="490" t="s">
        <v>142</v>
      </c>
      <c r="J4" s="490"/>
      <c r="K4" s="490"/>
      <c r="L4" s="490" t="s">
        <v>141</v>
      </c>
      <c r="M4" s="490"/>
      <c r="N4" s="490"/>
      <c r="O4" s="491" t="s">
        <v>142</v>
      </c>
      <c r="P4" s="492"/>
      <c r="Q4" s="492"/>
      <c r="R4" s="492" t="s">
        <v>141</v>
      </c>
      <c r="S4" s="492"/>
      <c r="T4" s="493"/>
      <c r="W4" s="190" t="s">
        <v>194</v>
      </c>
      <c r="X4" s="1" t="s">
        <v>195</v>
      </c>
      <c r="Y4" s="1" t="s">
        <v>196</v>
      </c>
      <c r="Z4" s="1" t="s">
        <v>197</v>
      </c>
      <c r="AA4" s="1" t="s">
        <v>198</v>
      </c>
      <c r="AB4" s="1" t="s">
        <v>199</v>
      </c>
      <c r="AC4" s="1" t="s">
        <v>200</v>
      </c>
      <c r="AD4" s="1" t="s">
        <v>201</v>
      </c>
      <c r="AE4" s="1" t="s">
        <v>202</v>
      </c>
      <c r="AF4" s="1" t="s">
        <v>203</v>
      </c>
      <c r="AG4" s="191" t="s">
        <v>204</v>
      </c>
    </row>
    <row r="5" spans="1:33" x14ac:dyDescent="0.25">
      <c r="A5">
        <v>4</v>
      </c>
      <c r="B5" s="71">
        <f t="shared" si="1"/>
        <v>3.5914505956552205E-2</v>
      </c>
      <c r="C5" s="71">
        <f t="shared" si="2"/>
        <v>3.4924534924534928E-2</v>
      </c>
      <c r="D5" s="71">
        <f t="shared" si="3"/>
        <v>3.1842700539411864E-2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49" t="s">
        <v>76</v>
      </c>
      <c r="X5" s="310" t="s">
        <v>174</v>
      </c>
      <c r="Y5" s="310" t="s">
        <v>175</v>
      </c>
      <c r="Z5" s="310" t="s">
        <v>176</v>
      </c>
      <c r="AA5" s="310" t="s">
        <v>177</v>
      </c>
      <c r="AB5" s="310" t="s">
        <v>178</v>
      </c>
      <c r="AC5" s="310" t="s">
        <v>179</v>
      </c>
      <c r="AD5" s="310" t="s">
        <v>180</v>
      </c>
      <c r="AE5" s="310" t="s">
        <v>181</v>
      </c>
      <c r="AF5" s="310" t="s">
        <v>182</v>
      </c>
      <c r="AG5" s="250" t="s">
        <v>183</v>
      </c>
    </row>
    <row r="6" spans="1:33" x14ac:dyDescent="0.25">
      <c r="A6">
        <v>5</v>
      </c>
      <c r="B6" s="71">
        <f t="shared" si="1"/>
        <v>3.5564120532585841E-2</v>
      </c>
      <c r="C6" s="71">
        <f t="shared" si="2"/>
        <v>3.4047034047034047E-2</v>
      </c>
      <c r="D6" s="71">
        <f t="shared" si="3"/>
        <v>2.679658952496955E-2</v>
      </c>
      <c r="H6" s="103" t="s">
        <v>145</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6</v>
      </c>
      <c r="B7" s="71">
        <f t="shared" si="1"/>
        <v>3.3637000700770851E-2</v>
      </c>
      <c r="C7" s="71">
        <f t="shared" si="2"/>
        <v>3.1765531765531763E-2</v>
      </c>
      <c r="D7" s="71">
        <f t="shared" si="3"/>
        <v>2.5230555072211589E-2</v>
      </c>
      <c r="H7" s="270">
        <v>1</v>
      </c>
      <c r="I7" s="270">
        <v>242</v>
      </c>
      <c r="J7" s="270">
        <v>224</v>
      </c>
      <c r="K7" s="270">
        <v>208</v>
      </c>
      <c r="L7" s="270">
        <v>162</v>
      </c>
      <c r="M7" s="270">
        <v>149</v>
      </c>
      <c r="N7" s="270">
        <v>140</v>
      </c>
      <c r="O7" s="105">
        <f>I7/I$38</f>
        <v>4.2396636299929923E-2</v>
      </c>
      <c r="P7" s="105">
        <f t="shared" ref="P7:T22" si="4">J7/J$38</f>
        <v>3.9312039312039311E-2</v>
      </c>
      <c r="Q7" s="105">
        <f t="shared" si="4"/>
        <v>3.6192796241517312E-2</v>
      </c>
      <c r="R7" s="105">
        <f t="shared" si="4"/>
        <v>4.2419481539670068E-2</v>
      </c>
      <c r="S7" s="105">
        <f t="shared" si="4"/>
        <v>3.6645351696999506E-2</v>
      </c>
      <c r="T7" s="106">
        <f t="shared" si="4"/>
        <v>3.2964445490934781E-2</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7</v>
      </c>
      <c r="B8" s="71">
        <f t="shared" si="1"/>
        <v>3.258584442887176E-2</v>
      </c>
      <c r="C8" s="71">
        <f t="shared" si="2"/>
        <v>2.8431028431028432E-2</v>
      </c>
      <c r="D8" s="71">
        <f t="shared" si="3"/>
        <v>2.7318601009222204E-2</v>
      </c>
      <c r="H8" s="270">
        <v>2</v>
      </c>
      <c r="I8" s="270">
        <v>243</v>
      </c>
      <c r="J8" s="270">
        <v>181</v>
      </c>
      <c r="K8" s="270">
        <v>201</v>
      </c>
      <c r="L8" s="270">
        <v>133</v>
      </c>
      <c r="M8" s="270">
        <v>122</v>
      </c>
      <c r="N8" s="270">
        <v>129</v>
      </c>
      <c r="O8" s="105">
        <f t="shared" ref="O8:T38" si="5">I8/I$38</f>
        <v>4.2571829011913101E-2</v>
      </c>
      <c r="P8" s="105">
        <f t="shared" si="4"/>
        <v>3.1765531765531763E-2</v>
      </c>
      <c r="Q8" s="105">
        <f t="shared" si="4"/>
        <v>3.4974769444927792E-2</v>
      </c>
      <c r="R8" s="105">
        <f t="shared" si="4"/>
        <v>3.482587064676617E-2</v>
      </c>
      <c r="S8" s="105">
        <f t="shared" si="4"/>
        <v>3.000491883915396E-2</v>
      </c>
      <c r="T8" s="106">
        <f t="shared" si="4"/>
        <v>3.0374381916647045E-2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8</v>
      </c>
      <c r="B9" s="71">
        <f t="shared" si="1"/>
        <v>3.4162578836720393E-2</v>
      </c>
      <c r="C9" s="71">
        <f t="shared" si="2"/>
        <v>2.9133029133029134E-2</v>
      </c>
      <c r="D9" s="71">
        <f t="shared" si="3"/>
        <v>2.7666608665390637E-2</v>
      </c>
      <c r="H9" s="270">
        <v>3</v>
      </c>
      <c r="I9" s="270">
        <v>191</v>
      </c>
      <c r="J9" s="270">
        <v>205</v>
      </c>
      <c r="K9" s="270">
        <v>179</v>
      </c>
      <c r="L9" s="270">
        <v>122</v>
      </c>
      <c r="M9" s="270">
        <v>136</v>
      </c>
      <c r="N9" s="270">
        <v>111</v>
      </c>
      <c r="O9" s="105">
        <f t="shared" si="5"/>
        <v>3.3461807988787666E-2</v>
      </c>
      <c r="P9" s="105">
        <f t="shared" si="4"/>
        <v>3.5977535977535981E-2</v>
      </c>
      <c r="Q9" s="105">
        <f t="shared" si="4"/>
        <v>3.1146685227074995E-2</v>
      </c>
      <c r="R9" s="105">
        <f t="shared" si="4"/>
        <v>3.1945535480492275E-2</v>
      </c>
      <c r="S9" s="105">
        <f t="shared" si="4"/>
        <v>3.3448106246925728E-2</v>
      </c>
      <c r="T9" s="106">
        <f t="shared" si="4"/>
        <v>2.6136096067812573E-2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9</v>
      </c>
      <c r="B10" s="71">
        <f t="shared" si="1"/>
        <v>3.4863349684653121E-2</v>
      </c>
      <c r="C10" s="71">
        <f t="shared" si="2"/>
        <v>2.7378027378027379E-2</v>
      </c>
      <c r="D10" s="71">
        <f t="shared" si="3"/>
        <v>2.6100574212632677E-2</v>
      </c>
      <c r="H10" s="270">
        <v>4</v>
      </c>
      <c r="I10" s="270">
        <v>205</v>
      </c>
      <c r="J10" s="270">
        <v>199</v>
      </c>
      <c r="K10" s="270">
        <v>183</v>
      </c>
      <c r="L10" s="270">
        <v>92</v>
      </c>
      <c r="M10" s="270">
        <v>115</v>
      </c>
      <c r="N10" s="270">
        <v>117</v>
      </c>
      <c r="O10" s="105">
        <f t="shared" si="5"/>
        <v>3.5914505956552205E-2</v>
      </c>
      <c r="P10" s="105">
        <f t="shared" si="4"/>
        <v>3.4924534924534928E-2</v>
      </c>
      <c r="Q10" s="105">
        <f t="shared" si="4"/>
        <v>3.1842700539411864E-2</v>
      </c>
      <c r="R10" s="105">
        <f t="shared" si="4"/>
        <v>2.4090075936108929E-2</v>
      </c>
      <c r="S10" s="105">
        <f t="shared" si="4"/>
        <v>2.8283325135268076E-2</v>
      </c>
      <c r="T10" s="106">
        <f t="shared" si="4"/>
        <v>2.7548858017424065E-2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10</v>
      </c>
      <c r="B11" s="71">
        <f t="shared" si="1"/>
        <v>3.2410651716888575E-2</v>
      </c>
      <c r="C11" s="71">
        <f t="shared" si="2"/>
        <v>3.3696033696033696E-2</v>
      </c>
      <c r="D11" s="71">
        <f t="shared" si="3"/>
        <v>3.1320689055159216E-2</v>
      </c>
      <c r="H11" s="270">
        <v>5</v>
      </c>
      <c r="I11" s="270">
        <v>203</v>
      </c>
      <c r="J11" s="270">
        <v>194</v>
      </c>
      <c r="K11" s="270">
        <v>154</v>
      </c>
      <c r="L11" s="270">
        <v>120</v>
      </c>
      <c r="M11" s="270">
        <v>116</v>
      </c>
      <c r="N11" s="270">
        <v>97</v>
      </c>
      <c r="O11" s="105">
        <f t="shared" si="5"/>
        <v>3.5564120532585841E-2</v>
      </c>
      <c r="P11" s="105">
        <f t="shared" si="4"/>
        <v>3.4047034047034047E-2</v>
      </c>
      <c r="Q11" s="105">
        <f t="shared" si="4"/>
        <v>2.679658952496955E-2</v>
      </c>
      <c r="R11" s="105">
        <f t="shared" si="4"/>
        <v>3.1421838177533384E-2</v>
      </c>
      <c r="S11" s="105">
        <f t="shared" si="4"/>
        <v>2.8529267092966059E-2</v>
      </c>
      <c r="T11" s="106">
        <f t="shared" si="4"/>
        <v>2.2839651518719094E-2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11</v>
      </c>
      <c r="B12" s="71">
        <f t="shared" si="1"/>
        <v>2.9957953749124036E-2</v>
      </c>
      <c r="C12" s="71">
        <f t="shared" si="2"/>
        <v>3.1414531414531412E-2</v>
      </c>
      <c r="D12" s="71">
        <f t="shared" si="3"/>
        <v>2.5926570384548459E-2</v>
      </c>
      <c r="H12" s="270">
        <v>6</v>
      </c>
      <c r="I12" s="270">
        <v>192</v>
      </c>
      <c r="J12" s="270">
        <v>181</v>
      </c>
      <c r="K12" s="270">
        <v>145</v>
      </c>
      <c r="L12" s="270">
        <v>102</v>
      </c>
      <c r="M12" s="270">
        <v>112</v>
      </c>
      <c r="N12" s="270">
        <v>90</v>
      </c>
      <c r="O12" s="105">
        <f t="shared" si="5"/>
        <v>3.3637000700770851E-2</v>
      </c>
      <c r="P12" s="105">
        <f t="shared" si="4"/>
        <v>3.1765531765531763E-2</v>
      </c>
      <c r="Q12" s="105">
        <f t="shared" si="4"/>
        <v>2.5230555072211589E-2</v>
      </c>
      <c r="R12" s="105">
        <f t="shared" si="4"/>
        <v>2.6708562450903379E-2</v>
      </c>
      <c r="S12" s="105">
        <f t="shared" si="4"/>
        <v>2.7545499262174127E-2</v>
      </c>
      <c r="T12" s="106">
        <f t="shared" si="4"/>
        <v>2.1191429244172357E-2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12</v>
      </c>
      <c r="B13" s="71">
        <f t="shared" si="1"/>
        <v>3.2410651716888575E-2</v>
      </c>
      <c r="C13" s="71">
        <f t="shared" si="2"/>
        <v>3.2994032994032994E-2</v>
      </c>
      <c r="D13" s="71">
        <f t="shared" si="3"/>
        <v>2.7840612493474855E-2</v>
      </c>
      <c r="H13" s="270">
        <v>7</v>
      </c>
      <c r="I13" s="270">
        <v>186</v>
      </c>
      <c r="J13" s="270">
        <v>162</v>
      </c>
      <c r="K13" s="270">
        <v>157</v>
      </c>
      <c r="L13" s="270">
        <v>103</v>
      </c>
      <c r="M13" s="270">
        <v>93</v>
      </c>
      <c r="N13" s="270">
        <v>92</v>
      </c>
      <c r="O13" s="105">
        <f t="shared" si="5"/>
        <v>3.258584442887176E-2</v>
      </c>
      <c r="P13" s="105">
        <f t="shared" si="4"/>
        <v>2.8431028431028432E-2</v>
      </c>
      <c r="Q13" s="105">
        <f t="shared" si="4"/>
        <v>2.7318601009222204E-2</v>
      </c>
      <c r="R13" s="105">
        <f t="shared" si="4"/>
        <v>2.6970411102382824E-2</v>
      </c>
      <c r="S13" s="105">
        <f t="shared" si="4"/>
        <v>2.2872602065912444E-2</v>
      </c>
      <c r="T13" s="106">
        <f t="shared" si="4"/>
        <v>2.1662349894042855E-2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13</v>
      </c>
      <c r="B14" s="71">
        <f t="shared" si="1"/>
        <v>3.0833917309039945E-2</v>
      </c>
      <c r="C14" s="71">
        <f t="shared" si="2"/>
        <v>3.1414531414531412E-2</v>
      </c>
      <c r="D14" s="71">
        <f t="shared" si="3"/>
        <v>2.679658952496955E-2</v>
      </c>
      <c r="H14" s="270">
        <v>8</v>
      </c>
      <c r="I14" s="270">
        <v>195</v>
      </c>
      <c r="J14" s="270">
        <v>166</v>
      </c>
      <c r="K14" s="270">
        <v>159</v>
      </c>
      <c r="L14" s="270">
        <v>113</v>
      </c>
      <c r="M14" s="270">
        <v>114</v>
      </c>
      <c r="N14" s="270">
        <v>84</v>
      </c>
      <c r="O14" s="105">
        <f t="shared" si="5"/>
        <v>3.4162578836720393E-2</v>
      </c>
      <c r="P14" s="105">
        <f t="shared" si="4"/>
        <v>2.9133029133029134E-2</v>
      </c>
      <c r="Q14" s="105">
        <f t="shared" si="4"/>
        <v>2.7666608665390637E-2</v>
      </c>
      <c r="R14" s="105">
        <f t="shared" si="4"/>
        <v>2.9588897617177271E-2</v>
      </c>
      <c r="S14" s="105">
        <f t="shared" si="4"/>
        <v>2.8037383177570093E-2</v>
      </c>
      <c r="T14" s="106">
        <f t="shared" si="4"/>
        <v>1.9778667294560865E-2</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14</v>
      </c>
      <c r="B15" s="71">
        <f t="shared" si="1"/>
        <v>3.3637000700770851E-2</v>
      </c>
      <c r="C15" s="71">
        <f t="shared" si="2"/>
        <v>3.0186030186030187E-2</v>
      </c>
      <c r="D15" s="71">
        <f t="shared" si="3"/>
        <v>2.8710631633895946E-2</v>
      </c>
      <c r="H15" s="270">
        <v>9</v>
      </c>
      <c r="I15" s="270">
        <v>199</v>
      </c>
      <c r="J15" s="270">
        <v>156</v>
      </c>
      <c r="K15" s="270">
        <v>150</v>
      </c>
      <c r="L15" s="270">
        <v>112</v>
      </c>
      <c r="M15" s="270">
        <v>104</v>
      </c>
      <c r="N15" s="270">
        <v>106</v>
      </c>
      <c r="O15" s="105">
        <f t="shared" si="5"/>
        <v>3.4863349684653121E-2</v>
      </c>
      <c r="P15" s="105">
        <f t="shared" si="4"/>
        <v>2.7378027378027379E-2</v>
      </c>
      <c r="Q15" s="105">
        <f t="shared" si="4"/>
        <v>2.6100574212632677E-2</v>
      </c>
      <c r="R15" s="105">
        <f t="shared" si="4"/>
        <v>2.9327048965697825E-2</v>
      </c>
      <c r="S15" s="105">
        <f t="shared" si="4"/>
        <v>2.557796360059026E-2</v>
      </c>
      <c r="T15" s="106">
        <f t="shared" si="4"/>
        <v>2.4958794443136333E-2</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A16">
        <v>15</v>
      </c>
      <c r="B16" s="71">
        <f t="shared" si="1"/>
        <v>2.9782761037140854E-2</v>
      </c>
      <c r="C16" s="71">
        <f t="shared" si="2"/>
        <v>3.4398034398034398E-2</v>
      </c>
      <c r="D16" s="71">
        <f t="shared" si="3"/>
        <v>2.7318601009222204E-2</v>
      </c>
      <c r="H16" s="270">
        <v>10</v>
      </c>
      <c r="I16" s="270">
        <v>185</v>
      </c>
      <c r="J16" s="270">
        <v>192</v>
      </c>
      <c r="K16" s="270">
        <v>180</v>
      </c>
      <c r="L16" s="270">
        <v>127</v>
      </c>
      <c r="M16" s="270">
        <v>114</v>
      </c>
      <c r="N16" s="270">
        <v>116</v>
      </c>
      <c r="O16" s="105">
        <f t="shared" si="5"/>
        <v>3.2410651716888575E-2</v>
      </c>
      <c r="P16" s="105">
        <f t="shared" si="4"/>
        <v>3.3696033696033696E-2</v>
      </c>
      <c r="Q16" s="105">
        <f t="shared" si="4"/>
        <v>3.1320689055159216E-2</v>
      </c>
      <c r="R16" s="105">
        <f t="shared" si="4"/>
        <v>3.3254778737889498E-2</v>
      </c>
      <c r="S16" s="105">
        <f t="shared" si="4"/>
        <v>2.8037383177570093E-2</v>
      </c>
      <c r="T16" s="106">
        <f t="shared" si="4"/>
        <v>2.7313397692488816E-2</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16</v>
      </c>
      <c r="B17" s="71">
        <f t="shared" si="1"/>
        <v>3.3111422564821302E-2</v>
      </c>
      <c r="C17" s="71">
        <f t="shared" si="2"/>
        <v>3.2643032643032643E-2</v>
      </c>
      <c r="D17" s="71">
        <f t="shared" si="3"/>
        <v>3.0276666086653907E-2</v>
      </c>
      <c r="H17" s="270">
        <v>11</v>
      </c>
      <c r="I17" s="270">
        <v>171</v>
      </c>
      <c r="J17" s="270">
        <v>179</v>
      </c>
      <c r="K17" s="270">
        <v>149</v>
      </c>
      <c r="L17" s="270">
        <v>94</v>
      </c>
      <c r="M17" s="270">
        <v>118</v>
      </c>
      <c r="N17" s="270">
        <v>94</v>
      </c>
      <c r="O17" s="105">
        <f t="shared" si="5"/>
        <v>2.9957953749124036E-2</v>
      </c>
      <c r="P17" s="105">
        <f t="shared" si="4"/>
        <v>3.1414531414531412E-2</v>
      </c>
      <c r="Q17" s="105">
        <f t="shared" si="4"/>
        <v>2.5926570384548459E-2</v>
      </c>
      <c r="R17" s="105">
        <f t="shared" si="4"/>
        <v>2.461377323906782E-2</v>
      </c>
      <c r="S17" s="105">
        <f t="shared" si="4"/>
        <v>2.9021151008362025E-2</v>
      </c>
      <c r="T17" s="106">
        <f t="shared" si="4"/>
        <v>2.2133270543913352E-2</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17</v>
      </c>
      <c r="B18" s="71">
        <f t="shared" si="1"/>
        <v>3.0483531885073582E-2</v>
      </c>
      <c r="C18" s="71">
        <f t="shared" si="2"/>
        <v>3.3696033696033696E-2</v>
      </c>
      <c r="D18" s="71">
        <f t="shared" si="3"/>
        <v>3.0102662258569689E-2</v>
      </c>
      <c r="H18" s="270">
        <v>12</v>
      </c>
      <c r="I18" s="270">
        <v>185</v>
      </c>
      <c r="J18" s="270">
        <v>188</v>
      </c>
      <c r="K18" s="270">
        <v>160</v>
      </c>
      <c r="L18" s="270">
        <v>124</v>
      </c>
      <c r="M18" s="270">
        <v>120</v>
      </c>
      <c r="N18" s="270">
        <v>110</v>
      </c>
      <c r="O18" s="105">
        <f t="shared" si="5"/>
        <v>3.2410651716888575E-2</v>
      </c>
      <c r="P18" s="105">
        <f t="shared" si="4"/>
        <v>3.2994032994032994E-2</v>
      </c>
      <c r="Q18" s="105">
        <f t="shared" si="4"/>
        <v>2.7840612493474855E-2</v>
      </c>
      <c r="R18" s="105">
        <f t="shared" si="4"/>
        <v>3.2469232783451166E-2</v>
      </c>
      <c r="S18" s="105">
        <f t="shared" si="4"/>
        <v>2.9513034923757994E-2</v>
      </c>
      <c r="T18" s="106">
        <f t="shared" si="4"/>
        <v>2.5900635742877324E-2</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18</v>
      </c>
      <c r="B19" s="71">
        <f t="shared" si="1"/>
        <v>3.4688156972669935E-2</v>
      </c>
      <c r="C19" s="71">
        <f t="shared" si="2"/>
        <v>3.2818532818532815E-2</v>
      </c>
      <c r="D19" s="71">
        <f t="shared" si="3"/>
        <v>2.8536627805811728E-2</v>
      </c>
      <c r="H19" s="270">
        <v>13</v>
      </c>
      <c r="I19" s="270">
        <v>176</v>
      </c>
      <c r="J19" s="270">
        <v>179</v>
      </c>
      <c r="K19" s="270">
        <v>154</v>
      </c>
      <c r="L19" s="270">
        <v>115</v>
      </c>
      <c r="M19" s="270">
        <v>113</v>
      </c>
      <c r="N19" s="270">
        <v>104</v>
      </c>
      <c r="O19" s="105">
        <f t="shared" si="5"/>
        <v>3.0833917309039945E-2</v>
      </c>
      <c r="P19" s="105">
        <f t="shared" si="4"/>
        <v>3.1414531414531412E-2</v>
      </c>
      <c r="Q19" s="105">
        <f t="shared" si="4"/>
        <v>2.679658952496955E-2</v>
      </c>
      <c r="R19" s="105">
        <f t="shared" si="4"/>
        <v>3.0112594920136161E-2</v>
      </c>
      <c r="S19" s="105">
        <f t="shared" si="4"/>
        <v>2.779144121987211E-2</v>
      </c>
      <c r="T19" s="106">
        <f t="shared" si="4"/>
        <v>2.4487873793265835E-2</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19</v>
      </c>
      <c r="B20" s="71">
        <f t="shared" si="1"/>
        <v>3.4337771548703572E-2</v>
      </c>
      <c r="C20" s="71">
        <f t="shared" si="2"/>
        <v>3.3345033345033345E-2</v>
      </c>
      <c r="D20" s="71">
        <f t="shared" si="3"/>
        <v>3.1494692883243434E-2</v>
      </c>
      <c r="H20" s="270">
        <v>14</v>
      </c>
      <c r="I20" s="270">
        <v>192</v>
      </c>
      <c r="J20" s="270">
        <v>172</v>
      </c>
      <c r="K20" s="270">
        <v>165</v>
      </c>
      <c r="L20" s="270">
        <v>126</v>
      </c>
      <c r="M20" s="270">
        <v>115</v>
      </c>
      <c r="N20" s="270">
        <v>107</v>
      </c>
      <c r="O20" s="105">
        <f t="shared" si="5"/>
        <v>3.3637000700770851E-2</v>
      </c>
      <c r="P20" s="105">
        <f t="shared" si="4"/>
        <v>3.0186030186030187E-2</v>
      </c>
      <c r="Q20" s="105">
        <f>K20/K$38</f>
        <v>2.8710631633895946E-2</v>
      </c>
      <c r="R20" s="105">
        <f t="shared" si="4"/>
        <v>3.2992930086410056E-2</v>
      </c>
      <c r="S20" s="105">
        <f t="shared" si="4"/>
        <v>2.8283325135268076E-2</v>
      </c>
      <c r="T20" s="106">
        <f t="shared" si="4"/>
        <v>2.5194254768071581E-2</v>
      </c>
    </row>
    <row r="21" spans="1:33" x14ac:dyDescent="0.25">
      <c r="A21">
        <v>20</v>
      </c>
      <c r="B21" s="71">
        <f t="shared" si="1"/>
        <v>2.8381219341275403E-2</v>
      </c>
      <c r="C21" s="71">
        <f t="shared" si="2"/>
        <v>3.3169533169533166E-2</v>
      </c>
      <c r="D21" s="71">
        <f t="shared" si="3"/>
        <v>2.8710631633895946E-2</v>
      </c>
      <c r="H21" s="270">
        <v>15</v>
      </c>
      <c r="I21" s="270">
        <v>170</v>
      </c>
      <c r="J21" s="270">
        <v>196</v>
      </c>
      <c r="K21" s="270">
        <v>157</v>
      </c>
      <c r="L21" s="270">
        <v>115</v>
      </c>
      <c r="M21" s="270">
        <v>140</v>
      </c>
      <c r="N21" s="270">
        <v>125</v>
      </c>
      <c r="O21" s="105">
        <f t="shared" si="5"/>
        <v>2.9782761037140854E-2</v>
      </c>
      <c r="P21" s="105">
        <f t="shared" si="4"/>
        <v>3.4398034398034398E-2</v>
      </c>
      <c r="Q21" s="105">
        <f t="shared" si="4"/>
        <v>2.7318601009222204E-2</v>
      </c>
      <c r="R21" s="105">
        <f t="shared" si="4"/>
        <v>3.0112594920136161E-2</v>
      </c>
      <c r="S21" s="105">
        <f t="shared" si="4"/>
        <v>3.443187407771766E-2</v>
      </c>
      <c r="T21" s="106">
        <f t="shared" si="4"/>
        <v>2.9432540616906051E-2</v>
      </c>
    </row>
    <row r="22" spans="1:33" x14ac:dyDescent="0.25">
      <c r="A22">
        <v>21</v>
      </c>
      <c r="B22" s="71">
        <f t="shared" si="1"/>
        <v>2.7680448493342676E-2</v>
      </c>
      <c r="C22" s="71">
        <f t="shared" si="2"/>
        <v>3.8434538434538437E-2</v>
      </c>
      <c r="D22" s="71">
        <f t="shared" si="3"/>
        <v>3.3408734992169828E-2</v>
      </c>
      <c r="H22" s="270">
        <v>16</v>
      </c>
      <c r="I22" s="270">
        <v>189</v>
      </c>
      <c r="J22" s="270">
        <v>186</v>
      </c>
      <c r="K22" s="270">
        <v>174</v>
      </c>
      <c r="L22" s="270">
        <v>135</v>
      </c>
      <c r="M22" s="270">
        <v>139</v>
      </c>
      <c r="N22" s="270">
        <v>104</v>
      </c>
      <c r="O22" s="105">
        <f t="shared" si="5"/>
        <v>3.3111422564821302E-2</v>
      </c>
      <c r="P22" s="105">
        <f t="shared" si="4"/>
        <v>3.2643032643032643E-2</v>
      </c>
      <c r="Q22" s="105">
        <f t="shared" si="4"/>
        <v>3.0276666086653907E-2</v>
      </c>
      <c r="R22" s="105">
        <f t="shared" si="4"/>
        <v>3.5349567949725061E-2</v>
      </c>
      <c r="S22" s="105">
        <f t="shared" si="4"/>
        <v>3.4185932120019677E-2</v>
      </c>
      <c r="T22" s="106">
        <f t="shared" si="4"/>
        <v>2.4487873793265835E-2</v>
      </c>
    </row>
    <row r="23" spans="1:33" x14ac:dyDescent="0.25">
      <c r="A23">
        <v>22</v>
      </c>
      <c r="B23" s="71">
        <f t="shared" si="1"/>
        <v>2.9257182901191309E-2</v>
      </c>
      <c r="C23" s="71">
        <f t="shared" si="2"/>
        <v>3.562653562653563E-2</v>
      </c>
      <c r="D23" s="71">
        <f t="shared" si="3"/>
        <v>2.7144597181137986E-2</v>
      </c>
      <c r="H23" s="270">
        <v>17</v>
      </c>
      <c r="I23" s="270">
        <v>174</v>
      </c>
      <c r="J23" s="270">
        <v>192</v>
      </c>
      <c r="K23" s="270">
        <v>173</v>
      </c>
      <c r="L23" s="270">
        <v>137</v>
      </c>
      <c r="M23" s="270">
        <v>142</v>
      </c>
      <c r="N23" s="270">
        <v>117</v>
      </c>
      <c r="O23" s="105">
        <f t="shared" si="5"/>
        <v>3.0483531885073582E-2</v>
      </c>
      <c r="P23" s="105">
        <f t="shared" si="5"/>
        <v>3.3696033696033696E-2</v>
      </c>
      <c r="Q23" s="105">
        <f t="shared" si="5"/>
        <v>3.0102662258569689E-2</v>
      </c>
      <c r="R23" s="105">
        <f t="shared" si="5"/>
        <v>3.5873265252683952E-2</v>
      </c>
      <c r="S23" s="105">
        <f t="shared" si="5"/>
        <v>3.4923757993113626E-2</v>
      </c>
      <c r="T23" s="106">
        <f t="shared" si="5"/>
        <v>2.7548858017424065E-2</v>
      </c>
    </row>
    <row r="24" spans="1:33" x14ac:dyDescent="0.25">
      <c r="A24">
        <v>23</v>
      </c>
      <c r="B24" s="71">
        <f t="shared" si="1"/>
        <v>2.7330063069376315E-2</v>
      </c>
      <c r="C24" s="71">
        <f t="shared" si="2"/>
        <v>4.0014040014040013E-2</v>
      </c>
      <c r="D24" s="71">
        <f t="shared" si="3"/>
        <v>2.9580650774317034E-2</v>
      </c>
      <c r="H24" s="270">
        <v>18</v>
      </c>
      <c r="I24" s="270">
        <v>198</v>
      </c>
      <c r="J24" s="270">
        <v>187</v>
      </c>
      <c r="K24" s="270">
        <v>164</v>
      </c>
      <c r="L24" s="270">
        <v>130</v>
      </c>
      <c r="M24" s="270">
        <v>147</v>
      </c>
      <c r="N24" s="270">
        <v>125</v>
      </c>
      <c r="O24" s="105">
        <f t="shared" si="5"/>
        <v>3.4688156972669935E-2</v>
      </c>
      <c r="P24" s="105">
        <f t="shared" si="5"/>
        <v>3.2818532818532815E-2</v>
      </c>
      <c r="Q24" s="105">
        <f t="shared" si="5"/>
        <v>2.8536627805811728E-2</v>
      </c>
      <c r="R24" s="105">
        <f t="shared" si="5"/>
        <v>3.4040324692327838E-2</v>
      </c>
      <c r="S24" s="105">
        <f t="shared" si="5"/>
        <v>3.615346778160354E-2</v>
      </c>
      <c r="T24" s="106">
        <f t="shared" si="5"/>
        <v>2.9432540616906051E-2</v>
      </c>
    </row>
    <row r="25" spans="1:33" x14ac:dyDescent="0.25">
      <c r="A25">
        <v>24</v>
      </c>
      <c r="B25" s="71">
        <f t="shared" si="1"/>
        <v>2.4351786965662228E-2</v>
      </c>
      <c r="C25" s="71">
        <f t="shared" si="2"/>
        <v>3.7030537030537033E-2</v>
      </c>
      <c r="D25" s="71">
        <f t="shared" si="3"/>
        <v>3.1842700539411864E-2</v>
      </c>
      <c r="H25" s="270">
        <v>19</v>
      </c>
      <c r="I25" s="270">
        <v>196</v>
      </c>
      <c r="J25" s="270">
        <v>190</v>
      </c>
      <c r="K25" s="270">
        <v>181</v>
      </c>
      <c r="L25" s="270">
        <v>132</v>
      </c>
      <c r="M25" s="270">
        <v>140</v>
      </c>
      <c r="N25" s="270">
        <v>137</v>
      </c>
      <c r="O25" s="105">
        <f t="shared" si="5"/>
        <v>3.4337771548703572E-2</v>
      </c>
      <c r="P25" s="105">
        <f t="shared" si="5"/>
        <v>3.3345033345033345E-2</v>
      </c>
      <c r="Q25" s="105">
        <f t="shared" si="5"/>
        <v>3.1494692883243434E-2</v>
      </c>
      <c r="R25" s="105">
        <f t="shared" si="5"/>
        <v>3.4564021995286721E-2</v>
      </c>
      <c r="S25" s="105">
        <f t="shared" si="5"/>
        <v>3.443187407771766E-2</v>
      </c>
      <c r="T25" s="106">
        <f t="shared" si="5"/>
        <v>3.2258064516129031E-2</v>
      </c>
    </row>
    <row r="26" spans="1:33" x14ac:dyDescent="0.25">
      <c r="A26">
        <v>25</v>
      </c>
      <c r="B26" s="71">
        <f t="shared" si="1"/>
        <v>2.8731604765241767E-2</v>
      </c>
      <c r="C26" s="71">
        <f t="shared" si="2"/>
        <v>3.3345033345033345E-2</v>
      </c>
      <c r="D26" s="71">
        <f t="shared" si="3"/>
        <v>3.1146685227074995E-2</v>
      </c>
      <c r="H26" s="270">
        <v>20</v>
      </c>
      <c r="I26" s="270">
        <v>162</v>
      </c>
      <c r="J26" s="270">
        <v>189</v>
      </c>
      <c r="K26" s="270">
        <v>165</v>
      </c>
      <c r="L26" s="270">
        <v>109</v>
      </c>
      <c r="M26" s="270">
        <v>148</v>
      </c>
      <c r="N26" s="270">
        <v>131</v>
      </c>
      <c r="O26" s="105">
        <f t="shared" si="5"/>
        <v>2.8381219341275403E-2</v>
      </c>
      <c r="P26" s="105">
        <f t="shared" si="5"/>
        <v>3.3169533169533166E-2</v>
      </c>
      <c r="Q26" s="105">
        <f t="shared" si="5"/>
        <v>2.8710631633895946E-2</v>
      </c>
      <c r="R26" s="105">
        <f t="shared" si="5"/>
        <v>2.8541503011259493E-2</v>
      </c>
      <c r="S26" s="105">
        <f t="shared" si="5"/>
        <v>3.6399409739301523E-2</v>
      </c>
      <c r="T26" s="106">
        <f t="shared" si="5"/>
        <v>3.0845302566517543E-2</v>
      </c>
    </row>
    <row r="27" spans="1:33" x14ac:dyDescent="0.25">
      <c r="A27">
        <v>26</v>
      </c>
      <c r="B27" s="71">
        <f t="shared" si="1"/>
        <v>2.55781359495445E-2</v>
      </c>
      <c r="C27" s="71">
        <f t="shared" si="2"/>
        <v>3.9838539838539841E-2</v>
      </c>
      <c r="D27" s="71">
        <f t="shared" si="3"/>
        <v>3.3582738820254046E-2</v>
      </c>
      <c r="H27" s="270">
        <v>21</v>
      </c>
      <c r="I27" s="270">
        <v>158</v>
      </c>
      <c r="J27" s="270">
        <v>219</v>
      </c>
      <c r="K27" s="270">
        <v>192</v>
      </c>
      <c r="L27" s="270">
        <v>116</v>
      </c>
      <c r="M27" s="270">
        <v>145</v>
      </c>
      <c r="N27" s="270">
        <v>135</v>
      </c>
      <c r="O27" s="105">
        <f t="shared" si="5"/>
        <v>2.7680448493342676E-2</v>
      </c>
      <c r="P27" s="105">
        <f t="shared" si="5"/>
        <v>3.8434538434538437E-2</v>
      </c>
      <c r="Q27" s="105">
        <f t="shared" si="5"/>
        <v>3.3408734992169828E-2</v>
      </c>
      <c r="R27" s="105">
        <f t="shared" si="5"/>
        <v>3.0374443571615607E-2</v>
      </c>
      <c r="S27" s="105">
        <f t="shared" si="5"/>
        <v>3.5661583866207575E-2</v>
      </c>
      <c r="T27" s="106">
        <f t="shared" si="5"/>
        <v>3.1787143866258534E-2</v>
      </c>
    </row>
    <row r="28" spans="1:33" x14ac:dyDescent="0.25">
      <c r="A28">
        <v>27</v>
      </c>
      <c r="B28" s="71">
        <f t="shared" si="1"/>
        <v>2.6278906797477224E-2</v>
      </c>
      <c r="C28" s="71">
        <f t="shared" si="2"/>
        <v>4.8262548262548263E-2</v>
      </c>
      <c r="D28" s="71">
        <f t="shared" si="3"/>
        <v>3.2016704367496082E-2</v>
      </c>
      <c r="H28" s="270">
        <v>22</v>
      </c>
      <c r="I28" s="270">
        <v>167</v>
      </c>
      <c r="J28" s="270">
        <v>203</v>
      </c>
      <c r="K28" s="270">
        <v>156</v>
      </c>
      <c r="L28" s="270">
        <v>118</v>
      </c>
      <c r="M28" s="270">
        <v>152</v>
      </c>
      <c r="N28" s="270">
        <v>124</v>
      </c>
      <c r="O28" s="105">
        <f t="shared" si="5"/>
        <v>2.9257182901191309E-2</v>
      </c>
      <c r="P28" s="105">
        <f t="shared" si="5"/>
        <v>3.562653562653563E-2</v>
      </c>
      <c r="Q28" s="105">
        <f t="shared" si="5"/>
        <v>2.7144597181137986E-2</v>
      </c>
      <c r="R28" s="105">
        <f t="shared" si="5"/>
        <v>3.0898140874574497E-2</v>
      </c>
      <c r="S28" s="105">
        <f t="shared" si="5"/>
        <v>3.7383177570093455E-2</v>
      </c>
      <c r="T28" s="106">
        <f t="shared" si="5"/>
        <v>2.9197080291970802E-2</v>
      </c>
    </row>
    <row r="29" spans="1:33" x14ac:dyDescent="0.25">
      <c r="A29">
        <v>28</v>
      </c>
      <c r="B29" s="71">
        <f t="shared" si="1"/>
        <v>2.2599859845830413E-2</v>
      </c>
      <c r="C29" s="71">
        <f t="shared" si="2"/>
        <v>7.4938574938574934E-2</v>
      </c>
      <c r="D29" s="71">
        <f t="shared" si="3"/>
        <v>3.6018792413433094E-2</v>
      </c>
      <c r="H29" s="270">
        <v>23</v>
      </c>
      <c r="I29" s="270">
        <v>156</v>
      </c>
      <c r="J29" s="270">
        <v>228</v>
      </c>
      <c r="K29" s="270">
        <v>170</v>
      </c>
      <c r="L29" s="270">
        <v>115</v>
      </c>
      <c r="M29" s="270">
        <v>178</v>
      </c>
      <c r="N29" s="270">
        <v>153</v>
      </c>
      <c r="O29" s="105">
        <f t="shared" si="5"/>
        <v>2.7330063069376315E-2</v>
      </c>
      <c r="P29" s="105">
        <f t="shared" si="5"/>
        <v>4.0014040014040013E-2</v>
      </c>
      <c r="Q29" s="105">
        <f t="shared" si="5"/>
        <v>2.9580650774317034E-2</v>
      </c>
      <c r="R29" s="105">
        <f t="shared" si="5"/>
        <v>3.0112594920136161E-2</v>
      </c>
      <c r="S29" s="105">
        <f t="shared" si="5"/>
        <v>4.3777668470241025E-2</v>
      </c>
      <c r="T29" s="106">
        <f t="shared" si="5"/>
        <v>3.602542971509301E-2</v>
      </c>
    </row>
    <row r="30" spans="1:33" x14ac:dyDescent="0.25">
      <c r="A30">
        <v>29</v>
      </c>
      <c r="B30" s="71">
        <f t="shared" si="1"/>
        <v>2.9257182901191309E-2</v>
      </c>
      <c r="C30" s="71">
        <f t="shared" si="2"/>
        <v>0</v>
      </c>
      <c r="D30" s="71">
        <f t="shared" si="3"/>
        <v>3.862884983469636E-2</v>
      </c>
      <c r="H30" s="270">
        <v>24</v>
      </c>
      <c r="I30" s="270">
        <v>139</v>
      </c>
      <c r="J30" s="270">
        <v>211</v>
      </c>
      <c r="K30" s="270">
        <v>183</v>
      </c>
      <c r="L30" s="270">
        <v>114</v>
      </c>
      <c r="M30" s="270">
        <v>173</v>
      </c>
      <c r="N30" s="270">
        <v>156</v>
      </c>
      <c r="O30" s="105">
        <f t="shared" si="5"/>
        <v>2.4351786965662228E-2</v>
      </c>
      <c r="P30" s="105">
        <f t="shared" si="5"/>
        <v>3.7030537030537033E-2</v>
      </c>
      <c r="Q30" s="105">
        <f t="shared" si="5"/>
        <v>3.1842700539411864E-2</v>
      </c>
      <c r="R30" s="105">
        <f t="shared" si="5"/>
        <v>2.9850746268656716E-2</v>
      </c>
      <c r="S30" s="105">
        <f t="shared" si="5"/>
        <v>4.2547958681751104E-2</v>
      </c>
      <c r="T30" s="106">
        <f t="shared" si="5"/>
        <v>3.6731810689898753E-2</v>
      </c>
    </row>
    <row r="31" spans="1:33" x14ac:dyDescent="0.25">
      <c r="A31">
        <v>30</v>
      </c>
      <c r="B31" s="71">
        <f t="shared" si="1"/>
        <v>3.5914505956552205E-2</v>
      </c>
      <c r="C31" s="71">
        <f t="shared" si="2"/>
        <v>0</v>
      </c>
      <c r="D31" s="71">
        <f t="shared" si="3"/>
        <v>4.5240995301896639E-2</v>
      </c>
      <c r="H31" s="270">
        <v>25</v>
      </c>
      <c r="I31" s="270">
        <v>164</v>
      </c>
      <c r="J31" s="270">
        <v>190</v>
      </c>
      <c r="K31" s="270">
        <v>179</v>
      </c>
      <c r="L31" s="270">
        <v>126</v>
      </c>
      <c r="M31" s="270">
        <v>173</v>
      </c>
      <c r="N31" s="270">
        <v>146</v>
      </c>
      <c r="O31" s="105">
        <f t="shared" si="5"/>
        <v>2.8731604765241767E-2</v>
      </c>
      <c r="P31" s="105">
        <f t="shared" si="5"/>
        <v>3.3345033345033345E-2</v>
      </c>
      <c r="Q31" s="105">
        <f t="shared" si="5"/>
        <v>3.1146685227074995E-2</v>
      </c>
      <c r="R31" s="105">
        <f t="shared" si="5"/>
        <v>3.2992930086410056E-2</v>
      </c>
      <c r="S31" s="105">
        <f t="shared" si="5"/>
        <v>4.2547958681751104E-2</v>
      </c>
      <c r="T31" s="106">
        <f t="shared" si="5"/>
        <v>3.4377207440546266E-2</v>
      </c>
    </row>
    <row r="32" spans="1:33" x14ac:dyDescent="0.25">
      <c r="A32">
        <v>31</v>
      </c>
      <c r="B32" s="71">
        <f t="shared" si="1"/>
        <v>4.7827610371408549E-2</v>
      </c>
      <c r="C32" s="71">
        <f t="shared" si="2"/>
        <v>0</v>
      </c>
      <c r="D32" s="71">
        <f t="shared" si="3"/>
        <v>7.7083695841308503E-2</v>
      </c>
      <c r="H32" s="270">
        <v>26</v>
      </c>
      <c r="I32" s="270">
        <v>146</v>
      </c>
      <c r="J32" s="270">
        <v>227</v>
      </c>
      <c r="K32" s="270">
        <v>193</v>
      </c>
      <c r="L32" s="270">
        <v>117</v>
      </c>
      <c r="M32" s="270">
        <v>160</v>
      </c>
      <c r="N32" s="270">
        <v>173</v>
      </c>
      <c r="O32" s="105">
        <f t="shared" si="5"/>
        <v>2.55781359495445E-2</v>
      </c>
      <c r="P32" s="105">
        <f t="shared" si="5"/>
        <v>3.9838539838539841E-2</v>
      </c>
      <c r="Q32" s="105">
        <f t="shared" si="5"/>
        <v>3.3582738820254046E-2</v>
      </c>
      <c r="R32" s="105">
        <f t="shared" si="5"/>
        <v>3.0636292223095052E-2</v>
      </c>
      <c r="S32" s="105">
        <f t="shared" si="5"/>
        <v>3.9350713231677326E-2</v>
      </c>
      <c r="T32" s="106">
        <f t="shared" si="5"/>
        <v>4.0734636213797977E-2</v>
      </c>
    </row>
    <row r="33" spans="1:20" x14ac:dyDescent="0.25">
      <c r="H33" s="270">
        <v>27</v>
      </c>
      <c r="I33" s="270">
        <v>150</v>
      </c>
      <c r="J33" s="270">
        <v>275</v>
      </c>
      <c r="K33" s="270">
        <v>184</v>
      </c>
      <c r="L33" s="270">
        <v>118</v>
      </c>
      <c r="M33" s="270">
        <v>228</v>
      </c>
      <c r="N33" s="270">
        <v>148</v>
      </c>
      <c r="O33" s="105">
        <f t="shared" si="5"/>
        <v>2.6278906797477224E-2</v>
      </c>
      <c r="P33" s="105">
        <f t="shared" si="5"/>
        <v>4.8262548262548263E-2</v>
      </c>
      <c r="Q33" s="105">
        <f t="shared" si="5"/>
        <v>3.2016704367496082E-2</v>
      </c>
      <c r="R33" s="105">
        <f t="shared" si="5"/>
        <v>3.0898140874574497E-2</v>
      </c>
      <c r="S33" s="105">
        <f t="shared" si="5"/>
        <v>5.6074766355140186E-2</v>
      </c>
      <c r="T33" s="106">
        <f t="shared" si="5"/>
        <v>3.4848128090416763E-2</v>
      </c>
    </row>
    <row r="34" spans="1:20" x14ac:dyDescent="0.25">
      <c r="A34" s="300" t="s">
        <v>858</v>
      </c>
      <c r="H34" s="270">
        <v>28</v>
      </c>
      <c r="I34" s="270">
        <v>129</v>
      </c>
      <c r="J34" s="270">
        <v>427</v>
      </c>
      <c r="K34" s="270">
        <v>207</v>
      </c>
      <c r="L34" s="270">
        <v>95</v>
      </c>
      <c r="M34" s="270">
        <v>360</v>
      </c>
      <c r="N34" s="270">
        <v>175</v>
      </c>
      <c r="O34" s="105">
        <f t="shared" si="5"/>
        <v>2.2599859845830413E-2</v>
      </c>
      <c r="P34" s="105">
        <f t="shared" si="5"/>
        <v>7.4938574938574934E-2</v>
      </c>
      <c r="Q34" s="105">
        <f t="shared" si="5"/>
        <v>3.6018792413433094E-2</v>
      </c>
      <c r="R34" s="105">
        <f t="shared" si="5"/>
        <v>2.4875621890547265E-2</v>
      </c>
      <c r="S34" s="105">
        <f t="shared" si="5"/>
        <v>8.8539104771273983E-2</v>
      </c>
      <c r="T34" s="106">
        <f t="shared" si="5"/>
        <v>4.1205556863668474E-2</v>
      </c>
    </row>
    <row r="35" spans="1:20" x14ac:dyDescent="0.25">
      <c r="H35" s="270">
        <v>29</v>
      </c>
      <c r="I35" s="270">
        <v>167</v>
      </c>
      <c r="J35" s="270">
        <v>0</v>
      </c>
      <c r="K35" s="270">
        <v>222</v>
      </c>
      <c r="L35" s="270">
        <v>127</v>
      </c>
      <c r="M35" s="270">
        <v>0</v>
      </c>
      <c r="N35" s="270">
        <v>190</v>
      </c>
      <c r="O35" s="105">
        <f t="shared" si="5"/>
        <v>2.9257182901191309E-2</v>
      </c>
      <c r="P35" s="105">
        <f t="shared" si="5"/>
        <v>0</v>
      </c>
      <c r="Q35" s="105">
        <f t="shared" si="5"/>
        <v>3.862884983469636E-2</v>
      </c>
      <c r="R35" s="105">
        <f t="shared" si="5"/>
        <v>3.3254778737889498E-2</v>
      </c>
      <c r="S35" s="105">
        <f t="shared" si="5"/>
        <v>0</v>
      </c>
      <c r="T35" s="106">
        <f t="shared" si="5"/>
        <v>4.4737461737697201E-2</v>
      </c>
    </row>
    <row r="36" spans="1:20" x14ac:dyDescent="0.25">
      <c r="H36" s="270">
        <v>30</v>
      </c>
      <c r="I36" s="270">
        <v>205</v>
      </c>
      <c r="J36" s="270">
        <v>0</v>
      </c>
      <c r="K36" s="270">
        <v>260</v>
      </c>
      <c r="L36" s="270">
        <v>154</v>
      </c>
      <c r="M36" s="270">
        <v>0</v>
      </c>
      <c r="N36" s="270">
        <v>220</v>
      </c>
      <c r="O36" s="105">
        <f t="shared" si="5"/>
        <v>3.5914505956552205E-2</v>
      </c>
      <c r="P36" s="105">
        <f t="shared" si="5"/>
        <v>0</v>
      </c>
      <c r="Q36" s="105">
        <f t="shared" si="5"/>
        <v>4.5240995301896639E-2</v>
      </c>
      <c r="R36" s="105">
        <f t="shared" si="5"/>
        <v>4.0324692327834512E-2</v>
      </c>
      <c r="S36" s="105">
        <f t="shared" si="5"/>
        <v>0</v>
      </c>
      <c r="T36" s="106">
        <f t="shared" si="5"/>
        <v>5.1801271485754648E-2</v>
      </c>
    </row>
    <row r="37" spans="1:20" x14ac:dyDescent="0.25">
      <c r="H37" s="270">
        <v>31</v>
      </c>
      <c r="I37" s="270">
        <v>273</v>
      </c>
      <c r="J37" s="270">
        <v>0</v>
      </c>
      <c r="K37" s="270">
        <v>443</v>
      </c>
      <c r="L37" s="270">
        <v>216</v>
      </c>
      <c r="M37" s="270">
        <v>0</v>
      </c>
      <c r="N37" s="270">
        <v>391</v>
      </c>
      <c r="O37" s="105">
        <f t="shared" si="5"/>
        <v>4.7827610371408549E-2</v>
      </c>
      <c r="P37" s="105">
        <f t="shared" si="5"/>
        <v>0</v>
      </c>
      <c r="Q37" s="105">
        <f t="shared" si="5"/>
        <v>7.7083695841308503E-2</v>
      </c>
      <c r="R37" s="105">
        <f t="shared" si="5"/>
        <v>5.6559308719560095E-2</v>
      </c>
      <c r="S37" s="105">
        <f t="shared" si="5"/>
        <v>0</v>
      </c>
      <c r="T37" s="106">
        <f t="shared" si="5"/>
        <v>9.2064987049682134E-2</v>
      </c>
    </row>
    <row r="38" spans="1:20" ht="16.5" thickBot="1" x14ac:dyDescent="0.3">
      <c r="H38" s="107" t="s">
        <v>229</v>
      </c>
      <c r="I38" s="108">
        <f>SUM(I7:I37)</f>
        <v>5708</v>
      </c>
      <c r="J38" s="108">
        <f t="shared" ref="J38:N38" si="6">SUM(J7:J37)</f>
        <v>5698</v>
      </c>
      <c r="K38" s="108">
        <f t="shared" si="6"/>
        <v>5747</v>
      </c>
      <c r="L38" s="108">
        <f t="shared" si="6"/>
        <v>3819</v>
      </c>
      <c r="M38" s="108">
        <f t="shared" si="6"/>
        <v>4066</v>
      </c>
      <c r="N38" s="108">
        <f t="shared" si="6"/>
        <v>4247</v>
      </c>
      <c r="O38" s="109">
        <f t="shared" si="5"/>
        <v>1</v>
      </c>
      <c r="P38" s="109">
        <f t="shared" si="5"/>
        <v>1</v>
      </c>
      <c r="Q38" s="109">
        <f t="shared" si="5"/>
        <v>1</v>
      </c>
      <c r="R38" s="109">
        <f t="shared" si="5"/>
        <v>1</v>
      </c>
      <c r="S38" s="109">
        <f t="shared" si="5"/>
        <v>1</v>
      </c>
      <c r="T38" s="110">
        <f t="shared" si="5"/>
        <v>1</v>
      </c>
    </row>
  </sheetData>
  <mergeCells count="8">
    <mergeCell ref="H2:T2"/>
    <mergeCell ref="I3:N3"/>
    <mergeCell ref="O3:T3"/>
    <mergeCell ref="W3:AG3"/>
    <mergeCell ref="I4:K4"/>
    <mergeCell ref="L4:N4"/>
    <mergeCell ref="O4:Q4"/>
    <mergeCell ref="R4:T4"/>
  </mergeCells>
  <phoneticPr fontId="13" type="noConversion"/>
  <hyperlinks>
    <hyperlink ref="A34" location="目錄!A1" display="目錄" xr:uid="{59C46A5A-F531-4A59-B094-B27945184BB7}"/>
  </hyperlinks>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A062E-AB64-45C6-B8F3-3F0ACC2E7E01}">
  <dimension ref="A1:AG808"/>
  <sheetViews>
    <sheetView zoomScale="70" zoomScaleNormal="70" workbookViewId="0">
      <selection activeCell="AC30" sqref="AC30"/>
    </sheetView>
  </sheetViews>
  <sheetFormatPr defaultColWidth="8.6640625" defaultRowHeight="15.75" x14ac:dyDescent="0.25"/>
  <cols>
    <col min="23" max="23" width="12.33203125" bestFit="1" customWidth="1"/>
    <col min="24" max="24" width="15.33203125" bestFit="1" customWidth="1"/>
    <col min="25" max="25" width="13.33203125" bestFit="1" customWidth="1"/>
    <col min="26" max="26" width="27.109375" bestFit="1" customWidth="1"/>
    <col min="27" max="27" width="19.6640625" bestFit="1" customWidth="1"/>
    <col min="28" max="28" width="23" bestFit="1" customWidth="1"/>
    <col min="29" max="29" width="14.88671875" bestFit="1" customWidth="1"/>
    <col min="30" max="30" width="12.6640625" bestFit="1" customWidth="1"/>
    <col min="31" max="31" width="26.6640625" bestFit="1" customWidth="1"/>
    <col min="32" max="32" width="19.44140625" bestFit="1" customWidth="1"/>
    <col min="33" max="33" width="22.6640625" bestFit="1" customWidth="1"/>
  </cols>
  <sheetData>
    <row r="1" spans="1:33" ht="16.5" thickBot="1" x14ac:dyDescent="0.3">
      <c r="B1" s="1" t="str">
        <f>MONTH(W17)&amp;"月"</f>
        <v>1月</v>
      </c>
      <c r="C1" s="1" t="str">
        <f>MONTH(W18)&amp;"月"</f>
        <v>2月</v>
      </c>
      <c r="D1" s="1" t="str">
        <f>MONTH(W19)&amp;"月"</f>
        <v>3月</v>
      </c>
    </row>
    <row r="2" spans="1:33" ht="16.5" thickBot="1" x14ac:dyDescent="0.3">
      <c r="A2">
        <v>0</v>
      </c>
      <c r="B2" s="71">
        <f>O7</f>
        <v>2.4001401541695864E-2</v>
      </c>
      <c r="C2" s="71">
        <f t="shared" ref="C2:D2" si="0">P7</f>
        <v>2.141102141102141E-2</v>
      </c>
      <c r="D2" s="71">
        <f t="shared" si="0"/>
        <v>1.7400382808421787E-2</v>
      </c>
      <c r="H2" s="484" t="s">
        <v>1065</v>
      </c>
      <c r="I2" s="485"/>
      <c r="J2" s="485"/>
      <c r="K2" s="485"/>
      <c r="L2" s="485"/>
      <c r="M2" s="485"/>
      <c r="N2" s="485"/>
      <c r="O2" s="485"/>
      <c r="P2" s="485"/>
      <c r="Q2" s="485"/>
      <c r="R2" s="485"/>
      <c r="S2" s="485"/>
      <c r="T2" s="486"/>
    </row>
    <row r="3" spans="1:33" x14ac:dyDescent="0.25">
      <c r="A3">
        <v>1</v>
      </c>
      <c r="B3" s="71">
        <f t="shared" ref="B3:B66" si="1">O8</f>
        <v>2.7154870357393134E-2</v>
      </c>
      <c r="C3" s="71">
        <f t="shared" ref="C3:C66" si="2">P8</f>
        <v>2.5974025974025976E-2</v>
      </c>
      <c r="D3" s="71">
        <f t="shared" ref="D3:D66" si="3">Q8</f>
        <v>2.5230555072211589E-2</v>
      </c>
      <c r="H3" s="98"/>
      <c r="I3" s="494" t="s">
        <v>139</v>
      </c>
      <c r="J3" s="494"/>
      <c r="K3" s="494"/>
      <c r="L3" s="494"/>
      <c r="M3" s="494"/>
      <c r="N3" s="494"/>
      <c r="O3" s="495" t="s">
        <v>140</v>
      </c>
      <c r="P3" s="495"/>
      <c r="Q3" s="495"/>
      <c r="R3" s="495"/>
      <c r="S3" s="495"/>
      <c r="T3" s="496"/>
      <c r="W3" s="452" t="s">
        <v>1061</v>
      </c>
      <c r="X3" s="453"/>
      <c r="Y3" s="453"/>
      <c r="Z3" s="453"/>
      <c r="AA3" s="453"/>
      <c r="AB3" s="453"/>
      <c r="AC3" s="453"/>
      <c r="AD3" s="453"/>
      <c r="AE3" s="453"/>
      <c r="AF3" s="453"/>
      <c r="AG3" s="454"/>
    </row>
    <row r="4" spans="1:33" x14ac:dyDescent="0.25">
      <c r="A4">
        <v>2</v>
      </c>
      <c r="B4" s="71">
        <f t="shared" si="1"/>
        <v>2.5753328661527679E-2</v>
      </c>
      <c r="C4" s="71">
        <f t="shared" si="2"/>
        <v>2.2464022464022463E-2</v>
      </c>
      <c r="D4" s="71">
        <f t="shared" si="3"/>
        <v>1.8270401948842874E-2</v>
      </c>
      <c r="H4" s="99"/>
      <c r="I4" s="490" t="s">
        <v>142</v>
      </c>
      <c r="J4" s="490"/>
      <c r="K4" s="490"/>
      <c r="L4" s="490" t="s">
        <v>141</v>
      </c>
      <c r="M4" s="490"/>
      <c r="N4" s="490"/>
      <c r="O4" s="491" t="s">
        <v>142</v>
      </c>
      <c r="P4" s="492"/>
      <c r="Q4" s="492"/>
      <c r="R4" s="492" t="s">
        <v>141</v>
      </c>
      <c r="S4" s="492"/>
      <c r="T4" s="493"/>
      <c r="W4" s="190" t="s">
        <v>194</v>
      </c>
      <c r="X4" s="1" t="s">
        <v>195</v>
      </c>
      <c r="Y4" s="1" t="s">
        <v>196</v>
      </c>
      <c r="Z4" s="1" t="s">
        <v>197</v>
      </c>
      <c r="AA4" s="1" t="s">
        <v>198</v>
      </c>
      <c r="AB4" s="1" t="s">
        <v>199</v>
      </c>
      <c r="AC4" s="1" t="s">
        <v>200</v>
      </c>
      <c r="AD4" s="1" t="s">
        <v>201</v>
      </c>
      <c r="AE4" s="1" t="s">
        <v>202</v>
      </c>
      <c r="AF4" s="1" t="s">
        <v>203</v>
      </c>
      <c r="AG4" s="191" t="s">
        <v>204</v>
      </c>
    </row>
    <row r="5" spans="1:33" x14ac:dyDescent="0.25">
      <c r="A5">
        <v>3</v>
      </c>
      <c r="B5" s="71">
        <f t="shared" si="1"/>
        <v>2.4176594253679046E-2</v>
      </c>
      <c r="C5" s="71">
        <f t="shared" si="2"/>
        <v>1.8954018954018954E-2</v>
      </c>
      <c r="D5" s="71">
        <f t="shared" si="3"/>
        <v>2.0706455542021926E-2</v>
      </c>
      <c r="H5" s="99"/>
      <c r="I5" s="302" t="s">
        <v>219</v>
      </c>
      <c r="J5" s="301" t="s">
        <v>220</v>
      </c>
      <c r="K5" s="301" t="s">
        <v>222</v>
      </c>
      <c r="L5" s="301" t="s">
        <v>219</v>
      </c>
      <c r="M5" s="301" t="s">
        <v>220</v>
      </c>
      <c r="N5" s="301" t="s">
        <v>222</v>
      </c>
      <c r="O5" s="101" t="s">
        <v>219</v>
      </c>
      <c r="P5" s="101" t="s">
        <v>220</v>
      </c>
      <c r="Q5" s="101" t="s">
        <v>222</v>
      </c>
      <c r="R5" s="101" t="s">
        <v>219</v>
      </c>
      <c r="S5" s="101" t="s">
        <v>220</v>
      </c>
      <c r="T5" s="102" t="s">
        <v>222</v>
      </c>
      <c r="W5" s="249" t="s">
        <v>76</v>
      </c>
      <c r="X5" s="310" t="s">
        <v>174</v>
      </c>
      <c r="Y5" s="310" t="s">
        <v>175</v>
      </c>
      <c r="Z5" s="310" t="s">
        <v>176</v>
      </c>
      <c r="AA5" s="310" t="s">
        <v>177</v>
      </c>
      <c r="AB5" s="310" t="s">
        <v>178</v>
      </c>
      <c r="AC5" s="310" t="s">
        <v>179</v>
      </c>
      <c r="AD5" s="310" t="s">
        <v>180</v>
      </c>
      <c r="AE5" s="310" t="s">
        <v>181</v>
      </c>
      <c r="AF5" s="310" t="s">
        <v>182</v>
      </c>
      <c r="AG5" s="250" t="s">
        <v>183</v>
      </c>
    </row>
    <row r="6" spans="1:33" x14ac:dyDescent="0.25">
      <c r="A6">
        <v>4</v>
      </c>
      <c r="B6" s="71">
        <f t="shared" si="1"/>
        <v>2.1723896285914507E-2</v>
      </c>
      <c r="C6" s="71">
        <f t="shared" si="2"/>
        <v>2.0182520182520182E-2</v>
      </c>
      <c r="D6" s="71">
        <f t="shared" si="3"/>
        <v>2.2446493822864105E-2</v>
      </c>
      <c r="H6" s="103" t="s">
        <v>146</v>
      </c>
      <c r="I6" s="303" t="s">
        <v>223</v>
      </c>
      <c r="J6" s="303" t="s">
        <v>224</v>
      </c>
      <c r="K6" s="303" t="s">
        <v>225</v>
      </c>
      <c r="L6" s="303" t="s">
        <v>226</v>
      </c>
      <c r="M6" s="303" t="s">
        <v>227</v>
      </c>
      <c r="N6" s="303" t="s">
        <v>228</v>
      </c>
      <c r="O6" s="304"/>
      <c r="P6" s="304"/>
      <c r="Q6" s="304"/>
      <c r="R6" s="304"/>
      <c r="S6" s="304"/>
      <c r="T6" s="104"/>
      <c r="W6" s="29">
        <v>45323</v>
      </c>
      <c r="X6" s="270">
        <v>4203</v>
      </c>
      <c r="Y6" s="270">
        <v>204539</v>
      </c>
      <c r="Z6" s="270">
        <v>3510</v>
      </c>
      <c r="AA6" s="270">
        <v>133559</v>
      </c>
      <c r="AB6" s="24" t="s">
        <v>1150</v>
      </c>
      <c r="AC6" s="270">
        <v>5338</v>
      </c>
      <c r="AD6" s="270">
        <v>569026</v>
      </c>
      <c r="AE6" s="270">
        <v>5143</v>
      </c>
      <c r="AF6" s="270">
        <v>365908</v>
      </c>
      <c r="AG6" s="94" t="s">
        <v>1151</v>
      </c>
    </row>
    <row r="7" spans="1:33" x14ac:dyDescent="0.25">
      <c r="A7">
        <v>5</v>
      </c>
      <c r="B7" s="71">
        <f t="shared" si="1"/>
        <v>2.1023125437981779E-2</v>
      </c>
      <c r="C7" s="71">
        <f t="shared" si="2"/>
        <v>1.9831519831519831E-2</v>
      </c>
      <c r="D7" s="71">
        <f t="shared" si="3"/>
        <v>2.0532451713937708E-2</v>
      </c>
      <c r="H7" s="270">
        <v>0</v>
      </c>
      <c r="I7" s="270">
        <v>137</v>
      </c>
      <c r="J7" s="270">
        <v>122</v>
      </c>
      <c r="K7" s="270">
        <v>100</v>
      </c>
      <c r="L7" s="270">
        <v>40</v>
      </c>
      <c r="M7" s="270">
        <v>40</v>
      </c>
      <c r="N7" s="270">
        <v>42</v>
      </c>
      <c r="O7" s="105">
        <f>I7/$AC$17</f>
        <v>2.4001401541695864E-2</v>
      </c>
      <c r="P7" s="105">
        <f>J7/$AC$18</f>
        <v>2.141102141102141E-2</v>
      </c>
      <c r="Q7" s="105">
        <f>K7/$AC$19</f>
        <v>1.7400382808421787E-2</v>
      </c>
      <c r="R7" s="105">
        <f>L7/$X$17</f>
        <v>1.0473946059177796E-2</v>
      </c>
      <c r="S7" s="105">
        <f>M7/$X$18</f>
        <v>9.8376783079193314E-3</v>
      </c>
      <c r="T7" s="106">
        <f>N7/$X$19</f>
        <v>9.8893336472804325E-3</v>
      </c>
      <c r="W7" s="29">
        <v>45352</v>
      </c>
      <c r="X7" s="270">
        <v>4656</v>
      </c>
      <c r="Y7" s="270">
        <v>283602</v>
      </c>
      <c r="Z7" s="270">
        <v>4075</v>
      </c>
      <c r="AA7" s="270">
        <v>188885</v>
      </c>
      <c r="AB7" s="24" t="s">
        <v>1152</v>
      </c>
      <c r="AC7" s="270">
        <v>5578</v>
      </c>
      <c r="AD7" s="270">
        <v>728308</v>
      </c>
      <c r="AE7" s="270">
        <v>5409</v>
      </c>
      <c r="AF7" s="270">
        <v>478209</v>
      </c>
      <c r="AG7" s="94" t="s">
        <v>1153</v>
      </c>
    </row>
    <row r="8" spans="1:33" x14ac:dyDescent="0.25">
      <c r="A8">
        <v>6</v>
      </c>
      <c r="B8" s="71">
        <f t="shared" si="1"/>
        <v>2.2424667133847231E-2</v>
      </c>
      <c r="C8" s="71">
        <f t="shared" si="2"/>
        <v>1.8427518427518427E-2</v>
      </c>
      <c r="D8" s="71">
        <f t="shared" si="3"/>
        <v>1.8096398120758656E-2</v>
      </c>
      <c r="H8" s="270">
        <v>1</v>
      </c>
      <c r="I8" s="270">
        <v>155</v>
      </c>
      <c r="J8" s="270">
        <v>148</v>
      </c>
      <c r="K8" s="270">
        <v>145</v>
      </c>
      <c r="L8" s="270">
        <v>116</v>
      </c>
      <c r="M8" s="270">
        <v>99</v>
      </c>
      <c r="N8" s="270">
        <v>103</v>
      </c>
      <c r="O8" s="105">
        <f t="shared" ref="O8:O71" si="4">I8/$AC$17</f>
        <v>2.7154870357393134E-2</v>
      </c>
      <c r="P8" s="105">
        <f t="shared" ref="P8:P71" si="5">J8/$AC$18</f>
        <v>2.5974025974025976E-2</v>
      </c>
      <c r="Q8" s="105">
        <f t="shared" ref="Q8:Q71" si="6">K8/$AC$19</f>
        <v>2.5230555072211589E-2</v>
      </c>
      <c r="R8" s="105">
        <f t="shared" ref="R8:R71" si="7">L8/$X$17</f>
        <v>3.0374443571615607E-2</v>
      </c>
      <c r="S8" s="105">
        <f t="shared" ref="S8:S71" si="8">M8/$X$18</f>
        <v>2.4348253812100346E-2</v>
      </c>
      <c r="T8" s="106">
        <f t="shared" ref="T8:T71" si="9">N8/$X$19</f>
        <v>2.4252413468330587E-2</v>
      </c>
      <c r="W8" s="29">
        <v>45383</v>
      </c>
      <c r="X8" s="270">
        <v>4464</v>
      </c>
      <c r="Y8" s="270">
        <v>276887</v>
      </c>
      <c r="Z8" s="270">
        <v>3678</v>
      </c>
      <c r="AA8" s="270">
        <v>185360</v>
      </c>
      <c r="AB8" s="24" t="s">
        <v>1154</v>
      </c>
      <c r="AC8" s="270">
        <v>5668</v>
      </c>
      <c r="AD8" s="270">
        <v>736237</v>
      </c>
      <c r="AE8" s="270">
        <v>5502</v>
      </c>
      <c r="AF8" s="270">
        <v>479497</v>
      </c>
      <c r="AG8" s="94" t="s">
        <v>1155</v>
      </c>
    </row>
    <row r="9" spans="1:33" x14ac:dyDescent="0.25">
      <c r="A9">
        <v>7</v>
      </c>
      <c r="B9" s="71">
        <f t="shared" si="1"/>
        <v>2.2424667133847231E-2</v>
      </c>
      <c r="C9" s="71">
        <f t="shared" si="2"/>
        <v>1.6497016497016497E-2</v>
      </c>
      <c r="D9" s="71">
        <f t="shared" si="3"/>
        <v>1.2528275622063685E-2</v>
      </c>
      <c r="H9" s="270">
        <v>2</v>
      </c>
      <c r="I9" s="270">
        <v>147</v>
      </c>
      <c r="J9" s="270">
        <v>128</v>
      </c>
      <c r="K9" s="270">
        <v>105</v>
      </c>
      <c r="L9" s="270">
        <v>94</v>
      </c>
      <c r="M9" s="270">
        <v>83</v>
      </c>
      <c r="N9" s="270">
        <v>76</v>
      </c>
      <c r="O9" s="105">
        <f t="shared" si="4"/>
        <v>2.5753328661527679E-2</v>
      </c>
      <c r="P9" s="105">
        <f t="shared" si="5"/>
        <v>2.2464022464022463E-2</v>
      </c>
      <c r="Q9" s="105">
        <f t="shared" si="6"/>
        <v>1.8270401948842874E-2</v>
      </c>
      <c r="R9" s="105">
        <f t="shared" si="7"/>
        <v>2.461377323906782E-2</v>
      </c>
      <c r="S9" s="105">
        <f t="shared" si="8"/>
        <v>2.0413182488932612E-2</v>
      </c>
      <c r="T9" s="106">
        <f t="shared" si="9"/>
        <v>1.7894984695078879E-2</v>
      </c>
      <c r="W9" s="29">
        <v>45413</v>
      </c>
      <c r="X9" s="270">
        <v>4573</v>
      </c>
      <c r="Y9" s="270">
        <v>288467</v>
      </c>
      <c r="Z9" s="270">
        <v>3736</v>
      </c>
      <c r="AA9" s="270">
        <v>190644</v>
      </c>
      <c r="AB9" s="24" t="s">
        <v>1156</v>
      </c>
      <c r="AC9" s="270">
        <v>5763</v>
      </c>
      <c r="AD9" s="270">
        <v>745561</v>
      </c>
      <c r="AE9" s="270">
        <v>5588</v>
      </c>
      <c r="AF9" s="270">
        <v>483267</v>
      </c>
      <c r="AG9" s="94" t="s">
        <v>1157</v>
      </c>
    </row>
    <row r="10" spans="1:33" x14ac:dyDescent="0.25">
      <c r="A10">
        <v>8</v>
      </c>
      <c r="B10" s="71">
        <f t="shared" si="1"/>
        <v>1.296426068675543E-2</v>
      </c>
      <c r="C10" s="71">
        <f t="shared" si="2"/>
        <v>1.4040014040014041E-2</v>
      </c>
      <c r="D10" s="71">
        <f t="shared" si="3"/>
        <v>1.4790325387158517E-2</v>
      </c>
      <c r="H10" s="270">
        <v>3</v>
      </c>
      <c r="I10" s="270">
        <v>138</v>
      </c>
      <c r="J10" s="270">
        <v>108</v>
      </c>
      <c r="K10" s="270">
        <v>119</v>
      </c>
      <c r="L10" s="270">
        <v>71</v>
      </c>
      <c r="M10" s="270">
        <v>79</v>
      </c>
      <c r="N10" s="270">
        <v>73</v>
      </c>
      <c r="O10" s="105">
        <f t="shared" si="4"/>
        <v>2.4176594253679046E-2</v>
      </c>
      <c r="P10" s="105">
        <f t="shared" si="5"/>
        <v>1.8954018954018954E-2</v>
      </c>
      <c r="Q10" s="105">
        <f t="shared" si="6"/>
        <v>2.0706455542021926E-2</v>
      </c>
      <c r="R10" s="105">
        <f t="shared" si="7"/>
        <v>1.8591254255040587E-2</v>
      </c>
      <c r="S10" s="105">
        <f t="shared" si="8"/>
        <v>1.942941465814068E-2</v>
      </c>
      <c r="T10" s="106">
        <f t="shared" si="9"/>
        <v>1.7188603720273133E-2</v>
      </c>
      <c r="W10" s="29">
        <v>45444</v>
      </c>
      <c r="X10" s="270">
        <v>4427</v>
      </c>
      <c r="Y10" s="270">
        <v>263395</v>
      </c>
      <c r="Z10" s="270">
        <v>3650</v>
      </c>
      <c r="AA10" s="270">
        <v>173867</v>
      </c>
      <c r="AB10" s="24" t="s">
        <v>1158</v>
      </c>
      <c r="AC10" s="270">
        <v>5801</v>
      </c>
      <c r="AD10" s="270">
        <v>705138</v>
      </c>
      <c r="AE10" s="270">
        <v>5652</v>
      </c>
      <c r="AF10" s="270">
        <v>458999</v>
      </c>
      <c r="AG10" s="94" t="s">
        <v>1159</v>
      </c>
    </row>
    <row r="11" spans="1:33" x14ac:dyDescent="0.25">
      <c r="A11">
        <v>9</v>
      </c>
      <c r="B11" s="71">
        <f t="shared" si="1"/>
        <v>1.4891380518570427E-2</v>
      </c>
      <c r="C11" s="71">
        <f t="shared" si="2"/>
        <v>1.6848016848016848E-2</v>
      </c>
      <c r="D11" s="71">
        <f t="shared" si="3"/>
        <v>1.4616321559074299E-2</v>
      </c>
      <c r="H11" s="270">
        <v>4</v>
      </c>
      <c r="I11" s="270">
        <v>124</v>
      </c>
      <c r="J11" s="270">
        <v>115</v>
      </c>
      <c r="K11" s="270">
        <v>129</v>
      </c>
      <c r="L11" s="270">
        <v>63</v>
      </c>
      <c r="M11" s="270">
        <v>53</v>
      </c>
      <c r="N11" s="270">
        <v>65</v>
      </c>
      <c r="O11" s="105">
        <f t="shared" si="4"/>
        <v>2.1723896285914507E-2</v>
      </c>
      <c r="P11" s="105">
        <f t="shared" si="5"/>
        <v>2.0182520182520182E-2</v>
      </c>
      <c r="Q11" s="105">
        <f t="shared" si="6"/>
        <v>2.2446493822864105E-2</v>
      </c>
      <c r="R11" s="105">
        <f t="shared" si="7"/>
        <v>1.6496465043205028E-2</v>
      </c>
      <c r="S11" s="105">
        <f t="shared" si="8"/>
        <v>1.3034923757993113E-2</v>
      </c>
      <c r="T11" s="106">
        <f t="shared" si="9"/>
        <v>1.5304921120791147E-2</v>
      </c>
      <c r="W11" s="29">
        <v>45474</v>
      </c>
      <c r="X11" s="270">
        <v>4559</v>
      </c>
      <c r="Y11" s="270">
        <v>291064</v>
      </c>
      <c r="Z11" s="270">
        <v>3822</v>
      </c>
      <c r="AA11" s="270">
        <v>191078</v>
      </c>
      <c r="AB11" s="24" t="s">
        <v>1160</v>
      </c>
      <c r="AC11" s="270">
        <v>5979</v>
      </c>
      <c r="AD11" s="270">
        <v>775255</v>
      </c>
      <c r="AE11" s="270">
        <v>5811</v>
      </c>
      <c r="AF11" s="270">
        <v>502090</v>
      </c>
      <c r="AG11" s="94" t="s">
        <v>1161</v>
      </c>
    </row>
    <row r="12" spans="1:33" x14ac:dyDescent="0.25">
      <c r="A12">
        <v>10</v>
      </c>
      <c r="B12" s="71">
        <f t="shared" si="1"/>
        <v>1.8920812894183601E-2</v>
      </c>
      <c r="C12" s="71">
        <f t="shared" si="2"/>
        <v>1.4917514917514918E-2</v>
      </c>
      <c r="D12" s="71">
        <f t="shared" si="3"/>
        <v>1.1136244997389943E-2</v>
      </c>
      <c r="H12" s="270">
        <v>5</v>
      </c>
      <c r="I12" s="270">
        <v>120</v>
      </c>
      <c r="J12" s="270">
        <v>113</v>
      </c>
      <c r="K12" s="270">
        <v>118</v>
      </c>
      <c r="L12" s="270">
        <v>53</v>
      </c>
      <c r="M12" s="270">
        <v>60</v>
      </c>
      <c r="N12" s="270">
        <v>65</v>
      </c>
      <c r="O12" s="105">
        <f t="shared" si="4"/>
        <v>2.1023125437981779E-2</v>
      </c>
      <c r="P12" s="105">
        <f t="shared" si="5"/>
        <v>1.9831519831519831E-2</v>
      </c>
      <c r="Q12" s="105">
        <f t="shared" si="6"/>
        <v>2.0532451713937708E-2</v>
      </c>
      <c r="R12" s="105">
        <f t="shared" si="7"/>
        <v>1.3877978528410578E-2</v>
      </c>
      <c r="S12" s="105">
        <f t="shared" si="8"/>
        <v>1.4756517461878997E-2</v>
      </c>
      <c r="T12" s="106">
        <f t="shared" si="9"/>
        <v>1.5304921120791147E-2</v>
      </c>
      <c r="W12" s="29">
        <v>45505</v>
      </c>
      <c r="X12" s="270">
        <v>4282</v>
      </c>
      <c r="Y12" s="270">
        <v>282755</v>
      </c>
      <c r="Z12" s="270">
        <v>3628</v>
      </c>
      <c r="AA12" s="270">
        <v>189386</v>
      </c>
      <c r="AB12" s="24" t="s">
        <v>1162</v>
      </c>
      <c r="AC12" s="270">
        <v>6071</v>
      </c>
      <c r="AD12" s="270">
        <v>791987</v>
      </c>
      <c r="AE12" s="270">
        <v>5932</v>
      </c>
      <c r="AF12" s="270">
        <v>518270</v>
      </c>
      <c r="AG12" s="94" t="s">
        <v>1163</v>
      </c>
    </row>
    <row r="13" spans="1:33" x14ac:dyDescent="0.25">
      <c r="A13">
        <v>11</v>
      </c>
      <c r="B13" s="71">
        <f t="shared" si="1"/>
        <v>1.3139453398738612E-2</v>
      </c>
      <c r="C13" s="71">
        <f t="shared" si="2"/>
        <v>1.4391014391014392E-2</v>
      </c>
      <c r="D13" s="71">
        <f t="shared" si="3"/>
        <v>1.2006264137811033E-2</v>
      </c>
      <c r="H13" s="270">
        <v>6</v>
      </c>
      <c r="I13" s="270">
        <v>128</v>
      </c>
      <c r="J13" s="270">
        <v>105</v>
      </c>
      <c r="K13" s="270">
        <v>104</v>
      </c>
      <c r="L13" s="270">
        <v>63</v>
      </c>
      <c r="M13" s="270">
        <v>60</v>
      </c>
      <c r="N13" s="270">
        <v>52</v>
      </c>
      <c r="O13" s="105">
        <f t="shared" si="4"/>
        <v>2.2424667133847231E-2</v>
      </c>
      <c r="P13" s="105">
        <f t="shared" si="5"/>
        <v>1.8427518427518427E-2</v>
      </c>
      <c r="Q13" s="105">
        <f t="shared" si="6"/>
        <v>1.8096398120758656E-2</v>
      </c>
      <c r="R13" s="105">
        <f t="shared" si="7"/>
        <v>1.6496465043205028E-2</v>
      </c>
      <c r="S13" s="105">
        <f t="shared" si="8"/>
        <v>1.4756517461878997E-2</v>
      </c>
      <c r="T13" s="106">
        <f t="shared" si="9"/>
        <v>1.2243936896632918E-2</v>
      </c>
      <c r="W13" s="29">
        <v>45536</v>
      </c>
      <c r="X13" s="270">
        <v>4210</v>
      </c>
      <c r="Y13" s="270">
        <v>250350</v>
      </c>
      <c r="Z13" s="270">
        <v>3512</v>
      </c>
      <c r="AA13" s="270">
        <v>165131</v>
      </c>
      <c r="AB13" s="24" t="s">
        <v>1164</v>
      </c>
      <c r="AC13" s="270">
        <v>5968</v>
      </c>
      <c r="AD13" s="270">
        <v>685008</v>
      </c>
      <c r="AE13" s="270">
        <v>5799</v>
      </c>
      <c r="AF13" s="270">
        <v>436046</v>
      </c>
      <c r="AG13" s="94" t="s">
        <v>1165</v>
      </c>
    </row>
    <row r="14" spans="1:33" x14ac:dyDescent="0.25">
      <c r="A14">
        <v>12</v>
      </c>
      <c r="B14" s="71">
        <f t="shared" si="1"/>
        <v>1.5416958654519973E-2</v>
      </c>
      <c r="C14" s="71">
        <f t="shared" si="2"/>
        <v>1.368901368901369E-2</v>
      </c>
      <c r="D14" s="71">
        <f t="shared" si="3"/>
        <v>1.6008352183748041E-2</v>
      </c>
      <c r="H14" s="270">
        <v>7</v>
      </c>
      <c r="I14" s="270">
        <v>128</v>
      </c>
      <c r="J14" s="270">
        <v>94</v>
      </c>
      <c r="K14" s="270">
        <v>72</v>
      </c>
      <c r="L14" s="270">
        <v>66</v>
      </c>
      <c r="M14" s="270">
        <v>65</v>
      </c>
      <c r="N14" s="270">
        <v>41</v>
      </c>
      <c r="O14" s="105">
        <f t="shared" si="4"/>
        <v>2.2424667133847231E-2</v>
      </c>
      <c r="P14" s="105">
        <f t="shared" si="5"/>
        <v>1.6497016497016497E-2</v>
      </c>
      <c r="Q14" s="105">
        <f t="shared" si="6"/>
        <v>1.2528275622063685E-2</v>
      </c>
      <c r="R14" s="105">
        <f t="shared" si="7"/>
        <v>1.7282010997643361E-2</v>
      </c>
      <c r="S14" s="105">
        <f t="shared" si="8"/>
        <v>1.5986227250368912E-2</v>
      </c>
      <c r="T14" s="106">
        <f t="shared" si="9"/>
        <v>9.6538733223451856E-3</v>
      </c>
      <c r="W14" s="29">
        <v>45566</v>
      </c>
      <c r="X14" s="270">
        <v>4265</v>
      </c>
      <c r="Y14" s="270">
        <v>250826</v>
      </c>
      <c r="Z14" s="270">
        <v>3670</v>
      </c>
      <c r="AA14" s="270">
        <v>167646</v>
      </c>
      <c r="AB14" s="24" t="s">
        <v>1166</v>
      </c>
      <c r="AC14" s="270">
        <v>5924</v>
      </c>
      <c r="AD14" s="270">
        <v>669360</v>
      </c>
      <c r="AE14" s="270">
        <v>5720</v>
      </c>
      <c r="AF14" s="270">
        <v>429126</v>
      </c>
      <c r="AG14" s="94" t="s">
        <v>1167</v>
      </c>
    </row>
    <row r="15" spans="1:33" x14ac:dyDescent="0.25">
      <c r="A15">
        <v>13</v>
      </c>
      <c r="B15" s="71">
        <f t="shared" si="1"/>
        <v>1.7694463910301331E-2</v>
      </c>
      <c r="C15" s="71">
        <f t="shared" si="2"/>
        <v>1.1056511056511056E-2</v>
      </c>
      <c r="D15" s="71">
        <f t="shared" si="3"/>
        <v>1.1484252653558378E-2</v>
      </c>
      <c r="H15" s="270">
        <v>8</v>
      </c>
      <c r="I15" s="270">
        <v>74</v>
      </c>
      <c r="J15" s="270">
        <v>80</v>
      </c>
      <c r="K15" s="270">
        <v>85</v>
      </c>
      <c r="L15" s="270">
        <v>47</v>
      </c>
      <c r="M15" s="270">
        <v>56</v>
      </c>
      <c r="N15" s="270">
        <v>45</v>
      </c>
      <c r="O15" s="105">
        <f t="shared" si="4"/>
        <v>1.296426068675543E-2</v>
      </c>
      <c r="P15" s="105">
        <f t="shared" si="5"/>
        <v>1.4040014040014041E-2</v>
      </c>
      <c r="Q15" s="105">
        <f t="shared" si="6"/>
        <v>1.4790325387158517E-2</v>
      </c>
      <c r="R15" s="105">
        <f t="shared" si="7"/>
        <v>1.230688661953391E-2</v>
      </c>
      <c r="S15" s="105">
        <f t="shared" si="8"/>
        <v>1.3772749631087064E-2</v>
      </c>
      <c r="T15" s="106">
        <f t="shared" si="9"/>
        <v>1.0595714622086179E-2</v>
      </c>
      <c r="W15" s="29">
        <v>45597</v>
      </c>
      <c r="X15" s="270">
        <v>4170</v>
      </c>
      <c r="Y15" s="270">
        <v>256733</v>
      </c>
      <c r="Z15" s="270">
        <v>3467</v>
      </c>
      <c r="AA15" s="270">
        <v>171158</v>
      </c>
      <c r="AB15" s="24" t="s">
        <v>1168</v>
      </c>
      <c r="AC15" s="270">
        <v>5884</v>
      </c>
      <c r="AD15" s="270">
        <v>651853</v>
      </c>
      <c r="AE15" s="270">
        <v>5691</v>
      </c>
      <c r="AF15" s="270">
        <v>420662</v>
      </c>
      <c r="AG15" s="94" t="s">
        <v>1169</v>
      </c>
    </row>
    <row r="16" spans="1:33" x14ac:dyDescent="0.25">
      <c r="A16">
        <v>14</v>
      </c>
      <c r="B16" s="71">
        <f t="shared" si="1"/>
        <v>1.5416958654519973E-2</v>
      </c>
      <c r="C16" s="71">
        <f t="shared" si="2"/>
        <v>1.5093015093015093E-2</v>
      </c>
      <c r="D16" s="71">
        <f t="shared" si="3"/>
        <v>1.0962241169305725E-2</v>
      </c>
      <c r="H16" s="270">
        <v>9</v>
      </c>
      <c r="I16" s="270">
        <v>85</v>
      </c>
      <c r="J16" s="270">
        <v>96</v>
      </c>
      <c r="K16" s="270">
        <v>84</v>
      </c>
      <c r="L16" s="270">
        <v>48</v>
      </c>
      <c r="M16" s="270">
        <v>50</v>
      </c>
      <c r="N16" s="270">
        <v>47</v>
      </c>
      <c r="O16" s="105">
        <f t="shared" si="4"/>
        <v>1.4891380518570427E-2</v>
      </c>
      <c r="P16" s="105">
        <f t="shared" si="5"/>
        <v>1.6848016848016848E-2</v>
      </c>
      <c r="Q16" s="105">
        <f t="shared" si="6"/>
        <v>1.4616321559074299E-2</v>
      </c>
      <c r="R16" s="105">
        <f t="shared" si="7"/>
        <v>1.2568735271013355E-2</v>
      </c>
      <c r="S16" s="105">
        <f t="shared" si="8"/>
        <v>1.2297097884899164E-2</v>
      </c>
      <c r="T16" s="106">
        <f t="shared" si="9"/>
        <v>1.1066635271956676E-2</v>
      </c>
      <c r="W16" s="29">
        <v>45627</v>
      </c>
      <c r="X16" s="270">
        <v>4297</v>
      </c>
      <c r="Y16" s="270">
        <v>262353</v>
      </c>
      <c r="Z16" s="270">
        <v>3440</v>
      </c>
      <c r="AA16" s="270">
        <v>176149</v>
      </c>
      <c r="AB16" s="24" t="s">
        <v>1170</v>
      </c>
      <c r="AC16" s="270">
        <v>5841</v>
      </c>
      <c r="AD16" s="270">
        <v>649262</v>
      </c>
      <c r="AE16" s="270">
        <v>5628</v>
      </c>
      <c r="AF16" s="270">
        <v>418772</v>
      </c>
      <c r="AG16" s="94" t="s">
        <v>1171</v>
      </c>
    </row>
    <row r="17" spans="1:33" x14ac:dyDescent="0.25">
      <c r="A17">
        <v>15</v>
      </c>
      <c r="B17" s="71">
        <f t="shared" si="1"/>
        <v>1.3139453398738612E-2</v>
      </c>
      <c r="C17" s="71">
        <f t="shared" si="2"/>
        <v>1.4742014742014743E-2</v>
      </c>
      <c r="D17" s="71">
        <f t="shared" si="3"/>
        <v>1.3050287106316338E-2</v>
      </c>
      <c r="H17" s="270">
        <v>10</v>
      </c>
      <c r="I17" s="270">
        <v>108</v>
      </c>
      <c r="J17" s="270">
        <v>85</v>
      </c>
      <c r="K17" s="270">
        <v>64</v>
      </c>
      <c r="L17" s="270">
        <v>61</v>
      </c>
      <c r="M17" s="270">
        <v>51</v>
      </c>
      <c r="N17" s="270">
        <v>36</v>
      </c>
      <c r="O17" s="105">
        <f t="shared" si="4"/>
        <v>1.8920812894183601E-2</v>
      </c>
      <c r="P17" s="105">
        <f t="shared" si="5"/>
        <v>1.4917514917514918E-2</v>
      </c>
      <c r="Q17" s="105">
        <f t="shared" si="6"/>
        <v>1.1136244997389943E-2</v>
      </c>
      <c r="R17" s="105">
        <f t="shared" si="7"/>
        <v>1.5972767740246138E-2</v>
      </c>
      <c r="S17" s="105">
        <f t="shared" si="8"/>
        <v>1.2543039842597147E-2</v>
      </c>
      <c r="T17" s="106">
        <f t="shared" si="9"/>
        <v>8.4765716976689422E-3</v>
      </c>
      <c r="W17" s="29">
        <v>45658</v>
      </c>
      <c r="X17" s="270">
        <v>3819</v>
      </c>
      <c r="Y17" s="270">
        <v>207830</v>
      </c>
      <c r="Z17" s="270">
        <v>3139</v>
      </c>
      <c r="AA17" s="270">
        <v>137521</v>
      </c>
      <c r="AB17" s="24" t="s">
        <v>1172</v>
      </c>
      <c r="AC17" s="270">
        <v>5708</v>
      </c>
      <c r="AD17" s="270">
        <v>596260</v>
      </c>
      <c r="AE17" s="270">
        <v>5511</v>
      </c>
      <c r="AF17" s="270">
        <v>385998</v>
      </c>
      <c r="AG17" s="94" t="s">
        <v>1173</v>
      </c>
    </row>
    <row r="18" spans="1:33" x14ac:dyDescent="0.25">
      <c r="A18">
        <v>16</v>
      </c>
      <c r="B18" s="71">
        <f t="shared" si="1"/>
        <v>1.296426068675543E-2</v>
      </c>
      <c r="C18" s="71">
        <f t="shared" si="2"/>
        <v>1.2109512109512109E-2</v>
      </c>
      <c r="D18" s="71">
        <f t="shared" si="3"/>
        <v>1.0266225856968854E-2</v>
      </c>
      <c r="H18" s="270">
        <v>11</v>
      </c>
      <c r="I18" s="270">
        <v>75</v>
      </c>
      <c r="J18" s="270">
        <v>82</v>
      </c>
      <c r="K18" s="270">
        <v>69</v>
      </c>
      <c r="L18" s="270">
        <v>33</v>
      </c>
      <c r="M18" s="270">
        <v>45</v>
      </c>
      <c r="N18" s="270">
        <v>46</v>
      </c>
      <c r="O18" s="105">
        <f t="shared" si="4"/>
        <v>1.3139453398738612E-2</v>
      </c>
      <c r="P18" s="105">
        <f t="shared" si="5"/>
        <v>1.4391014391014392E-2</v>
      </c>
      <c r="Q18" s="105">
        <f t="shared" si="6"/>
        <v>1.2006264137811033E-2</v>
      </c>
      <c r="R18" s="105">
        <f t="shared" si="7"/>
        <v>8.6410054988216804E-3</v>
      </c>
      <c r="S18" s="105">
        <f t="shared" si="8"/>
        <v>1.1067388096409248E-2</v>
      </c>
      <c r="T18" s="106">
        <f t="shared" si="9"/>
        <v>1.0831174947021427E-2</v>
      </c>
      <c r="W18" s="29">
        <v>45689</v>
      </c>
      <c r="X18" s="270">
        <v>4066</v>
      </c>
      <c r="Y18" s="270">
        <v>306607</v>
      </c>
      <c r="Z18" s="270">
        <v>3343</v>
      </c>
      <c r="AA18" s="270">
        <v>227092</v>
      </c>
      <c r="AB18" s="24" t="s">
        <v>1174</v>
      </c>
      <c r="AC18" s="270">
        <v>5698</v>
      </c>
      <c r="AD18" s="270">
        <v>644505</v>
      </c>
      <c r="AE18" s="270">
        <v>5523</v>
      </c>
      <c r="AF18" s="270">
        <v>426505</v>
      </c>
      <c r="AG18" s="94" t="s">
        <v>1175</v>
      </c>
    </row>
    <row r="19" spans="1:33" ht="16.5" thickBot="1" x14ac:dyDescent="0.3">
      <c r="A19">
        <v>17</v>
      </c>
      <c r="B19" s="71">
        <f t="shared" si="1"/>
        <v>1.3840224246671338E-2</v>
      </c>
      <c r="C19" s="71">
        <f t="shared" si="2"/>
        <v>1.1232011232011231E-2</v>
      </c>
      <c r="D19" s="71">
        <f t="shared" si="3"/>
        <v>1.2702279450147904E-2</v>
      </c>
      <c r="H19" s="270">
        <v>12</v>
      </c>
      <c r="I19" s="270">
        <v>88</v>
      </c>
      <c r="J19" s="270">
        <v>78</v>
      </c>
      <c r="K19" s="270">
        <v>92</v>
      </c>
      <c r="L19" s="270">
        <v>37</v>
      </c>
      <c r="M19" s="270">
        <v>46</v>
      </c>
      <c r="N19" s="270">
        <v>43</v>
      </c>
      <c r="O19" s="105">
        <f t="shared" si="4"/>
        <v>1.5416958654519973E-2</v>
      </c>
      <c r="P19" s="105">
        <f t="shared" si="5"/>
        <v>1.368901368901369E-2</v>
      </c>
      <c r="Q19" s="105">
        <f t="shared" si="6"/>
        <v>1.6008352183748041E-2</v>
      </c>
      <c r="R19" s="105">
        <f t="shared" si="7"/>
        <v>9.68840010473946E-3</v>
      </c>
      <c r="S19" s="105">
        <f t="shared" si="8"/>
        <v>1.1313330054107231E-2</v>
      </c>
      <c r="T19" s="106">
        <f t="shared" si="9"/>
        <v>1.0124793972215681E-2</v>
      </c>
      <c r="W19" s="30">
        <v>45717</v>
      </c>
      <c r="X19" s="270">
        <v>4247</v>
      </c>
      <c r="Y19" s="270">
        <v>437021</v>
      </c>
      <c r="Z19" s="270">
        <v>3362</v>
      </c>
      <c r="AA19" s="270">
        <v>350014</v>
      </c>
      <c r="AB19" s="23" t="s">
        <v>1176</v>
      </c>
      <c r="AC19" s="270">
        <v>5747</v>
      </c>
      <c r="AD19" s="270">
        <v>736137</v>
      </c>
      <c r="AE19" s="270">
        <v>5591</v>
      </c>
      <c r="AF19" s="270">
        <v>486989</v>
      </c>
      <c r="AG19" s="95" t="s">
        <v>1177</v>
      </c>
    </row>
    <row r="20" spans="1:33" x14ac:dyDescent="0.25">
      <c r="A20">
        <v>18</v>
      </c>
      <c r="B20" s="71">
        <f t="shared" si="1"/>
        <v>1.1913104414856343E-2</v>
      </c>
      <c r="C20" s="71">
        <f t="shared" si="2"/>
        <v>1.3338013338013339E-2</v>
      </c>
      <c r="D20" s="71">
        <f t="shared" si="3"/>
        <v>1.2528275622063685E-2</v>
      </c>
      <c r="H20" s="270">
        <v>13</v>
      </c>
      <c r="I20" s="270">
        <v>101</v>
      </c>
      <c r="J20" s="270">
        <v>63</v>
      </c>
      <c r="K20" s="270">
        <v>66</v>
      </c>
      <c r="L20" s="270">
        <v>47</v>
      </c>
      <c r="M20" s="270">
        <v>27</v>
      </c>
      <c r="N20" s="270">
        <v>35</v>
      </c>
      <c r="O20" s="105">
        <f t="shared" si="4"/>
        <v>1.7694463910301331E-2</v>
      </c>
      <c r="P20" s="105">
        <f t="shared" si="5"/>
        <v>1.1056511056511056E-2</v>
      </c>
      <c r="Q20" s="105">
        <f t="shared" si="6"/>
        <v>1.1484252653558378E-2</v>
      </c>
      <c r="R20" s="105">
        <f t="shared" si="7"/>
        <v>1.230688661953391E-2</v>
      </c>
      <c r="S20" s="105">
        <f t="shared" si="8"/>
        <v>6.6404328578455489E-3</v>
      </c>
      <c r="T20" s="106">
        <f t="shared" si="9"/>
        <v>8.2411113727336952E-3</v>
      </c>
    </row>
    <row r="21" spans="1:33" x14ac:dyDescent="0.25">
      <c r="A21">
        <v>19</v>
      </c>
      <c r="B21" s="71">
        <f t="shared" si="1"/>
        <v>1.1037140854940435E-2</v>
      </c>
      <c r="C21" s="71">
        <f t="shared" si="2"/>
        <v>1.1232011232011231E-2</v>
      </c>
      <c r="D21" s="71">
        <f t="shared" si="3"/>
        <v>9.5702105446319827E-3</v>
      </c>
      <c r="H21" s="270">
        <v>14</v>
      </c>
      <c r="I21" s="270">
        <v>88</v>
      </c>
      <c r="J21" s="270">
        <v>86</v>
      </c>
      <c r="K21" s="270">
        <v>63</v>
      </c>
      <c r="L21" s="270">
        <v>48</v>
      </c>
      <c r="M21" s="270">
        <v>50</v>
      </c>
      <c r="N21" s="270">
        <v>47</v>
      </c>
      <c r="O21" s="105">
        <f t="shared" si="4"/>
        <v>1.5416958654519973E-2</v>
      </c>
      <c r="P21" s="105">
        <f t="shared" si="5"/>
        <v>1.5093015093015093E-2</v>
      </c>
      <c r="Q21" s="105">
        <f t="shared" si="6"/>
        <v>1.0962241169305725E-2</v>
      </c>
      <c r="R21" s="105">
        <f t="shared" si="7"/>
        <v>1.2568735271013355E-2</v>
      </c>
      <c r="S21" s="105">
        <f t="shared" si="8"/>
        <v>1.2297097884899164E-2</v>
      </c>
      <c r="T21" s="106">
        <f t="shared" si="9"/>
        <v>1.1066635271956676E-2</v>
      </c>
    </row>
    <row r="22" spans="1:33" x14ac:dyDescent="0.25">
      <c r="A22">
        <v>20</v>
      </c>
      <c r="B22" s="71">
        <f t="shared" si="1"/>
        <v>9.6355991590749823E-3</v>
      </c>
      <c r="C22" s="71">
        <f t="shared" si="2"/>
        <v>9.3015093015093014E-3</v>
      </c>
      <c r="D22" s="71">
        <f t="shared" si="3"/>
        <v>1.1658256481642596E-2</v>
      </c>
      <c r="H22" s="270">
        <v>15</v>
      </c>
      <c r="I22" s="270">
        <v>75</v>
      </c>
      <c r="J22" s="270">
        <v>84</v>
      </c>
      <c r="K22" s="270">
        <v>75</v>
      </c>
      <c r="L22" s="270">
        <v>47</v>
      </c>
      <c r="M22" s="270">
        <v>44</v>
      </c>
      <c r="N22" s="270">
        <v>37</v>
      </c>
      <c r="O22" s="105">
        <f t="shared" si="4"/>
        <v>1.3139453398738612E-2</v>
      </c>
      <c r="P22" s="105">
        <f t="shared" si="5"/>
        <v>1.4742014742014743E-2</v>
      </c>
      <c r="Q22" s="105">
        <f t="shared" si="6"/>
        <v>1.3050287106316338E-2</v>
      </c>
      <c r="R22" s="105">
        <f t="shared" si="7"/>
        <v>1.230688661953391E-2</v>
      </c>
      <c r="S22" s="105">
        <f t="shared" si="8"/>
        <v>1.0821446138711265E-2</v>
      </c>
      <c r="T22" s="106">
        <f t="shared" si="9"/>
        <v>8.7120320226041909E-3</v>
      </c>
    </row>
    <row r="23" spans="1:33" x14ac:dyDescent="0.25">
      <c r="A23">
        <v>21</v>
      </c>
      <c r="B23" s="71">
        <f t="shared" si="1"/>
        <v>1.0686755430974072E-2</v>
      </c>
      <c r="C23" s="71">
        <f t="shared" si="2"/>
        <v>1.0354510354510354E-2</v>
      </c>
      <c r="D23" s="71">
        <f t="shared" si="3"/>
        <v>9.9182182008004174E-3</v>
      </c>
      <c r="H23" s="270">
        <v>16</v>
      </c>
      <c r="I23" s="270">
        <v>74</v>
      </c>
      <c r="J23" s="270">
        <v>69</v>
      </c>
      <c r="K23" s="270">
        <v>59</v>
      </c>
      <c r="L23" s="270">
        <v>40</v>
      </c>
      <c r="M23" s="270">
        <v>42</v>
      </c>
      <c r="N23" s="270">
        <v>30</v>
      </c>
      <c r="O23" s="105">
        <f t="shared" si="4"/>
        <v>1.296426068675543E-2</v>
      </c>
      <c r="P23" s="105">
        <f t="shared" si="5"/>
        <v>1.2109512109512109E-2</v>
      </c>
      <c r="Q23" s="105">
        <f t="shared" si="6"/>
        <v>1.0266225856968854E-2</v>
      </c>
      <c r="R23" s="105">
        <f t="shared" si="7"/>
        <v>1.0473946059177796E-2</v>
      </c>
      <c r="S23" s="105">
        <f t="shared" si="8"/>
        <v>1.0329562223315297E-2</v>
      </c>
      <c r="T23" s="106">
        <f t="shared" si="9"/>
        <v>7.0638097480574527E-3</v>
      </c>
    </row>
    <row r="24" spans="1:33" x14ac:dyDescent="0.25">
      <c r="A24">
        <v>22</v>
      </c>
      <c r="B24" s="71">
        <f t="shared" si="1"/>
        <v>9.1100210231254385E-3</v>
      </c>
      <c r="C24" s="71">
        <f t="shared" si="2"/>
        <v>1.0705510705510705E-2</v>
      </c>
      <c r="D24" s="71">
        <f t="shared" si="3"/>
        <v>1.1832260309726814E-2</v>
      </c>
      <c r="H24" s="270">
        <v>17</v>
      </c>
      <c r="I24" s="270">
        <v>79</v>
      </c>
      <c r="J24" s="270">
        <v>64</v>
      </c>
      <c r="K24" s="270">
        <v>73</v>
      </c>
      <c r="L24" s="270">
        <v>43</v>
      </c>
      <c r="M24" s="270">
        <v>31</v>
      </c>
      <c r="N24" s="270">
        <v>48</v>
      </c>
      <c r="O24" s="105">
        <f t="shared" si="4"/>
        <v>1.3840224246671338E-2</v>
      </c>
      <c r="P24" s="105">
        <f t="shared" si="5"/>
        <v>1.1232011232011231E-2</v>
      </c>
      <c r="Q24" s="105">
        <f t="shared" si="6"/>
        <v>1.2702279450147904E-2</v>
      </c>
      <c r="R24" s="105">
        <f t="shared" si="7"/>
        <v>1.125949201361613E-2</v>
      </c>
      <c r="S24" s="105">
        <f t="shared" si="8"/>
        <v>7.6242006886374815E-3</v>
      </c>
      <c r="T24" s="106">
        <f t="shared" si="9"/>
        <v>1.1302095596891923E-2</v>
      </c>
    </row>
    <row r="25" spans="1:33" x14ac:dyDescent="0.25">
      <c r="A25">
        <v>23</v>
      </c>
      <c r="B25" s="71">
        <f t="shared" si="1"/>
        <v>1.1737911702873161E-2</v>
      </c>
      <c r="C25" s="71">
        <f t="shared" si="2"/>
        <v>1.0179010179010179E-2</v>
      </c>
      <c r="D25" s="71">
        <f t="shared" si="3"/>
        <v>1.2354271793979467E-2</v>
      </c>
      <c r="H25" s="270">
        <v>18</v>
      </c>
      <c r="I25" s="270">
        <v>68</v>
      </c>
      <c r="J25" s="270">
        <v>76</v>
      </c>
      <c r="K25" s="270">
        <v>72</v>
      </c>
      <c r="L25" s="270">
        <v>42</v>
      </c>
      <c r="M25" s="270">
        <v>52</v>
      </c>
      <c r="N25" s="270">
        <v>43</v>
      </c>
      <c r="O25" s="105">
        <f t="shared" si="4"/>
        <v>1.1913104414856343E-2</v>
      </c>
      <c r="P25" s="105">
        <f t="shared" si="5"/>
        <v>1.3338013338013339E-2</v>
      </c>
      <c r="Q25" s="105">
        <f t="shared" si="6"/>
        <v>1.2528275622063685E-2</v>
      </c>
      <c r="R25" s="105">
        <f t="shared" si="7"/>
        <v>1.0997643362136685E-2</v>
      </c>
      <c r="S25" s="105">
        <f t="shared" si="8"/>
        <v>1.278898180029513E-2</v>
      </c>
      <c r="T25" s="106">
        <f t="shared" si="9"/>
        <v>1.0124793972215681E-2</v>
      </c>
    </row>
    <row r="26" spans="1:33" x14ac:dyDescent="0.25">
      <c r="A26">
        <v>24</v>
      </c>
      <c r="B26" s="71">
        <f t="shared" si="1"/>
        <v>8.9348283111422566E-3</v>
      </c>
      <c r="C26" s="71">
        <f t="shared" si="2"/>
        <v>9.4770094770094768E-3</v>
      </c>
      <c r="D26" s="71">
        <f t="shared" si="3"/>
        <v>8.352183748042457E-3</v>
      </c>
      <c r="H26" s="270">
        <v>19</v>
      </c>
      <c r="I26" s="270">
        <v>63</v>
      </c>
      <c r="J26" s="270">
        <v>64</v>
      </c>
      <c r="K26" s="270">
        <v>55</v>
      </c>
      <c r="L26" s="270">
        <v>40</v>
      </c>
      <c r="M26" s="270">
        <v>37</v>
      </c>
      <c r="N26" s="270">
        <v>28</v>
      </c>
      <c r="O26" s="105">
        <f t="shared" si="4"/>
        <v>1.1037140854940435E-2</v>
      </c>
      <c r="P26" s="105">
        <f t="shared" si="5"/>
        <v>1.1232011232011231E-2</v>
      </c>
      <c r="Q26" s="105">
        <f t="shared" si="6"/>
        <v>9.5702105446319827E-3</v>
      </c>
      <c r="R26" s="105">
        <f t="shared" si="7"/>
        <v>1.0473946059177796E-2</v>
      </c>
      <c r="S26" s="105">
        <f t="shared" si="8"/>
        <v>9.0998524348253809E-3</v>
      </c>
      <c r="T26" s="106">
        <f t="shared" si="9"/>
        <v>6.5928890981869553E-3</v>
      </c>
    </row>
    <row r="27" spans="1:33" x14ac:dyDescent="0.25">
      <c r="A27">
        <v>25</v>
      </c>
      <c r="B27" s="71">
        <f t="shared" si="1"/>
        <v>1.1387526278906797E-2</v>
      </c>
      <c r="C27" s="71">
        <f t="shared" si="2"/>
        <v>6.4935064935064939E-3</v>
      </c>
      <c r="D27" s="71">
        <f t="shared" si="3"/>
        <v>8.1781799199582388E-3</v>
      </c>
      <c r="H27" s="270">
        <v>20</v>
      </c>
      <c r="I27" s="270">
        <v>55</v>
      </c>
      <c r="J27" s="270">
        <v>53</v>
      </c>
      <c r="K27" s="270">
        <v>67</v>
      </c>
      <c r="L27" s="270">
        <v>32</v>
      </c>
      <c r="M27" s="270">
        <v>37</v>
      </c>
      <c r="N27" s="270">
        <v>47</v>
      </c>
      <c r="O27" s="105">
        <f t="shared" si="4"/>
        <v>9.6355991590749823E-3</v>
      </c>
      <c r="P27" s="105">
        <f t="shared" si="5"/>
        <v>9.3015093015093014E-3</v>
      </c>
      <c r="Q27" s="105">
        <f t="shared" si="6"/>
        <v>1.1658256481642596E-2</v>
      </c>
      <c r="R27" s="105">
        <f t="shared" si="7"/>
        <v>8.3791568473422368E-3</v>
      </c>
      <c r="S27" s="105">
        <f t="shared" si="8"/>
        <v>9.0998524348253809E-3</v>
      </c>
      <c r="T27" s="106">
        <f t="shared" si="9"/>
        <v>1.1066635271956676E-2</v>
      </c>
    </row>
    <row r="28" spans="1:33" x14ac:dyDescent="0.25">
      <c r="A28">
        <v>26</v>
      </c>
      <c r="B28" s="71">
        <f t="shared" si="1"/>
        <v>7.7084793272599863E-3</v>
      </c>
      <c r="C28" s="71">
        <f t="shared" si="2"/>
        <v>8.0730080730080731E-3</v>
      </c>
      <c r="D28" s="71">
        <f t="shared" si="3"/>
        <v>9.0481990603793281E-3</v>
      </c>
      <c r="E28" s="300" t="s">
        <v>858</v>
      </c>
      <c r="H28" s="270">
        <v>21</v>
      </c>
      <c r="I28" s="270">
        <v>61</v>
      </c>
      <c r="J28" s="270">
        <v>59</v>
      </c>
      <c r="K28" s="270">
        <v>57</v>
      </c>
      <c r="L28" s="270">
        <v>39</v>
      </c>
      <c r="M28" s="270">
        <v>33</v>
      </c>
      <c r="N28" s="270">
        <v>31</v>
      </c>
      <c r="O28" s="105">
        <f t="shared" si="4"/>
        <v>1.0686755430974072E-2</v>
      </c>
      <c r="P28" s="105">
        <f t="shared" si="5"/>
        <v>1.0354510354510354E-2</v>
      </c>
      <c r="Q28" s="105">
        <f t="shared" si="6"/>
        <v>9.9182182008004174E-3</v>
      </c>
      <c r="R28" s="105">
        <f t="shared" si="7"/>
        <v>1.0212097407698351E-2</v>
      </c>
      <c r="S28" s="105">
        <f t="shared" si="8"/>
        <v>8.1160846040334474E-3</v>
      </c>
      <c r="T28" s="106">
        <f t="shared" si="9"/>
        <v>7.2992700729927005E-3</v>
      </c>
    </row>
    <row r="29" spans="1:33" x14ac:dyDescent="0.25">
      <c r="A29">
        <v>27</v>
      </c>
      <c r="B29" s="71">
        <f t="shared" si="1"/>
        <v>7.7084793272599863E-3</v>
      </c>
      <c r="C29" s="71">
        <f t="shared" si="2"/>
        <v>9.8280098280098278E-3</v>
      </c>
      <c r="D29" s="71">
        <f t="shared" si="3"/>
        <v>7.8301722637898041E-3</v>
      </c>
      <c r="H29" s="270">
        <v>22</v>
      </c>
      <c r="I29" s="270">
        <v>52</v>
      </c>
      <c r="J29" s="270">
        <v>61</v>
      </c>
      <c r="K29" s="270">
        <v>68</v>
      </c>
      <c r="L29" s="270">
        <v>37</v>
      </c>
      <c r="M29" s="270">
        <v>40</v>
      </c>
      <c r="N29" s="270">
        <v>41</v>
      </c>
      <c r="O29" s="105">
        <f t="shared" si="4"/>
        <v>9.1100210231254385E-3</v>
      </c>
      <c r="P29" s="105">
        <f t="shared" si="5"/>
        <v>1.0705510705510705E-2</v>
      </c>
      <c r="Q29" s="105">
        <f t="shared" si="6"/>
        <v>1.1832260309726814E-2</v>
      </c>
      <c r="R29" s="105">
        <f t="shared" si="7"/>
        <v>9.68840010473946E-3</v>
      </c>
      <c r="S29" s="105">
        <f t="shared" si="8"/>
        <v>9.8376783079193314E-3</v>
      </c>
      <c r="T29" s="106">
        <f t="shared" si="9"/>
        <v>9.6538733223451856E-3</v>
      </c>
    </row>
    <row r="30" spans="1:33" x14ac:dyDescent="0.25">
      <c r="A30">
        <v>28</v>
      </c>
      <c r="B30" s="71">
        <f t="shared" si="1"/>
        <v>9.8107918710581641E-3</v>
      </c>
      <c r="C30" s="71">
        <f t="shared" si="2"/>
        <v>9.3015093015093014E-3</v>
      </c>
      <c r="D30" s="71">
        <f t="shared" si="3"/>
        <v>8.8741952322951099E-3</v>
      </c>
      <c r="H30" s="270">
        <v>23</v>
      </c>
      <c r="I30" s="270">
        <v>67</v>
      </c>
      <c r="J30" s="270">
        <v>58</v>
      </c>
      <c r="K30" s="270">
        <v>71</v>
      </c>
      <c r="L30" s="270">
        <v>38</v>
      </c>
      <c r="M30" s="270">
        <v>33</v>
      </c>
      <c r="N30" s="270">
        <v>44</v>
      </c>
      <c r="O30" s="105">
        <f t="shared" si="4"/>
        <v>1.1737911702873161E-2</v>
      </c>
      <c r="P30" s="105">
        <f t="shared" si="5"/>
        <v>1.0179010179010179E-2</v>
      </c>
      <c r="Q30" s="105">
        <f t="shared" si="6"/>
        <v>1.2354271793979467E-2</v>
      </c>
      <c r="R30" s="105">
        <f t="shared" si="7"/>
        <v>9.9502487562189053E-3</v>
      </c>
      <c r="S30" s="105">
        <f t="shared" si="8"/>
        <v>8.1160846040334474E-3</v>
      </c>
      <c r="T30" s="106">
        <f t="shared" si="9"/>
        <v>1.036025429715093E-2</v>
      </c>
    </row>
    <row r="31" spans="1:33" x14ac:dyDescent="0.25">
      <c r="A31">
        <v>29</v>
      </c>
      <c r="B31" s="71">
        <f t="shared" si="1"/>
        <v>9.8107918710581641E-3</v>
      </c>
      <c r="C31" s="71">
        <f t="shared" si="2"/>
        <v>8.2485082485082486E-3</v>
      </c>
      <c r="D31" s="71">
        <f t="shared" si="3"/>
        <v>8.5261875761266752E-3</v>
      </c>
      <c r="H31" s="270">
        <v>24</v>
      </c>
      <c r="I31" s="270">
        <v>51</v>
      </c>
      <c r="J31" s="270">
        <v>54</v>
      </c>
      <c r="K31" s="270">
        <v>48</v>
      </c>
      <c r="L31" s="270">
        <v>41</v>
      </c>
      <c r="M31" s="270">
        <v>27</v>
      </c>
      <c r="N31" s="270">
        <v>38</v>
      </c>
      <c r="O31" s="105">
        <f t="shared" si="4"/>
        <v>8.9348283111422566E-3</v>
      </c>
      <c r="P31" s="105">
        <f t="shared" si="5"/>
        <v>9.4770094770094768E-3</v>
      </c>
      <c r="Q31" s="105">
        <f t="shared" si="6"/>
        <v>8.352183748042457E-3</v>
      </c>
      <c r="R31" s="105">
        <f t="shared" si="7"/>
        <v>1.073579471065724E-2</v>
      </c>
      <c r="S31" s="105">
        <f t="shared" si="8"/>
        <v>6.6404328578455489E-3</v>
      </c>
      <c r="T31" s="106">
        <f t="shared" si="9"/>
        <v>8.9474923475394395E-3</v>
      </c>
    </row>
    <row r="32" spans="1:33" x14ac:dyDescent="0.25">
      <c r="A32">
        <v>30</v>
      </c>
      <c r="B32" s="71">
        <f t="shared" si="1"/>
        <v>7.7084793272599863E-3</v>
      </c>
      <c r="C32" s="71">
        <f t="shared" si="2"/>
        <v>8.5995085995085995E-3</v>
      </c>
      <c r="D32" s="71">
        <f t="shared" si="3"/>
        <v>7.1341569514529321E-3</v>
      </c>
      <c r="H32" s="270">
        <v>25</v>
      </c>
      <c r="I32" s="270">
        <v>65</v>
      </c>
      <c r="J32" s="270">
        <v>37</v>
      </c>
      <c r="K32" s="270">
        <v>47</v>
      </c>
      <c r="L32" s="270">
        <v>34</v>
      </c>
      <c r="M32" s="270">
        <v>26</v>
      </c>
      <c r="N32" s="270">
        <v>31</v>
      </c>
      <c r="O32" s="105">
        <f t="shared" si="4"/>
        <v>1.1387526278906797E-2</v>
      </c>
      <c r="P32" s="105">
        <f t="shared" si="5"/>
        <v>6.4935064935064939E-3</v>
      </c>
      <c r="Q32" s="105">
        <f t="shared" si="6"/>
        <v>8.1781799199582388E-3</v>
      </c>
      <c r="R32" s="105">
        <f t="shared" si="7"/>
        <v>8.9028541503011257E-3</v>
      </c>
      <c r="S32" s="105">
        <f t="shared" si="8"/>
        <v>6.3944909001475651E-3</v>
      </c>
      <c r="T32" s="106">
        <f t="shared" si="9"/>
        <v>7.2992700729927005E-3</v>
      </c>
    </row>
    <row r="33" spans="1:20" x14ac:dyDescent="0.25">
      <c r="A33">
        <v>31</v>
      </c>
      <c r="B33" s="71">
        <f t="shared" si="1"/>
        <v>8.9348283111422566E-3</v>
      </c>
      <c r="C33" s="71">
        <f t="shared" si="2"/>
        <v>7.7220077220077222E-3</v>
      </c>
      <c r="D33" s="71">
        <f t="shared" si="3"/>
        <v>8.352183748042457E-3</v>
      </c>
      <c r="H33" s="270">
        <v>26</v>
      </c>
      <c r="I33" s="270">
        <v>44</v>
      </c>
      <c r="J33" s="270">
        <v>46</v>
      </c>
      <c r="K33" s="270">
        <v>52</v>
      </c>
      <c r="L33" s="270">
        <v>31</v>
      </c>
      <c r="M33" s="270">
        <v>33</v>
      </c>
      <c r="N33" s="270">
        <v>40</v>
      </c>
      <c r="O33" s="105">
        <f t="shared" si="4"/>
        <v>7.7084793272599863E-3</v>
      </c>
      <c r="P33" s="105">
        <f t="shared" si="5"/>
        <v>8.0730080730080731E-3</v>
      </c>
      <c r="Q33" s="105">
        <f t="shared" si="6"/>
        <v>9.0481990603793281E-3</v>
      </c>
      <c r="R33" s="105">
        <f t="shared" si="7"/>
        <v>8.1173081958627914E-3</v>
      </c>
      <c r="S33" s="105">
        <f t="shared" si="8"/>
        <v>8.1160846040334474E-3</v>
      </c>
      <c r="T33" s="106">
        <f t="shared" si="9"/>
        <v>9.4184129974099369E-3</v>
      </c>
    </row>
    <row r="34" spans="1:20" x14ac:dyDescent="0.25">
      <c r="A34">
        <v>32</v>
      </c>
      <c r="B34" s="71">
        <f t="shared" si="1"/>
        <v>8.5844428871758929E-3</v>
      </c>
      <c r="C34" s="71">
        <f t="shared" si="2"/>
        <v>8.775008775008775E-3</v>
      </c>
      <c r="D34" s="71">
        <f t="shared" si="3"/>
        <v>7.4821646076213676E-3</v>
      </c>
      <c r="H34" s="270">
        <v>27</v>
      </c>
      <c r="I34" s="270">
        <v>44</v>
      </c>
      <c r="J34" s="270">
        <v>56</v>
      </c>
      <c r="K34" s="270">
        <v>45</v>
      </c>
      <c r="L34" s="270">
        <v>34</v>
      </c>
      <c r="M34" s="270">
        <v>38</v>
      </c>
      <c r="N34" s="270">
        <v>28</v>
      </c>
      <c r="O34" s="105">
        <f t="shared" si="4"/>
        <v>7.7084793272599863E-3</v>
      </c>
      <c r="P34" s="105">
        <f t="shared" si="5"/>
        <v>9.8280098280098278E-3</v>
      </c>
      <c r="Q34" s="105">
        <f t="shared" si="6"/>
        <v>7.8301722637898041E-3</v>
      </c>
      <c r="R34" s="105">
        <f t="shared" si="7"/>
        <v>8.9028541503011257E-3</v>
      </c>
      <c r="S34" s="105">
        <f t="shared" si="8"/>
        <v>9.3457943925233638E-3</v>
      </c>
      <c r="T34" s="106">
        <f t="shared" si="9"/>
        <v>6.5928890981869553E-3</v>
      </c>
    </row>
    <row r="35" spans="1:20" x14ac:dyDescent="0.25">
      <c r="A35">
        <v>33</v>
      </c>
      <c r="B35" s="71">
        <f t="shared" si="1"/>
        <v>1.051156271899089E-2</v>
      </c>
      <c r="C35" s="71">
        <f t="shared" si="2"/>
        <v>8.2485082485082486E-3</v>
      </c>
      <c r="D35" s="71">
        <f t="shared" si="3"/>
        <v>8.5261875761266752E-3</v>
      </c>
      <c r="H35" s="270">
        <v>28</v>
      </c>
      <c r="I35" s="270">
        <v>56</v>
      </c>
      <c r="J35" s="270">
        <v>53</v>
      </c>
      <c r="K35" s="270">
        <v>51</v>
      </c>
      <c r="L35" s="270">
        <v>30</v>
      </c>
      <c r="M35" s="270">
        <v>41</v>
      </c>
      <c r="N35" s="270">
        <v>34</v>
      </c>
      <c r="O35" s="105">
        <f t="shared" si="4"/>
        <v>9.8107918710581641E-3</v>
      </c>
      <c r="P35" s="105">
        <f t="shared" si="5"/>
        <v>9.3015093015093014E-3</v>
      </c>
      <c r="Q35" s="105">
        <f t="shared" si="6"/>
        <v>8.8741952322951099E-3</v>
      </c>
      <c r="R35" s="105">
        <f t="shared" si="7"/>
        <v>7.8554595443833461E-3</v>
      </c>
      <c r="S35" s="105">
        <f t="shared" si="8"/>
        <v>1.0083620265617314E-2</v>
      </c>
      <c r="T35" s="106">
        <f t="shared" si="9"/>
        <v>8.0056510477984465E-3</v>
      </c>
    </row>
    <row r="36" spans="1:20" x14ac:dyDescent="0.25">
      <c r="A36">
        <v>34</v>
      </c>
      <c r="B36" s="71">
        <f t="shared" si="1"/>
        <v>6.8325157673440788E-3</v>
      </c>
      <c r="C36" s="71">
        <f t="shared" si="2"/>
        <v>8.5995085995085995E-3</v>
      </c>
      <c r="D36" s="71">
        <f t="shared" si="3"/>
        <v>5.5681224986949716E-3</v>
      </c>
      <c r="H36" s="270">
        <v>29</v>
      </c>
      <c r="I36" s="270">
        <v>56</v>
      </c>
      <c r="J36" s="270">
        <v>47</v>
      </c>
      <c r="K36" s="270">
        <v>49</v>
      </c>
      <c r="L36" s="270">
        <v>28</v>
      </c>
      <c r="M36" s="270">
        <v>26</v>
      </c>
      <c r="N36" s="270">
        <v>31</v>
      </c>
      <c r="O36" s="105">
        <f t="shared" si="4"/>
        <v>9.8107918710581641E-3</v>
      </c>
      <c r="P36" s="105">
        <f t="shared" si="5"/>
        <v>8.2485082485082486E-3</v>
      </c>
      <c r="Q36" s="105">
        <f t="shared" si="6"/>
        <v>8.5261875761266752E-3</v>
      </c>
      <c r="R36" s="105">
        <f t="shared" si="7"/>
        <v>7.3317622414244563E-3</v>
      </c>
      <c r="S36" s="105">
        <f t="shared" si="8"/>
        <v>6.3944909001475651E-3</v>
      </c>
      <c r="T36" s="106">
        <f t="shared" si="9"/>
        <v>7.2992700729927005E-3</v>
      </c>
    </row>
    <row r="37" spans="1:20" x14ac:dyDescent="0.25">
      <c r="A37">
        <v>35</v>
      </c>
      <c r="B37" s="71">
        <f t="shared" si="1"/>
        <v>6.3069376313945342E-3</v>
      </c>
      <c r="C37" s="71">
        <f t="shared" si="2"/>
        <v>7.7220077220077222E-3</v>
      </c>
      <c r="D37" s="71">
        <f t="shared" si="3"/>
        <v>5.2201148425265352E-3</v>
      </c>
      <c r="H37" s="270">
        <v>30</v>
      </c>
      <c r="I37" s="270">
        <v>44</v>
      </c>
      <c r="J37" s="270">
        <v>49</v>
      </c>
      <c r="K37" s="270">
        <v>41</v>
      </c>
      <c r="L37" s="270">
        <v>20</v>
      </c>
      <c r="M37" s="270">
        <v>26</v>
      </c>
      <c r="N37" s="270">
        <v>32</v>
      </c>
      <c r="O37" s="105">
        <f t="shared" si="4"/>
        <v>7.7084793272599863E-3</v>
      </c>
      <c r="P37" s="105">
        <f t="shared" si="5"/>
        <v>8.5995085995085995E-3</v>
      </c>
      <c r="Q37" s="105">
        <f t="shared" si="6"/>
        <v>7.1341569514529321E-3</v>
      </c>
      <c r="R37" s="105">
        <f t="shared" si="7"/>
        <v>5.236973029588898E-3</v>
      </c>
      <c r="S37" s="105">
        <f t="shared" si="8"/>
        <v>6.3944909001475651E-3</v>
      </c>
      <c r="T37" s="106">
        <f t="shared" si="9"/>
        <v>7.5347303979279492E-3</v>
      </c>
    </row>
    <row r="38" spans="1:20" x14ac:dyDescent="0.25">
      <c r="A38">
        <v>36</v>
      </c>
      <c r="B38" s="71">
        <f t="shared" si="1"/>
        <v>6.4821303433777152E-3</v>
      </c>
      <c r="C38" s="71">
        <f t="shared" si="2"/>
        <v>6.6690066690066694E-3</v>
      </c>
      <c r="D38" s="71">
        <f t="shared" si="3"/>
        <v>6.7861492952844965E-3</v>
      </c>
      <c r="H38" s="270">
        <v>31</v>
      </c>
      <c r="I38" s="270">
        <v>51</v>
      </c>
      <c r="J38" s="270">
        <v>44</v>
      </c>
      <c r="K38" s="270">
        <v>48</v>
      </c>
      <c r="L38" s="270">
        <v>36</v>
      </c>
      <c r="M38" s="270">
        <v>28</v>
      </c>
      <c r="N38" s="270">
        <v>32</v>
      </c>
      <c r="O38" s="105">
        <f t="shared" si="4"/>
        <v>8.9348283111422566E-3</v>
      </c>
      <c r="P38" s="105">
        <f t="shared" si="5"/>
        <v>7.7220077220077222E-3</v>
      </c>
      <c r="Q38" s="105">
        <f t="shared" si="6"/>
        <v>8.352183748042457E-3</v>
      </c>
      <c r="R38" s="105">
        <f t="shared" si="7"/>
        <v>9.4265514532600164E-3</v>
      </c>
      <c r="S38" s="105">
        <f t="shared" si="8"/>
        <v>6.8863748155435318E-3</v>
      </c>
      <c r="T38" s="106">
        <f t="shared" si="9"/>
        <v>7.5347303979279492E-3</v>
      </c>
    </row>
    <row r="39" spans="1:20" x14ac:dyDescent="0.25">
      <c r="A39">
        <v>37</v>
      </c>
      <c r="B39" s="71">
        <f t="shared" si="1"/>
        <v>8.0588647512263491E-3</v>
      </c>
      <c r="C39" s="71">
        <f t="shared" si="2"/>
        <v>4.563004563004563E-3</v>
      </c>
      <c r="D39" s="71">
        <f t="shared" si="3"/>
        <v>7.3081607795371494E-3</v>
      </c>
      <c r="H39" s="270">
        <v>32</v>
      </c>
      <c r="I39" s="270">
        <v>49</v>
      </c>
      <c r="J39" s="270">
        <v>50</v>
      </c>
      <c r="K39" s="270">
        <v>43</v>
      </c>
      <c r="L39" s="270">
        <v>27</v>
      </c>
      <c r="M39" s="270">
        <v>38</v>
      </c>
      <c r="N39" s="270">
        <v>35</v>
      </c>
      <c r="O39" s="105">
        <f t="shared" si="4"/>
        <v>8.5844428871758929E-3</v>
      </c>
      <c r="P39" s="105">
        <f t="shared" si="5"/>
        <v>8.775008775008775E-3</v>
      </c>
      <c r="Q39" s="105">
        <f t="shared" si="6"/>
        <v>7.4821646076213676E-3</v>
      </c>
      <c r="R39" s="105">
        <f t="shared" si="7"/>
        <v>7.0699135899450118E-3</v>
      </c>
      <c r="S39" s="105">
        <f t="shared" si="8"/>
        <v>9.3457943925233638E-3</v>
      </c>
      <c r="T39" s="106">
        <f t="shared" si="9"/>
        <v>8.2411113727336952E-3</v>
      </c>
    </row>
    <row r="40" spans="1:20" x14ac:dyDescent="0.25">
      <c r="A40">
        <v>38</v>
      </c>
      <c r="B40" s="71">
        <f t="shared" si="1"/>
        <v>7.0077084793272598E-3</v>
      </c>
      <c r="C40" s="71">
        <f t="shared" si="2"/>
        <v>7.1955071955071958E-3</v>
      </c>
      <c r="D40" s="71">
        <f t="shared" si="3"/>
        <v>7.1341569514529321E-3</v>
      </c>
      <c r="H40" s="270">
        <v>33</v>
      </c>
      <c r="I40" s="270">
        <v>60</v>
      </c>
      <c r="J40" s="270">
        <v>47</v>
      </c>
      <c r="K40" s="270">
        <v>49</v>
      </c>
      <c r="L40" s="270">
        <v>43</v>
      </c>
      <c r="M40" s="270">
        <v>30</v>
      </c>
      <c r="N40" s="270">
        <v>29</v>
      </c>
      <c r="O40" s="105">
        <f t="shared" si="4"/>
        <v>1.051156271899089E-2</v>
      </c>
      <c r="P40" s="105">
        <f t="shared" si="5"/>
        <v>8.2485082485082486E-3</v>
      </c>
      <c r="Q40" s="105">
        <f t="shared" si="6"/>
        <v>8.5261875761266752E-3</v>
      </c>
      <c r="R40" s="105">
        <f t="shared" si="7"/>
        <v>1.125949201361613E-2</v>
      </c>
      <c r="S40" s="105">
        <f t="shared" si="8"/>
        <v>7.3782587309394985E-3</v>
      </c>
      <c r="T40" s="106">
        <f t="shared" si="9"/>
        <v>6.828349423122204E-3</v>
      </c>
    </row>
    <row r="41" spans="1:20" x14ac:dyDescent="0.25">
      <c r="A41">
        <v>39</v>
      </c>
      <c r="B41" s="71">
        <f t="shared" si="1"/>
        <v>5.9565522074281714E-3</v>
      </c>
      <c r="C41" s="71">
        <f t="shared" si="2"/>
        <v>8.2485082485082486E-3</v>
      </c>
      <c r="D41" s="71">
        <f t="shared" si="3"/>
        <v>4.8721071863580996E-3</v>
      </c>
      <c r="H41" s="270">
        <v>34</v>
      </c>
      <c r="I41" s="270">
        <v>39</v>
      </c>
      <c r="J41" s="270">
        <v>49</v>
      </c>
      <c r="K41" s="270">
        <v>32</v>
      </c>
      <c r="L41" s="270">
        <v>18</v>
      </c>
      <c r="M41" s="270">
        <v>27</v>
      </c>
      <c r="N41" s="270">
        <v>21</v>
      </c>
      <c r="O41" s="105">
        <f t="shared" si="4"/>
        <v>6.8325157673440788E-3</v>
      </c>
      <c r="P41" s="105">
        <f t="shared" si="5"/>
        <v>8.5995085995085995E-3</v>
      </c>
      <c r="Q41" s="105">
        <f t="shared" si="6"/>
        <v>5.5681224986949716E-3</v>
      </c>
      <c r="R41" s="105">
        <f t="shared" si="7"/>
        <v>4.7132757266300082E-3</v>
      </c>
      <c r="S41" s="105">
        <f t="shared" si="8"/>
        <v>6.6404328578455489E-3</v>
      </c>
      <c r="T41" s="106">
        <f t="shared" si="9"/>
        <v>4.9446668236402163E-3</v>
      </c>
    </row>
    <row r="42" spans="1:20" x14ac:dyDescent="0.25">
      <c r="A42">
        <v>40</v>
      </c>
      <c r="B42" s="71">
        <f t="shared" si="1"/>
        <v>6.3069376313945342E-3</v>
      </c>
      <c r="C42" s="71">
        <f t="shared" si="2"/>
        <v>8.2485082485082486E-3</v>
      </c>
      <c r="D42" s="71">
        <f t="shared" si="3"/>
        <v>7.6561684357055858E-3</v>
      </c>
      <c r="H42" s="270">
        <v>35</v>
      </c>
      <c r="I42" s="270">
        <v>36</v>
      </c>
      <c r="J42" s="270">
        <v>44</v>
      </c>
      <c r="K42" s="270">
        <v>30</v>
      </c>
      <c r="L42" s="270">
        <v>28</v>
      </c>
      <c r="M42" s="270">
        <v>31</v>
      </c>
      <c r="N42" s="270">
        <v>20</v>
      </c>
      <c r="O42" s="105">
        <f t="shared" si="4"/>
        <v>6.3069376313945342E-3</v>
      </c>
      <c r="P42" s="105">
        <f t="shared" si="5"/>
        <v>7.7220077220077222E-3</v>
      </c>
      <c r="Q42" s="105">
        <f t="shared" si="6"/>
        <v>5.2201148425265352E-3</v>
      </c>
      <c r="R42" s="105">
        <f t="shared" si="7"/>
        <v>7.3317622414244563E-3</v>
      </c>
      <c r="S42" s="105">
        <f t="shared" si="8"/>
        <v>7.6242006886374815E-3</v>
      </c>
      <c r="T42" s="106">
        <f t="shared" si="9"/>
        <v>4.7092064987049684E-3</v>
      </c>
    </row>
    <row r="43" spans="1:20" x14ac:dyDescent="0.25">
      <c r="A43">
        <v>41</v>
      </c>
      <c r="B43" s="71">
        <f t="shared" si="1"/>
        <v>6.8325157673440788E-3</v>
      </c>
      <c r="C43" s="71">
        <f t="shared" si="2"/>
        <v>7.5465075465075467E-3</v>
      </c>
      <c r="D43" s="71">
        <f t="shared" si="3"/>
        <v>5.5681224986949716E-3</v>
      </c>
      <c r="H43" s="270">
        <v>36</v>
      </c>
      <c r="I43" s="270">
        <v>37</v>
      </c>
      <c r="J43" s="270">
        <v>38</v>
      </c>
      <c r="K43" s="270">
        <v>39</v>
      </c>
      <c r="L43" s="270">
        <v>27</v>
      </c>
      <c r="M43" s="270">
        <v>29</v>
      </c>
      <c r="N43" s="270">
        <v>25</v>
      </c>
      <c r="O43" s="105">
        <f t="shared" si="4"/>
        <v>6.4821303433777152E-3</v>
      </c>
      <c r="P43" s="105">
        <f t="shared" si="5"/>
        <v>6.6690066690066694E-3</v>
      </c>
      <c r="Q43" s="105">
        <f t="shared" si="6"/>
        <v>6.7861492952844965E-3</v>
      </c>
      <c r="R43" s="105">
        <f t="shared" si="7"/>
        <v>7.0699135899450118E-3</v>
      </c>
      <c r="S43" s="105">
        <f t="shared" si="8"/>
        <v>7.1323167732415147E-3</v>
      </c>
      <c r="T43" s="106">
        <f t="shared" si="9"/>
        <v>5.8865081233812101E-3</v>
      </c>
    </row>
    <row r="44" spans="1:20" x14ac:dyDescent="0.25">
      <c r="A44">
        <v>42</v>
      </c>
      <c r="B44" s="71">
        <f t="shared" si="1"/>
        <v>8.234057463209531E-3</v>
      </c>
      <c r="C44" s="71">
        <f t="shared" si="2"/>
        <v>5.6160056160056157E-3</v>
      </c>
      <c r="D44" s="71">
        <f t="shared" si="3"/>
        <v>6.2641378110318427E-3</v>
      </c>
      <c r="H44" s="270">
        <v>37</v>
      </c>
      <c r="I44" s="270">
        <v>46</v>
      </c>
      <c r="J44" s="270">
        <v>26</v>
      </c>
      <c r="K44" s="270">
        <v>42</v>
      </c>
      <c r="L44" s="270">
        <v>39</v>
      </c>
      <c r="M44" s="270">
        <v>19</v>
      </c>
      <c r="N44" s="270">
        <v>30</v>
      </c>
      <c r="O44" s="105">
        <f t="shared" si="4"/>
        <v>8.0588647512263491E-3</v>
      </c>
      <c r="P44" s="105">
        <f t="shared" si="5"/>
        <v>4.563004563004563E-3</v>
      </c>
      <c r="Q44" s="105">
        <f t="shared" si="6"/>
        <v>7.3081607795371494E-3</v>
      </c>
      <c r="R44" s="105">
        <f t="shared" si="7"/>
        <v>1.0212097407698351E-2</v>
      </c>
      <c r="S44" s="105">
        <f t="shared" si="8"/>
        <v>4.6728971962616819E-3</v>
      </c>
      <c r="T44" s="106">
        <f t="shared" si="9"/>
        <v>7.0638097480574527E-3</v>
      </c>
    </row>
    <row r="45" spans="1:20" x14ac:dyDescent="0.25">
      <c r="A45">
        <v>43</v>
      </c>
      <c r="B45" s="71">
        <f t="shared" si="1"/>
        <v>6.3069376313945342E-3</v>
      </c>
      <c r="C45" s="71">
        <f t="shared" si="2"/>
        <v>7.1955071955071958E-3</v>
      </c>
      <c r="D45" s="71">
        <f t="shared" si="3"/>
        <v>5.2201148425265352E-3</v>
      </c>
      <c r="H45" s="270">
        <v>38</v>
      </c>
      <c r="I45" s="270">
        <v>40</v>
      </c>
      <c r="J45" s="270">
        <v>41</v>
      </c>
      <c r="K45" s="270">
        <v>41</v>
      </c>
      <c r="L45" s="270">
        <v>28</v>
      </c>
      <c r="M45" s="270">
        <v>29</v>
      </c>
      <c r="N45" s="270">
        <v>33</v>
      </c>
      <c r="O45" s="105">
        <f t="shared" si="4"/>
        <v>7.0077084793272598E-3</v>
      </c>
      <c r="P45" s="105">
        <f t="shared" si="5"/>
        <v>7.1955071955071958E-3</v>
      </c>
      <c r="Q45" s="105">
        <f t="shared" si="6"/>
        <v>7.1341569514529321E-3</v>
      </c>
      <c r="R45" s="105">
        <f t="shared" si="7"/>
        <v>7.3317622414244563E-3</v>
      </c>
      <c r="S45" s="105">
        <f t="shared" si="8"/>
        <v>7.1323167732415147E-3</v>
      </c>
      <c r="T45" s="106">
        <f t="shared" si="9"/>
        <v>7.7701907228631979E-3</v>
      </c>
    </row>
    <row r="46" spans="1:20" x14ac:dyDescent="0.25">
      <c r="A46">
        <v>44</v>
      </c>
      <c r="B46" s="71">
        <f t="shared" si="1"/>
        <v>7.5332866152768045E-3</v>
      </c>
      <c r="C46" s="71">
        <f t="shared" si="2"/>
        <v>5.0895050895050893E-3</v>
      </c>
      <c r="D46" s="71">
        <f t="shared" si="3"/>
        <v>5.742126326779189E-3</v>
      </c>
      <c r="H46" s="270">
        <v>39</v>
      </c>
      <c r="I46" s="270">
        <v>34</v>
      </c>
      <c r="J46" s="270">
        <v>47</v>
      </c>
      <c r="K46" s="270">
        <v>28</v>
      </c>
      <c r="L46" s="270">
        <v>22</v>
      </c>
      <c r="M46" s="270">
        <v>39</v>
      </c>
      <c r="N46" s="270">
        <v>19</v>
      </c>
      <c r="O46" s="105">
        <f t="shared" si="4"/>
        <v>5.9565522074281714E-3</v>
      </c>
      <c r="P46" s="105">
        <f t="shared" si="5"/>
        <v>8.2485082485082486E-3</v>
      </c>
      <c r="Q46" s="105">
        <f t="shared" si="6"/>
        <v>4.8721071863580996E-3</v>
      </c>
      <c r="R46" s="105">
        <f t="shared" si="7"/>
        <v>5.7606703325477878E-3</v>
      </c>
      <c r="S46" s="105">
        <f t="shared" si="8"/>
        <v>9.5917363502213485E-3</v>
      </c>
      <c r="T46" s="106">
        <f t="shared" si="9"/>
        <v>4.4737461737697198E-3</v>
      </c>
    </row>
    <row r="47" spans="1:20" x14ac:dyDescent="0.25">
      <c r="A47">
        <v>45</v>
      </c>
      <c r="B47" s="71">
        <f t="shared" si="1"/>
        <v>4.2046250875963564E-3</v>
      </c>
      <c r="C47" s="71">
        <f t="shared" si="2"/>
        <v>5.6160056160056157E-3</v>
      </c>
      <c r="D47" s="71">
        <f t="shared" si="3"/>
        <v>5.5681224986949716E-3</v>
      </c>
      <c r="H47" s="270">
        <v>40</v>
      </c>
      <c r="I47" s="270">
        <v>36</v>
      </c>
      <c r="J47" s="270">
        <v>47</v>
      </c>
      <c r="K47" s="270">
        <v>44</v>
      </c>
      <c r="L47" s="270">
        <v>24</v>
      </c>
      <c r="M47" s="270">
        <v>30</v>
      </c>
      <c r="N47" s="270">
        <v>30</v>
      </c>
      <c r="O47" s="105">
        <f t="shared" si="4"/>
        <v>6.3069376313945342E-3</v>
      </c>
      <c r="P47" s="105">
        <f t="shared" si="5"/>
        <v>8.2485082485082486E-3</v>
      </c>
      <c r="Q47" s="105">
        <f t="shared" si="6"/>
        <v>7.6561684357055858E-3</v>
      </c>
      <c r="R47" s="105">
        <f t="shared" si="7"/>
        <v>6.2843676355066776E-3</v>
      </c>
      <c r="S47" s="105">
        <f t="shared" si="8"/>
        <v>7.3782587309394985E-3</v>
      </c>
      <c r="T47" s="106">
        <f t="shared" si="9"/>
        <v>7.0638097480574527E-3</v>
      </c>
    </row>
    <row r="48" spans="1:20" x14ac:dyDescent="0.25">
      <c r="A48">
        <v>46</v>
      </c>
      <c r="B48" s="71">
        <f t="shared" si="1"/>
        <v>7.5332866152768045E-3</v>
      </c>
      <c r="C48" s="71">
        <f t="shared" si="2"/>
        <v>6.8445068445068449E-3</v>
      </c>
      <c r="D48" s="71">
        <f t="shared" si="3"/>
        <v>4.6981033582738823E-3</v>
      </c>
      <c r="H48" s="270">
        <v>41</v>
      </c>
      <c r="I48" s="270">
        <v>39</v>
      </c>
      <c r="J48" s="270">
        <v>43</v>
      </c>
      <c r="K48" s="270">
        <v>32</v>
      </c>
      <c r="L48" s="270">
        <v>29</v>
      </c>
      <c r="M48" s="270">
        <v>38</v>
      </c>
      <c r="N48" s="270">
        <v>21</v>
      </c>
      <c r="O48" s="105">
        <f t="shared" si="4"/>
        <v>6.8325157673440788E-3</v>
      </c>
      <c r="P48" s="105">
        <f t="shared" si="5"/>
        <v>7.5465075465075467E-3</v>
      </c>
      <c r="Q48" s="105">
        <f t="shared" si="6"/>
        <v>5.5681224986949716E-3</v>
      </c>
      <c r="R48" s="105">
        <f t="shared" si="7"/>
        <v>7.5936108929039016E-3</v>
      </c>
      <c r="S48" s="105">
        <f t="shared" si="8"/>
        <v>9.3457943925233638E-3</v>
      </c>
      <c r="T48" s="106">
        <f t="shared" si="9"/>
        <v>4.9446668236402163E-3</v>
      </c>
    </row>
    <row r="49" spans="1:20" x14ac:dyDescent="0.25">
      <c r="A49">
        <v>47</v>
      </c>
      <c r="B49" s="71">
        <f t="shared" si="1"/>
        <v>6.4821303433777152E-3</v>
      </c>
      <c r="C49" s="71">
        <f t="shared" si="2"/>
        <v>6.3180063180063176E-3</v>
      </c>
      <c r="D49" s="71">
        <f t="shared" si="3"/>
        <v>6.2641378110318427E-3</v>
      </c>
      <c r="H49" s="270">
        <v>42</v>
      </c>
      <c r="I49" s="270">
        <v>47</v>
      </c>
      <c r="J49" s="270">
        <v>32</v>
      </c>
      <c r="K49" s="270">
        <v>36</v>
      </c>
      <c r="L49" s="270">
        <v>36</v>
      </c>
      <c r="M49" s="270">
        <v>28</v>
      </c>
      <c r="N49" s="270">
        <v>21</v>
      </c>
      <c r="O49" s="105">
        <f t="shared" si="4"/>
        <v>8.234057463209531E-3</v>
      </c>
      <c r="P49" s="105">
        <f t="shared" si="5"/>
        <v>5.6160056160056157E-3</v>
      </c>
      <c r="Q49" s="105">
        <f t="shared" si="6"/>
        <v>6.2641378110318427E-3</v>
      </c>
      <c r="R49" s="105">
        <f t="shared" si="7"/>
        <v>9.4265514532600164E-3</v>
      </c>
      <c r="S49" s="105">
        <f t="shared" si="8"/>
        <v>6.8863748155435318E-3</v>
      </c>
      <c r="T49" s="106">
        <f t="shared" si="9"/>
        <v>4.9446668236402163E-3</v>
      </c>
    </row>
    <row r="50" spans="1:20" x14ac:dyDescent="0.25">
      <c r="A50">
        <v>48</v>
      </c>
      <c r="B50" s="71">
        <f t="shared" si="1"/>
        <v>4.2046250875963564E-3</v>
      </c>
      <c r="C50" s="71">
        <f t="shared" si="2"/>
        <v>6.8445068445068449E-3</v>
      </c>
      <c r="D50" s="71">
        <f t="shared" si="3"/>
        <v>4.3500957021054467E-3</v>
      </c>
      <c r="H50" s="270">
        <v>43</v>
      </c>
      <c r="I50" s="270">
        <v>36</v>
      </c>
      <c r="J50" s="270">
        <v>41</v>
      </c>
      <c r="K50" s="270">
        <v>30</v>
      </c>
      <c r="L50" s="270">
        <v>25</v>
      </c>
      <c r="M50" s="270">
        <v>29</v>
      </c>
      <c r="N50" s="270">
        <v>21</v>
      </c>
      <c r="O50" s="105">
        <f t="shared" si="4"/>
        <v>6.3069376313945342E-3</v>
      </c>
      <c r="P50" s="105">
        <f t="shared" si="5"/>
        <v>7.1955071955071958E-3</v>
      </c>
      <c r="Q50" s="105">
        <f t="shared" si="6"/>
        <v>5.2201148425265352E-3</v>
      </c>
      <c r="R50" s="105">
        <f t="shared" si="7"/>
        <v>6.546216286986122E-3</v>
      </c>
      <c r="S50" s="105">
        <f t="shared" si="8"/>
        <v>7.1323167732415147E-3</v>
      </c>
      <c r="T50" s="106">
        <f t="shared" si="9"/>
        <v>4.9446668236402163E-3</v>
      </c>
    </row>
    <row r="51" spans="1:20" x14ac:dyDescent="0.25">
      <c r="A51">
        <v>49</v>
      </c>
      <c r="B51" s="71">
        <f t="shared" si="1"/>
        <v>5.4309740714786267E-3</v>
      </c>
      <c r="C51" s="71">
        <f t="shared" si="2"/>
        <v>5.0895050895050893E-3</v>
      </c>
      <c r="D51" s="71">
        <f t="shared" si="3"/>
        <v>4.524099530189664E-3</v>
      </c>
      <c r="H51" s="270">
        <v>44</v>
      </c>
      <c r="I51" s="270">
        <v>43</v>
      </c>
      <c r="J51" s="270">
        <v>29</v>
      </c>
      <c r="K51" s="270">
        <v>33</v>
      </c>
      <c r="L51" s="270">
        <v>26</v>
      </c>
      <c r="M51" s="270">
        <v>18</v>
      </c>
      <c r="N51" s="270">
        <v>25</v>
      </c>
      <c r="O51" s="105">
        <f t="shared" si="4"/>
        <v>7.5332866152768045E-3</v>
      </c>
      <c r="P51" s="105">
        <f t="shared" si="5"/>
        <v>5.0895050895050893E-3</v>
      </c>
      <c r="Q51" s="105">
        <f t="shared" si="6"/>
        <v>5.742126326779189E-3</v>
      </c>
      <c r="R51" s="105">
        <f t="shared" si="7"/>
        <v>6.8080649384655665E-3</v>
      </c>
      <c r="S51" s="105">
        <f t="shared" si="8"/>
        <v>4.426955238563699E-3</v>
      </c>
      <c r="T51" s="106">
        <f t="shared" si="9"/>
        <v>5.8865081233812101E-3</v>
      </c>
    </row>
    <row r="52" spans="1:20" x14ac:dyDescent="0.25">
      <c r="A52">
        <v>50</v>
      </c>
      <c r="B52" s="71">
        <f t="shared" si="1"/>
        <v>5.4309740714786267E-3</v>
      </c>
      <c r="C52" s="71">
        <f t="shared" si="2"/>
        <v>6.6690066690066694E-3</v>
      </c>
      <c r="D52" s="71">
        <f t="shared" si="3"/>
        <v>4.0020880459370103E-3</v>
      </c>
      <c r="H52" s="270">
        <v>45</v>
      </c>
      <c r="I52" s="270">
        <v>24</v>
      </c>
      <c r="J52" s="270">
        <v>32</v>
      </c>
      <c r="K52" s="270">
        <v>32</v>
      </c>
      <c r="L52" s="270">
        <v>19</v>
      </c>
      <c r="M52" s="270">
        <v>20</v>
      </c>
      <c r="N52" s="270">
        <v>32</v>
      </c>
      <c r="O52" s="105">
        <f t="shared" si="4"/>
        <v>4.2046250875963564E-3</v>
      </c>
      <c r="P52" s="105">
        <f t="shared" si="5"/>
        <v>5.6160056160056157E-3</v>
      </c>
      <c r="Q52" s="105">
        <f t="shared" si="6"/>
        <v>5.5681224986949716E-3</v>
      </c>
      <c r="R52" s="105">
        <f t="shared" si="7"/>
        <v>4.9751243781094526E-3</v>
      </c>
      <c r="S52" s="105">
        <f t="shared" si="8"/>
        <v>4.9188391539596657E-3</v>
      </c>
      <c r="T52" s="106">
        <f t="shared" si="9"/>
        <v>7.5347303979279492E-3</v>
      </c>
    </row>
    <row r="53" spans="1:20" x14ac:dyDescent="0.25">
      <c r="A53">
        <v>51</v>
      </c>
      <c r="B53" s="71">
        <f t="shared" si="1"/>
        <v>2.9782761037140857E-3</v>
      </c>
      <c r="C53" s="71">
        <f t="shared" si="2"/>
        <v>5.2650052650052648E-3</v>
      </c>
      <c r="D53" s="71">
        <f t="shared" si="3"/>
        <v>4.1760918740212285E-3</v>
      </c>
      <c r="H53" s="270">
        <v>46</v>
      </c>
      <c r="I53" s="270">
        <v>43</v>
      </c>
      <c r="J53" s="270">
        <v>39</v>
      </c>
      <c r="K53" s="270">
        <v>27</v>
      </c>
      <c r="L53" s="270">
        <v>28</v>
      </c>
      <c r="M53" s="270">
        <v>22</v>
      </c>
      <c r="N53" s="270">
        <v>21</v>
      </c>
      <c r="O53" s="105">
        <f t="shared" si="4"/>
        <v>7.5332866152768045E-3</v>
      </c>
      <c r="P53" s="105">
        <f t="shared" si="5"/>
        <v>6.8445068445068449E-3</v>
      </c>
      <c r="Q53" s="105">
        <f t="shared" si="6"/>
        <v>4.6981033582738823E-3</v>
      </c>
      <c r="R53" s="105">
        <f t="shared" si="7"/>
        <v>7.3317622414244563E-3</v>
      </c>
      <c r="S53" s="105">
        <f t="shared" si="8"/>
        <v>5.4107230693556324E-3</v>
      </c>
      <c r="T53" s="106">
        <f t="shared" si="9"/>
        <v>4.9446668236402163E-3</v>
      </c>
    </row>
    <row r="54" spans="1:20" x14ac:dyDescent="0.25">
      <c r="A54">
        <v>52</v>
      </c>
      <c r="B54" s="71">
        <f t="shared" si="1"/>
        <v>4.3798177995795374E-3</v>
      </c>
      <c r="C54" s="71">
        <f t="shared" si="2"/>
        <v>4.9140049140049139E-3</v>
      </c>
      <c r="D54" s="71">
        <f t="shared" si="3"/>
        <v>6.0901339829476245E-3</v>
      </c>
      <c r="H54" s="270">
        <v>47</v>
      </c>
      <c r="I54" s="270">
        <v>37</v>
      </c>
      <c r="J54" s="270">
        <v>36</v>
      </c>
      <c r="K54" s="270">
        <v>36</v>
      </c>
      <c r="L54" s="270">
        <v>24</v>
      </c>
      <c r="M54" s="270">
        <v>31</v>
      </c>
      <c r="N54" s="270">
        <v>34</v>
      </c>
      <c r="O54" s="105">
        <f t="shared" si="4"/>
        <v>6.4821303433777152E-3</v>
      </c>
      <c r="P54" s="105">
        <f t="shared" si="5"/>
        <v>6.3180063180063176E-3</v>
      </c>
      <c r="Q54" s="105">
        <f t="shared" si="6"/>
        <v>6.2641378110318427E-3</v>
      </c>
      <c r="R54" s="105">
        <f t="shared" si="7"/>
        <v>6.2843676355066776E-3</v>
      </c>
      <c r="S54" s="105">
        <f t="shared" si="8"/>
        <v>7.6242006886374815E-3</v>
      </c>
      <c r="T54" s="106">
        <f t="shared" si="9"/>
        <v>8.0056510477984465E-3</v>
      </c>
    </row>
    <row r="55" spans="1:20" x14ac:dyDescent="0.25">
      <c r="A55">
        <v>53</v>
      </c>
      <c r="B55" s="71">
        <f t="shared" si="1"/>
        <v>6.3069376313945342E-3</v>
      </c>
      <c r="C55" s="71">
        <f t="shared" si="2"/>
        <v>4.0365040365040366E-3</v>
      </c>
      <c r="D55" s="71">
        <f t="shared" si="3"/>
        <v>4.3500957021054467E-3</v>
      </c>
      <c r="H55" s="270">
        <v>48</v>
      </c>
      <c r="I55" s="270">
        <v>24</v>
      </c>
      <c r="J55" s="270">
        <v>39</v>
      </c>
      <c r="K55" s="270">
        <v>25</v>
      </c>
      <c r="L55" s="270">
        <v>25</v>
      </c>
      <c r="M55" s="270">
        <v>26</v>
      </c>
      <c r="N55" s="270">
        <v>17</v>
      </c>
      <c r="O55" s="105">
        <f t="shared" si="4"/>
        <v>4.2046250875963564E-3</v>
      </c>
      <c r="P55" s="105">
        <f t="shared" si="5"/>
        <v>6.8445068445068449E-3</v>
      </c>
      <c r="Q55" s="105">
        <f t="shared" si="6"/>
        <v>4.3500957021054467E-3</v>
      </c>
      <c r="R55" s="105">
        <f t="shared" si="7"/>
        <v>6.546216286986122E-3</v>
      </c>
      <c r="S55" s="105">
        <f t="shared" si="8"/>
        <v>6.3944909001475651E-3</v>
      </c>
      <c r="T55" s="106">
        <f t="shared" si="9"/>
        <v>4.0028255238992233E-3</v>
      </c>
    </row>
    <row r="56" spans="1:20" x14ac:dyDescent="0.25">
      <c r="A56">
        <v>54</v>
      </c>
      <c r="B56" s="71">
        <f t="shared" si="1"/>
        <v>4.2046250875963564E-3</v>
      </c>
      <c r="C56" s="71">
        <f t="shared" si="2"/>
        <v>5.2650052650052648E-3</v>
      </c>
      <c r="D56" s="71">
        <f t="shared" si="3"/>
        <v>5.0461110144423178E-3</v>
      </c>
      <c r="H56" s="270">
        <v>49</v>
      </c>
      <c r="I56" s="270">
        <v>31</v>
      </c>
      <c r="J56" s="270">
        <v>29</v>
      </c>
      <c r="K56" s="270">
        <v>26</v>
      </c>
      <c r="L56" s="270">
        <v>22</v>
      </c>
      <c r="M56" s="270">
        <v>24</v>
      </c>
      <c r="N56" s="270">
        <v>22</v>
      </c>
      <c r="O56" s="105">
        <f t="shared" si="4"/>
        <v>5.4309740714786267E-3</v>
      </c>
      <c r="P56" s="105">
        <f t="shared" si="5"/>
        <v>5.0895050895050893E-3</v>
      </c>
      <c r="Q56" s="105">
        <f t="shared" si="6"/>
        <v>4.524099530189664E-3</v>
      </c>
      <c r="R56" s="105">
        <f t="shared" si="7"/>
        <v>5.7606703325477878E-3</v>
      </c>
      <c r="S56" s="105">
        <f t="shared" si="8"/>
        <v>5.9026069847515983E-3</v>
      </c>
      <c r="T56" s="106">
        <f t="shared" si="9"/>
        <v>5.1801271485754649E-3</v>
      </c>
    </row>
    <row r="57" spans="1:20" x14ac:dyDescent="0.25">
      <c r="A57">
        <v>55</v>
      </c>
      <c r="B57" s="71">
        <f t="shared" si="1"/>
        <v>4.905395935529082E-3</v>
      </c>
      <c r="C57" s="71">
        <f t="shared" si="2"/>
        <v>4.0365040365040366E-3</v>
      </c>
      <c r="D57" s="71">
        <f t="shared" si="3"/>
        <v>5.3941186706107534E-3</v>
      </c>
      <c r="H57" s="270">
        <v>50</v>
      </c>
      <c r="I57" s="270">
        <v>31</v>
      </c>
      <c r="J57" s="270">
        <v>38</v>
      </c>
      <c r="K57" s="270">
        <v>23</v>
      </c>
      <c r="L57" s="270">
        <v>20</v>
      </c>
      <c r="M57" s="270">
        <v>24</v>
      </c>
      <c r="N57" s="270">
        <v>19</v>
      </c>
      <c r="O57" s="105">
        <f t="shared" si="4"/>
        <v>5.4309740714786267E-3</v>
      </c>
      <c r="P57" s="105">
        <f t="shared" si="5"/>
        <v>6.6690066690066694E-3</v>
      </c>
      <c r="Q57" s="105">
        <f t="shared" si="6"/>
        <v>4.0020880459370103E-3</v>
      </c>
      <c r="R57" s="105">
        <f t="shared" si="7"/>
        <v>5.236973029588898E-3</v>
      </c>
      <c r="S57" s="105">
        <f t="shared" si="8"/>
        <v>5.9026069847515983E-3</v>
      </c>
      <c r="T57" s="106">
        <f t="shared" si="9"/>
        <v>4.4737461737697198E-3</v>
      </c>
    </row>
    <row r="58" spans="1:20" x14ac:dyDescent="0.25">
      <c r="A58">
        <v>56</v>
      </c>
      <c r="B58" s="71">
        <f t="shared" si="1"/>
        <v>5.6061667834618077E-3</v>
      </c>
      <c r="C58" s="71">
        <f t="shared" si="2"/>
        <v>3.6855036855036856E-3</v>
      </c>
      <c r="D58" s="71">
        <f t="shared" si="3"/>
        <v>5.742126326779189E-3</v>
      </c>
      <c r="H58" s="270">
        <v>51</v>
      </c>
      <c r="I58" s="270">
        <v>17</v>
      </c>
      <c r="J58" s="270">
        <v>30</v>
      </c>
      <c r="K58" s="270">
        <v>24</v>
      </c>
      <c r="L58" s="270">
        <v>11</v>
      </c>
      <c r="M58" s="270">
        <v>26</v>
      </c>
      <c r="N58" s="270">
        <v>21</v>
      </c>
      <c r="O58" s="105">
        <f t="shared" si="4"/>
        <v>2.9782761037140857E-3</v>
      </c>
      <c r="P58" s="105">
        <f t="shared" si="5"/>
        <v>5.2650052650052648E-3</v>
      </c>
      <c r="Q58" s="105">
        <f t="shared" si="6"/>
        <v>4.1760918740212285E-3</v>
      </c>
      <c r="R58" s="105">
        <f t="shared" si="7"/>
        <v>2.8803351662738939E-3</v>
      </c>
      <c r="S58" s="105">
        <f t="shared" si="8"/>
        <v>6.3944909001475651E-3</v>
      </c>
      <c r="T58" s="106">
        <f t="shared" si="9"/>
        <v>4.9446668236402163E-3</v>
      </c>
    </row>
    <row r="59" spans="1:20" x14ac:dyDescent="0.25">
      <c r="A59">
        <v>57</v>
      </c>
      <c r="B59" s="71">
        <f t="shared" si="1"/>
        <v>3.5038542396636299E-3</v>
      </c>
      <c r="C59" s="71">
        <f t="shared" si="2"/>
        <v>5.7915057915057912E-3</v>
      </c>
      <c r="D59" s="71">
        <f t="shared" si="3"/>
        <v>4.524099530189664E-3</v>
      </c>
      <c r="H59" s="270">
        <v>52</v>
      </c>
      <c r="I59" s="270">
        <v>25</v>
      </c>
      <c r="J59" s="270">
        <v>28</v>
      </c>
      <c r="K59" s="270">
        <v>35</v>
      </c>
      <c r="L59" s="270">
        <v>20</v>
      </c>
      <c r="M59" s="270">
        <v>18</v>
      </c>
      <c r="N59" s="270">
        <v>25</v>
      </c>
      <c r="O59" s="105">
        <f t="shared" si="4"/>
        <v>4.3798177995795374E-3</v>
      </c>
      <c r="P59" s="105">
        <f t="shared" si="5"/>
        <v>4.9140049140049139E-3</v>
      </c>
      <c r="Q59" s="105">
        <f t="shared" si="6"/>
        <v>6.0901339829476245E-3</v>
      </c>
      <c r="R59" s="105">
        <f t="shared" si="7"/>
        <v>5.236973029588898E-3</v>
      </c>
      <c r="S59" s="105">
        <f t="shared" si="8"/>
        <v>4.426955238563699E-3</v>
      </c>
      <c r="T59" s="106">
        <f t="shared" si="9"/>
        <v>5.8865081233812101E-3</v>
      </c>
    </row>
    <row r="60" spans="1:20" x14ac:dyDescent="0.25">
      <c r="A60">
        <v>58</v>
      </c>
      <c r="B60" s="71">
        <f t="shared" si="1"/>
        <v>3.8542396636299932E-3</v>
      </c>
      <c r="C60" s="71">
        <f t="shared" si="2"/>
        <v>5.7915057915057912E-3</v>
      </c>
      <c r="D60" s="71">
        <f t="shared" si="3"/>
        <v>3.4800765616843569E-3</v>
      </c>
      <c r="H60" s="270">
        <v>53</v>
      </c>
      <c r="I60" s="270">
        <v>36</v>
      </c>
      <c r="J60" s="270">
        <v>23</v>
      </c>
      <c r="K60" s="270">
        <v>25</v>
      </c>
      <c r="L60" s="270">
        <v>23</v>
      </c>
      <c r="M60" s="270">
        <v>20</v>
      </c>
      <c r="N60" s="270">
        <v>17</v>
      </c>
      <c r="O60" s="105">
        <f t="shared" si="4"/>
        <v>6.3069376313945342E-3</v>
      </c>
      <c r="P60" s="105">
        <f t="shared" si="5"/>
        <v>4.0365040365040366E-3</v>
      </c>
      <c r="Q60" s="105">
        <f t="shared" si="6"/>
        <v>4.3500957021054467E-3</v>
      </c>
      <c r="R60" s="105">
        <f t="shared" si="7"/>
        <v>6.0225189840272322E-3</v>
      </c>
      <c r="S60" s="105">
        <f t="shared" si="8"/>
        <v>4.9188391539596657E-3</v>
      </c>
      <c r="T60" s="106">
        <f t="shared" si="9"/>
        <v>4.0028255238992233E-3</v>
      </c>
    </row>
    <row r="61" spans="1:20" x14ac:dyDescent="0.25">
      <c r="A61">
        <v>59</v>
      </c>
      <c r="B61" s="71">
        <f t="shared" si="1"/>
        <v>4.0294323756131746E-3</v>
      </c>
      <c r="C61" s="71">
        <f t="shared" si="2"/>
        <v>2.9835029835029833E-3</v>
      </c>
      <c r="D61" s="71">
        <f t="shared" si="3"/>
        <v>3.8280842178527929E-3</v>
      </c>
      <c r="H61" s="270">
        <v>54</v>
      </c>
      <c r="I61" s="270">
        <v>24</v>
      </c>
      <c r="J61" s="270">
        <v>30</v>
      </c>
      <c r="K61" s="270">
        <v>29</v>
      </c>
      <c r="L61" s="270">
        <v>15</v>
      </c>
      <c r="M61" s="270">
        <v>25</v>
      </c>
      <c r="N61" s="270">
        <v>15</v>
      </c>
      <c r="O61" s="105">
        <f t="shared" si="4"/>
        <v>4.2046250875963564E-3</v>
      </c>
      <c r="P61" s="105">
        <f t="shared" si="5"/>
        <v>5.2650052650052648E-3</v>
      </c>
      <c r="Q61" s="105">
        <f t="shared" si="6"/>
        <v>5.0461110144423178E-3</v>
      </c>
      <c r="R61" s="105">
        <f t="shared" si="7"/>
        <v>3.927729772191673E-3</v>
      </c>
      <c r="S61" s="105">
        <f t="shared" si="8"/>
        <v>6.1485489424495821E-3</v>
      </c>
      <c r="T61" s="106">
        <f t="shared" si="9"/>
        <v>3.5319048740287263E-3</v>
      </c>
    </row>
    <row r="62" spans="1:20" x14ac:dyDescent="0.25">
      <c r="A62">
        <v>60</v>
      </c>
      <c r="B62" s="71">
        <f t="shared" si="1"/>
        <v>2.8030833917309038E-3</v>
      </c>
      <c r="C62" s="71">
        <f t="shared" si="2"/>
        <v>2.9835029835029833E-3</v>
      </c>
      <c r="D62" s="71">
        <f t="shared" si="3"/>
        <v>4.1760918740212285E-3</v>
      </c>
      <c r="H62" s="270">
        <v>55</v>
      </c>
      <c r="I62" s="270">
        <v>28</v>
      </c>
      <c r="J62" s="270">
        <v>23</v>
      </c>
      <c r="K62" s="270">
        <v>31</v>
      </c>
      <c r="L62" s="270">
        <v>22</v>
      </c>
      <c r="M62" s="270">
        <v>23</v>
      </c>
      <c r="N62" s="270">
        <v>25</v>
      </c>
      <c r="O62" s="105">
        <f t="shared" si="4"/>
        <v>4.905395935529082E-3</v>
      </c>
      <c r="P62" s="105">
        <f t="shared" si="5"/>
        <v>4.0365040365040366E-3</v>
      </c>
      <c r="Q62" s="105">
        <f t="shared" si="6"/>
        <v>5.3941186706107534E-3</v>
      </c>
      <c r="R62" s="105">
        <f t="shared" si="7"/>
        <v>5.7606703325477878E-3</v>
      </c>
      <c r="S62" s="105">
        <f t="shared" si="8"/>
        <v>5.6566650270536154E-3</v>
      </c>
      <c r="T62" s="106">
        <f t="shared" si="9"/>
        <v>5.8865081233812101E-3</v>
      </c>
    </row>
    <row r="63" spans="1:20" x14ac:dyDescent="0.25">
      <c r="A63">
        <v>61</v>
      </c>
      <c r="B63" s="71">
        <f t="shared" si="1"/>
        <v>4.3798177995795374E-3</v>
      </c>
      <c r="C63" s="71">
        <f t="shared" si="2"/>
        <v>2.9835029835029833E-3</v>
      </c>
      <c r="D63" s="71">
        <f t="shared" si="3"/>
        <v>4.3500957021054467E-3</v>
      </c>
      <c r="H63" s="270">
        <v>56</v>
      </c>
      <c r="I63" s="270">
        <v>32</v>
      </c>
      <c r="J63" s="270">
        <v>21</v>
      </c>
      <c r="K63" s="270">
        <v>33</v>
      </c>
      <c r="L63" s="270">
        <v>25</v>
      </c>
      <c r="M63" s="270">
        <v>14</v>
      </c>
      <c r="N63" s="270">
        <v>18</v>
      </c>
      <c r="O63" s="105">
        <f t="shared" si="4"/>
        <v>5.6061667834618077E-3</v>
      </c>
      <c r="P63" s="105">
        <f t="shared" si="5"/>
        <v>3.6855036855036856E-3</v>
      </c>
      <c r="Q63" s="105">
        <f t="shared" si="6"/>
        <v>5.742126326779189E-3</v>
      </c>
      <c r="R63" s="105">
        <f t="shared" si="7"/>
        <v>6.546216286986122E-3</v>
      </c>
      <c r="S63" s="105">
        <f t="shared" si="8"/>
        <v>3.4431874077717659E-3</v>
      </c>
      <c r="T63" s="106">
        <f t="shared" si="9"/>
        <v>4.2382858488344711E-3</v>
      </c>
    </row>
    <row r="64" spans="1:20" x14ac:dyDescent="0.25">
      <c r="A64">
        <v>62</v>
      </c>
      <c r="B64" s="71">
        <f t="shared" si="1"/>
        <v>3.8542396636299932E-3</v>
      </c>
      <c r="C64" s="71">
        <f t="shared" si="2"/>
        <v>5.4405054405054403E-3</v>
      </c>
      <c r="D64" s="71">
        <f t="shared" si="3"/>
        <v>2.7840612493474858E-3</v>
      </c>
      <c r="H64" s="270">
        <v>57</v>
      </c>
      <c r="I64" s="270">
        <v>20</v>
      </c>
      <c r="J64" s="270">
        <v>33</v>
      </c>
      <c r="K64" s="270">
        <v>26</v>
      </c>
      <c r="L64" s="270">
        <v>17</v>
      </c>
      <c r="M64" s="270">
        <v>26</v>
      </c>
      <c r="N64" s="270">
        <v>16</v>
      </c>
      <c r="O64" s="105">
        <f t="shared" si="4"/>
        <v>3.5038542396636299E-3</v>
      </c>
      <c r="P64" s="105">
        <f t="shared" si="5"/>
        <v>5.7915057915057912E-3</v>
      </c>
      <c r="Q64" s="105">
        <f t="shared" si="6"/>
        <v>4.524099530189664E-3</v>
      </c>
      <c r="R64" s="105">
        <f t="shared" si="7"/>
        <v>4.4514270751505628E-3</v>
      </c>
      <c r="S64" s="105">
        <f t="shared" si="8"/>
        <v>6.3944909001475651E-3</v>
      </c>
      <c r="T64" s="106">
        <f t="shared" si="9"/>
        <v>3.7673651989639746E-3</v>
      </c>
    </row>
    <row r="65" spans="1:20" x14ac:dyDescent="0.25">
      <c r="A65">
        <v>63</v>
      </c>
      <c r="B65" s="71">
        <f t="shared" si="1"/>
        <v>3.8542396636299932E-3</v>
      </c>
      <c r="C65" s="71">
        <f t="shared" si="2"/>
        <v>5.2650052650052648E-3</v>
      </c>
      <c r="D65" s="71">
        <f t="shared" si="3"/>
        <v>3.3060727336001391E-3</v>
      </c>
      <c r="H65" s="270">
        <v>58</v>
      </c>
      <c r="I65" s="270">
        <v>22</v>
      </c>
      <c r="J65" s="270">
        <v>33</v>
      </c>
      <c r="K65" s="270">
        <v>20</v>
      </c>
      <c r="L65" s="270">
        <v>11</v>
      </c>
      <c r="M65" s="270">
        <v>22</v>
      </c>
      <c r="N65" s="270">
        <v>13</v>
      </c>
      <c r="O65" s="105">
        <f t="shared" si="4"/>
        <v>3.8542396636299932E-3</v>
      </c>
      <c r="P65" s="105">
        <f t="shared" si="5"/>
        <v>5.7915057915057912E-3</v>
      </c>
      <c r="Q65" s="105">
        <f t="shared" si="6"/>
        <v>3.4800765616843569E-3</v>
      </c>
      <c r="R65" s="105">
        <f t="shared" si="7"/>
        <v>2.8803351662738939E-3</v>
      </c>
      <c r="S65" s="105">
        <f t="shared" si="8"/>
        <v>5.4107230693556324E-3</v>
      </c>
      <c r="T65" s="106">
        <f t="shared" si="9"/>
        <v>3.0609842241582294E-3</v>
      </c>
    </row>
    <row r="66" spans="1:20" x14ac:dyDescent="0.25">
      <c r="A66">
        <v>64</v>
      </c>
      <c r="B66" s="71">
        <f t="shared" si="1"/>
        <v>4.2046250875963564E-3</v>
      </c>
      <c r="C66" s="71">
        <f t="shared" si="2"/>
        <v>3.3345033345033347E-3</v>
      </c>
      <c r="D66" s="71">
        <f t="shared" si="3"/>
        <v>4.0020880459370103E-3</v>
      </c>
      <c r="H66" s="270">
        <v>59</v>
      </c>
      <c r="I66" s="270">
        <v>23</v>
      </c>
      <c r="J66" s="270">
        <v>17</v>
      </c>
      <c r="K66" s="270">
        <v>22</v>
      </c>
      <c r="L66" s="270">
        <v>14</v>
      </c>
      <c r="M66" s="270">
        <v>14</v>
      </c>
      <c r="N66" s="270">
        <v>16</v>
      </c>
      <c r="O66" s="105">
        <f t="shared" si="4"/>
        <v>4.0294323756131746E-3</v>
      </c>
      <c r="P66" s="105">
        <f t="shared" si="5"/>
        <v>2.9835029835029833E-3</v>
      </c>
      <c r="Q66" s="105">
        <f t="shared" si="6"/>
        <v>3.8280842178527929E-3</v>
      </c>
      <c r="R66" s="105">
        <f t="shared" si="7"/>
        <v>3.6658811207122281E-3</v>
      </c>
      <c r="S66" s="105">
        <f t="shared" si="8"/>
        <v>3.4431874077717659E-3</v>
      </c>
      <c r="T66" s="106">
        <f t="shared" si="9"/>
        <v>3.7673651989639746E-3</v>
      </c>
    </row>
    <row r="67" spans="1:20" x14ac:dyDescent="0.25">
      <c r="A67">
        <v>65</v>
      </c>
      <c r="B67" s="71">
        <f t="shared" ref="B67:B102" si="10">O72</f>
        <v>4.0294323756131746E-3</v>
      </c>
      <c r="C67" s="71">
        <f t="shared" ref="C67:C102" si="11">P72</f>
        <v>2.8080028080028079E-3</v>
      </c>
      <c r="D67" s="71">
        <f t="shared" ref="D67:D102" si="12">Q72</f>
        <v>4.1760918740212285E-3</v>
      </c>
      <c r="H67" s="270">
        <v>60</v>
      </c>
      <c r="I67" s="270">
        <v>16</v>
      </c>
      <c r="J67" s="270">
        <v>17</v>
      </c>
      <c r="K67" s="270">
        <v>24</v>
      </c>
      <c r="L67" s="270">
        <v>11</v>
      </c>
      <c r="M67" s="270">
        <v>9</v>
      </c>
      <c r="N67" s="270">
        <v>21</v>
      </c>
      <c r="O67" s="105">
        <f t="shared" si="4"/>
        <v>2.8030833917309038E-3</v>
      </c>
      <c r="P67" s="105">
        <f t="shared" si="5"/>
        <v>2.9835029835029833E-3</v>
      </c>
      <c r="Q67" s="105">
        <f t="shared" si="6"/>
        <v>4.1760918740212285E-3</v>
      </c>
      <c r="R67" s="105">
        <f t="shared" si="7"/>
        <v>2.8803351662738939E-3</v>
      </c>
      <c r="S67" s="105">
        <f t="shared" si="8"/>
        <v>2.2134776192818495E-3</v>
      </c>
      <c r="T67" s="106">
        <f t="shared" si="9"/>
        <v>4.9446668236402163E-3</v>
      </c>
    </row>
    <row r="68" spans="1:20" x14ac:dyDescent="0.25">
      <c r="A68">
        <v>66</v>
      </c>
      <c r="B68" s="71">
        <f t="shared" si="10"/>
        <v>2.8030833917309038E-3</v>
      </c>
      <c r="C68" s="71">
        <f t="shared" si="11"/>
        <v>3.1590031590031588E-3</v>
      </c>
      <c r="D68" s="71">
        <f t="shared" si="12"/>
        <v>3.8280842178527929E-3</v>
      </c>
      <c r="H68" s="270">
        <v>61</v>
      </c>
      <c r="I68" s="270">
        <v>25</v>
      </c>
      <c r="J68" s="270">
        <v>17</v>
      </c>
      <c r="K68" s="270">
        <v>25</v>
      </c>
      <c r="L68" s="270">
        <v>21</v>
      </c>
      <c r="M68" s="270">
        <v>12</v>
      </c>
      <c r="N68" s="270">
        <v>21</v>
      </c>
      <c r="O68" s="105">
        <f t="shared" si="4"/>
        <v>4.3798177995795374E-3</v>
      </c>
      <c r="P68" s="105">
        <f t="shared" si="5"/>
        <v>2.9835029835029833E-3</v>
      </c>
      <c r="Q68" s="105">
        <f t="shared" si="6"/>
        <v>4.3500957021054467E-3</v>
      </c>
      <c r="R68" s="105">
        <f t="shared" si="7"/>
        <v>5.4988216810683424E-3</v>
      </c>
      <c r="S68" s="105">
        <f t="shared" si="8"/>
        <v>2.9513034923757992E-3</v>
      </c>
      <c r="T68" s="106">
        <f t="shared" si="9"/>
        <v>4.9446668236402163E-3</v>
      </c>
    </row>
    <row r="69" spans="1:20" x14ac:dyDescent="0.25">
      <c r="A69">
        <v>67</v>
      </c>
      <c r="B69" s="71">
        <f t="shared" si="10"/>
        <v>4.905395935529082E-3</v>
      </c>
      <c r="C69" s="71">
        <f t="shared" si="11"/>
        <v>3.3345033345033347E-3</v>
      </c>
      <c r="D69" s="71">
        <f t="shared" si="12"/>
        <v>3.3060727336001391E-3</v>
      </c>
      <c r="H69" s="270">
        <v>62</v>
      </c>
      <c r="I69" s="270">
        <v>22</v>
      </c>
      <c r="J69" s="270">
        <v>31</v>
      </c>
      <c r="K69" s="270">
        <v>16</v>
      </c>
      <c r="L69" s="270">
        <v>16</v>
      </c>
      <c r="M69" s="270">
        <v>25</v>
      </c>
      <c r="N69" s="270">
        <v>12</v>
      </c>
      <c r="O69" s="105">
        <f t="shared" si="4"/>
        <v>3.8542396636299932E-3</v>
      </c>
      <c r="P69" s="105">
        <f t="shared" si="5"/>
        <v>5.4405054405054403E-3</v>
      </c>
      <c r="Q69" s="105">
        <f t="shared" si="6"/>
        <v>2.7840612493474858E-3</v>
      </c>
      <c r="R69" s="105">
        <f t="shared" si="7"/>
        <v>4.1895784236711184E-3</v>
      </c>
      <c r="S69" s="105">
        <f t="shared" si="8"/>
        <v>6.1485489424495821E-3</v>
      </c>
      <c r="T69" s="106">
        <f t="shared" si="9"/>
        <v>2.8255238992229807E-3</v>
      </c>
    </row>
    <row r="70" spans="1:20" x14ac:dyDescent="0.25">
      <c r="A70">
        <v>68</v>
      </c>
      <c r="B70" s="71">
        <f t="shared" si="10"/>
        <v>4.0294323756131746E-3</v>
      </c>
      <c r="C70" s="71">
        <f t="shared" si="11"/>
        <v>4.0365040365040366E-3</v>
      </c>
      <c r="D70" s="71">
        <f t="shared" si="12"/>
        <v>5.2201148425265352E-3</v>
      </c>
      <c r="H70" s="270">
        <v>63</v>
      </c>
      <c r="I70" s="270">
        <v>22</v>
      </c>
      <c r="J70" s="270">
        <v>30</v>
      </c>
      <c r="K70" s="270">
        <v>19</v>
      </c>
      <c r="L70" s="270">
        <v>18</v>
      </c>
      <c r="M70" s="270">
        <v>20</v>
      </c>
      <c r="N70" s="270">
        <v>13</v>
      </c>
      <c r="O70" s="105">
        <f t="shared" si="4"/>
        <v>3.8542396636299932E-3</v>
      </c>
      <c r="P70" s="105">
        <f t="shared" si="5"/>
        <v>5.2650052650052648E-3</v>
      </c>
      <c r="Q70" s="105">
        <f t="shared" si="6"/>
        <v>3.3060727336001391E-3</v>
      </c>
      <c r="R70" s="105">
        <f t="shared" si="7"/>
        <v>4.7132757266300082E-3</v>
      </c>
      <c r="S70" s="105">
        <f t="shared" si="8"/>
        <v>4.9188391539596657E-3</v>
      </c>
      <c r="T70" s="106">
        <f t="shared" si="9"/>
        <v>3.0609842241582294E-3</v>
      </c>
    </row>
    <row r="71" spans="1:20" x14ac:dyDescent="0.25">
      <c r="A71">
        <v>69</v>
      </c>
      <c r="B71" s="71">
        <f t="shared" si="10"/>
        <v>4.905395935529082E-3</v>
      </c>
      <c r="C71" s="71">
        <f t="shared" si="11"/>
        <v>3.5100035100035102E-3</v>
      </c>
      <c r="D71" s="71">
        <f t="shared" si="12"/>
        <v>4.0020880459370103E-3</v>
      </c>
      <c r="H71" s="270">
        <v>64</v>
      </c>
      <c r="I71" s="270">
        <v>24</v>
      </c>
      <c r="J71" s="270">
        <v>19</v>
      </c>
      <c r="K71" s="270">
        <v>23</v>
      </c>
      <c r="L71" s="270">
        <v>13</v>
      </c>
      <c r="M71" s="270">
        <v>16</v>
      </c>
      <c r="N71" s="270">
        <v>19</v>
      </c>
      <c r="O71" s="105">
        <f t="shared" si="4"/>
        <v>4.2046250875963564E-3</v>
      </c>
      <c r="P71" s="105">
        <f t="shared" si="5"/>
        <v>3.3345033345033347E-3</v>
      </c>
      <c r="Q71" s="105">
        <f t="shared" si="6"/>
        <v>4.0020880459370103E-3</v>
      </c>
      <c r="R71" s="105">
        <f t="shared" si="7"/>
        <v>3.4040324692327832E-3</v>
      </c>
      <c r="S71" s="105">
        <f t="shared" si="8"/>
        <v>3.9350713231677322E-3</v>
      </c>
      <c r="T71" s="106">
        <f t="shared" si="9"/>
        <v>4.4737461737697198E-3</v>
      </c>
    </row>
    <row r="72" spans="1:20" x14ac:dyDescent="0.25">
      <c r="A72">
        <v>70</v>
      </c>
      <c r="B72" s="71">
        <f t="shared" si="10"/>
        <v>4.5550105115627192E-3</v>
      </c>
      <c r="C72" s="71">
        <f t="shared" si="11"/>
        <v>4.7385047385047384E-3</v>
      </c>
      <c r="D72" s="71">
        <f t="shared" si="12"/>
        <v>3.3060727336001391E-3</v>
      </c>
      <c r="H72" s="270">
        <v>65</v>
      </c>
      <c r="I72" s="270">
        <v>23</v>
      </c>
      <c r="J72" s="270">
        <v>16</v>
      </c>
      <c r="K72" s="270">
        <v>24</v>
      </c>
      <c r="L72" s="270">
        <v>19</v>
      </c>
      <c r="M72" s="270">
        <v>13</v>
      </c>
      <c r="N72" s="270">
        <v>21</v>
      </c>
      <c r="O72" s="105">
        <f t="shared" ref="O72:O107" si="13">I72/$AC$17</f>
        <v>4.0294323756131746E-3</v>
      </c>
      <c r="P72" s="105">
        <f t="shared" ref="P72:P107" si="14">J72/$AC$18</f>
        <v>2.8080028080028079E-3</v>
      </c>
      <c r="Q72" s="105">
        <f t="shared" ref="Q72:Q107" si="15">K72/$AC$19</f>
        <v>4.1760918740212285E-3</v>
      </c>
      <c r="R72" s="105">
        <f t="shared" ref="R72:R107" si="16">L72/$X$17</f>
        <v>4.9751243781094526E-3</v>
      </c>
      <c r="S72" s="105">
        <f t="shared" ref="S72:S107" si="17">M72/$X$18</f>
        <v>3.1972454500737825E-3</v>
      </c>
      <c r="T72" s="106">
        <f t="shared" ref="T72:T107" si="18">N72/$X$19</f>
        <v>4.9446668236402163E-3</v>
      </c>
    </row>
    <row r="73" spans="1:20" x14ac:dyDescent="0.25">
      <c r="A73">
        <v>71</v>
      </c>
      <c r="B73" s="71">
        <f t="shared" si="10"/>
        <v>2.9782761037140857E-3</v>
      </c>
      <c r="C73" s="71">
        <f t="shared" si="11"/>
        <v>5.2650052650052648E-3</v>
      </c>
      <c r="D73" s="71">
        <f t="shared" si="12"/>
        <v>3.1320689055159214E-3</v>
      </c>
      <c r="H73" s="270">
        <v>66</v>
      </c>
      <c r="I73" s="270">
        <v>16</v>
      </c>
      <c r="J73" s="270">
        <v>18</v>
      </c>
      <c r="K73" s="270">
        <v>22</v>
      </c>
      <c r="L73" s="270">
        <v>14</v>
      </c>
      <c r="M73" s="270">
        <v>14</v>
      </c>
      <c r="N73" s="270">
        <v>16</v>
      </c>
      <c r="O73" s="105">
        <f t="shared" si="13"/>
        <v>2.8030833917309038E-3</v>
      </c>
      <c r="P73" s="105">
        <f t="shared" si="14"/>
        <v>3.1590031590031588E-3</v>
      </c>
      <c r="Q73" s="105">
        <f t="shared" si="15"/>
        <v>3.8280842178527929E-3</v>
      </c>
      <c r="R73" s="105">
        <f t="shared" si="16"/>
        <v>3.6658811207122281E-3</v>
      </c>
      <c r="S73" s="105">
        <f t="shared" si="17"/>
        <v>3.4431874077717659E-3</v>
      </c>
      <c r="T73" s="106">
        <f t="shared" si="18"/>
        <v>3.7673651989639746E-3</v>
      </c>
    </row>
    <row r="74" spans="1:20" x14ac:dyDescent="0.25">
      <c r="A74">
        <v>72</v>
      </c>
      <c r="B74" s="71">
        <f t="shared" si="10"/>
        <v>2.9782761037140857E-3</v>
      </c>
      <c r="C74" s="71">
        <f t="shared" si="11"/>
        <v>3.5100035100035102E-3</v>
      </c>
      <c r="D74" s="71">
        <f t="shared" si="12"/>
        <v>3.8280842178527929E-3</v>
      </c>
      <c r="H74" s="270">
        <v>67</v>
      </c>
      <c r="I74" s="270">
        <v>28</v>
      </c>
      <c r="J74" s="270">
        <v>19</v>
      </c>
      <c r="K74" s="270">
        <v>19</v>
      </c>
      <c r="L74" s="270">
        <v>21</v>
      </c>
      <c r="M74" s="270">
        <v>14</v>
      </c>
      <c r="N74" s="270">
        <v>16</v>
      </c>
      <c r="O74" s="105">
        <f t="shared" si="13"/>
        <v>4.905395935529082E-3</v>
      </c>
      <c r="P74" s="105">
        <f t="shared" si="14"/>
        <v>3.3345033345033347E-3</v>
      </c>
      <c r="Q74" s="105">
        <f t="shared" si="15"/>
        <v>3.3060727336001391E-3</v>
      </c>
      <c r="R74" s="105">
        <f t="shared" si="16"/>
        <v>5.4988216810683424E-3</v>
      </c>
      <c r="S74" s="105">
        <f t="shared" si="17"/>
        <v>3.4431874077717659E-3</v>
      </c>
      <c r="T74" s="106">
        <f t="shared" si="18"/>
        <v>3.7673651989639746E-3</v>
      </c>
    </row>
    <row r="75" spans="1:20" x14ac:dyDescent="0.25">
      <c r="A75">
        <v>73</v>
      </c>
      <c r="B75" s="71">
        <f t="shared" si="10"/>
        <v>3.1534688156972671E-3</v>
      </c>
      <c r="C75" s="71">
        <f t="shared" si="11"/>
        <v>2.4570024570024569E-3</v>
      </c>
      <c r="D75" s="71">
        <f t="shared" si="12"/>
        <v>3.6540803897685747E-3</v>
      </c>
      <c r="H75" s="270">
        <v>68</v>
      </c>
      <c r="I75" s="270">
        <v>23</v>
      </c>
      <c r="J75" s="270">
        <v>23</v>
      </c>
      <c r="K75" s="270">
        <v>30</v>
      </c>
      <c r="L75" s="270">
        <v>18</v>
      </c>
      <c r="M75" s="270">
        <v>17</v>
      </c>
      <c r="N75" s="270">
        <v>20</v>
      </c>
      <c r="O75" s="105">
        <f t="shared" si="13"/>
        <v>4.0294323756131746E-3</v>
      </c>
      <c r="P75" s="105">
        <f t="shared" si="14"/>
        <v>4.0365040365040366E-3</v>
      </c>
      <c r="Q75" s="105">
        <f t="shared" si="15"/>
        <v>5.2201148425265352E-3</v>
      </c>
      <c r="R75" s="105">
        <f t="shared" si="16"/>
        <v>4.7132757266300082E-3</v>
      </c>
      <c r="S75" s="105">
        <f t="shared" si="17"/>
        <v>4.181013280865716E-3</v>
      </c>
      <c r="T75" s="106">
        <f t="shared" si="18"/>
        <v>4.7092064987049684E-3</v>
      </c>
    </row>
    <row r="76" spans="1:20" x14ac:dyDescent="0.25">
      <c r="A76">
        <v>74</v>
      </c>
      <c r="B76" s="71">
        <f t="shared" si="10"/>
        <v>5.0805886475122639E-3</v>
      </c>
      <c r="C76" s="71">
        <f t="shared" si="11"/>
        <v>2.9835029835029833E-3</v>
      </c>
      <c r="D76" s="71">
        <f t="shared" si="12"/>
        <v>4.1760918740212285E-3</v>
      </c>
      <c r="H76" s="270">
        <v>69</v>
      </c>
      <c r="I76" s="270">
        <v>28</v>
      </c>
      <c r="J76" s="270">
        <v>20</v>
      </c>
      <c r="K76" s="270">
        <v>23</v>
      </c>
      <c r="L76" s="270">
        <v>18</v>
      </c>
      <c r="M76" s="270">
        <v>16</v>
      </c>
      <c r="N76" s="270">
        <v>15</v>
      </c>
      <c r="O76" s="105">
        <f t="shared" si="13"/>
        <v>4.905395935529082E-3</v>
      </c>
      <c r="P76" s="105">
        <f t="shared" si="14"/>
        <v>3.5100035100035102E-3</v>
      </c>
      <c r="Q76" s="105">
        <f t="shared" si="15"/>
        <v>4.0020880459370103E-3</v>
      </c>
      <c r="R76" s="105">
        <f t="shared" si="16"/>
        <v>4.7132757266300082E-3</v>
      </c>
      <c r="S76" s="105">
        <f t="shared" si="17"/>
        <v>3.9350713231677322E-3</v>
      </c>
      <c r="T76" s="106">
        <f t="shared" si="18"/>
        <v>3.5319048740287263E-3</v>
      </c>
    </row>
    <row r="77" spans="1:20" x14ac:dyDescent="0.25">
      <c r="A77">
        <v>75</v>
      </c>
      <c r="B77" s="71">
        <f t="shared" si="10"/>
        <v>2.6278906797477224E-3</v>
      </c>
      <c r="C77" s="71">
        <f t="shared" si="11"/>
        <v>4.9140049140049139E-3</v>
      </c>
      <c r="D77" s="71">
        <f t="shared" si="12"/>
        <v>4.1760918740212285E-3</v>
      </c>
      <c r="H77" s="270">
        <v>70</v>
      </c>
      <c r="I77" s="270">
        <v>26</v>
      </c>
      <c r="J77" s="270">
        <v>27</v>
      </c>
      <c r="K77" s="270">
        <v>19</v>
      </c>
      <c r="L77" s="270">
        <v>19</v>
      </c>
      <c r="M77" s="270">
        <v>21</v>
      </c>
      <c r="N77" s="270">
        <v>15</v>
      </c>
      <c r="O77" s="105">
        <f t="shared" si="13"/>
        <v>4.5550105115627192E-3</v>
      </c>
      <c r="P77" s="105">
        <f t="shared" si="14"/>
        <v>4.7385047385047384E-3</v>
      </c>
      <c r="Q77" s="105">
        <f t="shared" si="15"/>
        <v>3.3060727336001391E-3</v>
      </c>
      <c r="R77" s="105">
        <f t="shared" si="16"/>
        <v>4.9751243781094526E-3</v>
      </c>
      <c r="S77" s="105">
        <f t="shared" si="17"/>
        <v>5.1647811116576486E-3</v>
      </c>
      <c r="T77" s="106">
        <f t="shared" si="18"/>
        <v>3.5319048740287263E-3</v>
      </c>
    </row>
    <row r="78" spans="1:20" x14ac:dyDescent="0.25">
      <c r="A78">
        <v>76</v>
      </c>
      <c r="B78" s="71">
        <f t="shared" si="10"/>
        <v>3.8542396636299932E-3</v>
      </c>
      <c r="C78" s="71">
        <f t="shared" si="11"/>
        <v>2.4570024570024569E-3</v>
      </c>
      <c r="D78" s="71">
        <f t="shared" si="12"/>
        <v>4.1760918740212285E-3</v>
      </c>
      <c r="H78" s="270">
        <v>71</v>
      </c>
      <c r="I78" s="270">
        <v>17</v>
      </c>
      <c r="J78" s="270">
        <v>30</v>
      </c>
      <c r="K78" s="270">
        <v>18</v>
      </c>
      <c r="L78" s="270">
        <v>16</v>
      </c>
      <c r="M78" s="270">
        <v>22</v>
      </c>
      <c r="N78" s="270">
        <v>18</v>
      </c>
      <c r="O78" s="105">
        <f t="shared" si="13"/>
        <v>2.9782761037140857E-3</v>
      </c>
      <c r="P78" s="105">
        <f t="shared" si="14"/>
        <v>5.2650052650052648E-3</v>
      </c>
      <c r="Q78" s="105">
        <f t="shared" si="15"/>
        <v>3.1320689055159214E-3</v>
      </c>
      <c r="R78" s="105">
        <f t="shared" si="16"/>
        <v>4.1895784236711184E-3</v>
      </c>
      <c r="S78" s="105">
        <f t="shared" si="17"/>
        <v>5.4107230693556324E-3</v>
      </c>
      <c r="T78" s="106">
        <f t="shared" si="18"/>
        <v>4.2382858488344711E-3</v>
      </c>
    </row>
    <row r="79" spans="1:20" x14ac:dyDescent="0.25">
      <c r="A79">
        <v>77</v>
      </c>
      <c r="B79" s="71">
        <f t="shared" si="10"/>
        <v>2.6278906797477224E-3</v>
      </c>
      <c r="C79" s="71">
        <f t="shared" si="11"/>
        <v>3.8610038610038611E-3</v>
      </c>
      <c r="D79" s="71">
        <f t="shared" si="12"/>
        <v>3.3060727336001391E-3</v>
      </c>
      <c r="H79" s="270">
        <v>72</v>
      </c>
      <c r="I79" s="270">
        <v>17</v>
      </c>
      <c r="J79" s="270">
        <v>20</v>
      </c>
      <c r="K79" s="270">
        <v>22</v>
      </c>
      <c r="L79" s="270">
        <v>13</v>
      </c>
      <c r="M79" s="270">
        <v>20</v>
      </c>
      <c r="N79" s="270">
        <v>17</v>
      </c>
      <c r="O79" s="105">
        <f t="shared" si="13"/>
        <v>2.9782761037140857E-3</v>
      </c>
      <c r="P79" s="105">
        <f t="shared" si="14"/>
        <v>3.5100035100035102E-3</v>
      </c>
      <c r="Q79" s="105">
        <f t="shared" si="15"/>
        <v>3.8280842178527929E-3</v>
      </c>
      <c r="R79" s="105">
        <f t="shared" si="16"/>
        <v>3.4040324692327832E-3</v>
      </c>
      <c r="S79" s="105">
        <f t="shared" si="17"/>
        <v>4.9188391539596657E-3</v>
      </c>
      <c r="T79" s="106">
        <f t="shared" si="18"/>
        <v>4.0028255238992233E-3</v>
      </c>
    </row>
    <row r="80" spans="1:20" x14ac:dyDescent="0.25">
      <c r="A80">
        <v>78</v>
      </c>
      <c r="B80" s="71">
        <f t="shared" si="10"/>
        <v>1.751927119831815E-3</v>
      </c>
      <c r="C80" s="71">
        <f t="shared" si="11"/>
        <v>2.9835029835029833E-3</v>
      </c>
      <c r="D80" s="71">
        <f t="shared" si="12"/>
        <v>2.9580650774317036E-3</v>
      </c>
      <c r="H80" s="270">
        <v>73</v>
      </c>
      <c r="I80" s="270">
        <v>18</v>
      </c>
      <c r="J80" s="270">
        <v>14</v>
      </c>
      <c r="K80" s="270">
        <v>21</v>
      </c>
      <c r="L80" s="270">
        <v>11</v>
      </c>
      <c r="M80" s="270">
        <v>13</v>
      </c>
      <c r="N80" s="270">
        <v>13</v>
      </c>
      <c r="O80" s="105">
        <f t="shared" si="13"/>
        <v>3.1534688156972671E-3</v>
      </c>
      <c r="P80" s="105">
        <f t="shared" si="14"/>
        <v>2.4570024570024569E-3</v>
      </c>
      <c r="Q80" s="105">
        <f t="shared" si="15"/>
        <v>3.6540803897685747E-3</v>
      </c>
      <c r="R80" s="105">
        <f t="shared" si="16"/>
        <v>2.8803351662738939E-3</v>
      </c>
      <c r="S80" s="105">
        <f t="shared" si="17"/>
        <v>3.1972454500737825E-3</v>
      </c>
      <c r="T80" s="106">
        <f t="shared" si="18"/>
        <v>3.0609842241582294E-3</v>
      </c>
    </row>
    <row r="81" spans="1:20" x14ac:dyDescent="0.25">
      <c r="A81">
        <v>79</v>
      </c>
      <c r="B81" s="71">
        <f t="shared" si="10"/>
        <v>3.8542396636299932E-3</v>
      </c>
      <c r="C81" s="71">
        <f t="shared" si="11"/>
        <v>2.2815022815022815E-3</v>
      </c>
      <c r="D81" s="71">
        <f t="shared" si="12"/>
        <v>2.7840612493474858E-3</v>
      </c>
      <c r="H81" s="270">
        <v>74</v>
      </c>
      <c r="I81" s="270">
        <v>29</v>
      </c>
      <c r="J81" s="270">
        <v>17</v>
      </c>
      <c r="K81" s="270">
        <v>24</v>
      </c>
      <c r="L81" s="270">
        <v>21</v>
      </c>
      <c r="M81" s="270">
        <v>14</v>
      </c>
      <c r="N81" s="270">
        <v>23</v>
      </c>
      <c r="O81" s="105">
        <f t="shared" si="13"/>
        <v>5.0805886475122639E-3</v>
      </c>
      <c r="P81" s="105">
        <f t="shared" si="14"/>
        <v>2.9835029835029833E-3</v>
      </c>
      <c r="Q81" s="105">
        <f t="shared" si="15"/>
        <v>4.1760918740212285E-3</v>
      </c>
      <c r="R81" s="105">
        <f t="shared" si="16"/>
        <v>5.4988216810683424E-3</v>
      </c>
      <c r="S81" s="105">
        <f t="shared" si="17"/>
        <v>3.4431874077717659E-3</v>
      </c>
      <c r="T81" s="106">
        <f t="shared" si="18"/>
        <v>5.4155874735107136E-3</v>
      </c>
    </row>
    <row r="82" spans="1:20" x14ac:dyDescent="0.25">
      <c r="A82">
        <v>80</v>
      </c>
      <c r="B82" s="71">
        <f t="shared" si="10"/>
        <v>3.8542396636299932E-3</v>
      </c>
      <c r="C82" s="71">
        <f t="shared" si="11"/>
        <v>3.6855036855036856E-3</v>
      </c>
      <c r="D82" s="71">
        <f t="shared" si="12"/>
        <v>4.1760918740212285E-3</v>
      </c>
      <c r="H82" s="270">
        <v>75</v>
      </c>
      <c r="I82" s="270">
        <v>15</v>
      </c>
      <c r="J82" s="270">
        <v>28</v>
      </c>
      <c r="K82" s="270">
        <v>24</v>
      </c>
      <c r="L82" s="270">
        <v>16</v>
      </c>
      <c r="M82" s="270">
        <v>15</v>
      </c>
      <c r="N82" s="270">
        <v>18</v>
      </c>
      <c r="O82" s="105">
        <f t="shared" si="13"/>
        <v>2.6278906797477224E-3</v>
      </c>
      <c r="P82" s="105">
        <f t="shared" si="14"/>
        <v>4.9140049140049139E-3</v>
      </c>
      <c r="Q82" s="105">
        <f t="shared" si="15"/>
        <v>4.1760918740212285E-3</v>
      </c>
      <c r="R82" s="105">
        <f t="shared" si="16"/>
        <v>4.1895784236711184E-3</v>
      </c>
      <c r="S82" s="105">
        <f t="shared" si="17"/>
        <v>3.6891293654697493E-3</v>
      </c>
      <c r="T82" s="106">
        <f t="shared" si="18"/>
        <v>4.2382858488344711E-3</v>
      </c>
    </row>
    <row r="83" spans="1:20" x14ac:dyDescent="0.25">
      <c r="A83">
        <v>81</v>
      </c>
      <c r="B83" s="71">
        <f t="shared" si="10"/>
        <v>3.3286615276804485E-3</v>
      </c>
      <c r="C83" s="71">
        <f t="shared" si="11"/>
        <v>2.6325026325026324E-3</v>
      </c>
      <c r="D83" s="71">
        <f t="shared" si="12"/>
        <v>3.6540803897685747E-3</v>
      </c>
      <c r="H83" s="270">
        <v>76</v>
      </c>
      <c r="I83" s="270">
        <v>22</v>
      </c>
      <c r="J83" s="270">
        <v>14</v>
      </c>
      <c r="K83" s="270">
        <v>24</v>
      </c>
      <c r="L83" s="270">
        <v>17</v>
      </c>
      <c r="M83" s="270">
        <v>13</v>
      </c>
      <c r="N83" s="270">
        <v>20</v>
      </c>
      <c r="O83" s="105">
        <f t="shared" si="13"/>
        <v>3.8542396636299932E-3</v>
      </c>
      <c r="P83" s="105">
        <f t="shared" si="14"/>
        <v>2.4570024570024569E-3</v>
      </c>
      <c r="Q83" s="105">
        <f t="shared" si="15"/>
        <v>4.1760918740212285E-3</v>
      </c>
      <c r="R83" s="105">
        <f t="shared" si="16"/>
        <v>4.4514270751505628E-3</v>
      </c>
      <c r="S83" s="105">
        <f t="shared" si="17"/>
        <v>3.1972454500737825E-3</v>
      </c>
      <c r="T83" s="106">
        <f t="shared" si="18"/>
        <v>4.7092064987049684E-3</v>
      </c>
    </row>
    <row r="84" spans="1:20" x14ac:dyDescent="0.25">
      <c r="A84">
        <v>82</v>
      </c>
      <c r="B84" s="71">
        <f t="shared" si="10"/>
        <v>3.3286615276804485E-3</v>
      </c>
      <c r="C84" s="71">
        <f t="shared" si="11"/>
        <v>2.4570024570024569E-3</v>
      </c>
      <c r="D84" s="71">
        <f t="shared" si="12"/>
        <v>2.7840612493474858E-3</v>
      </c>
      <c r="H84" s="270">
        <v>77</v>
      </c>
      <c r="I84" s="270">
        <v>15</v>
      </c>
      <c r="J84" s="270">
        <v>22</v>
      </c>
      <c r="K84" s="270">
        <v>19</v>
      </c>
      <c r="L84" s="270">
        <v>8</v>
      </c>
      <c r="M84" s="270">
        <v>17</v>
      </c>
      <c r="N84" s="270">
        <v>18</v>
      </c>
      <c r="O84" s="105">
        <f t="shared" si="13"/>
        <v>2.6278906797477224E-3</v>
      </c>
      <c r="P84" s="105">
        <f t="shared" si="14"/>
        <v>3.8610038610038611E-3</v>
      </c>
      <c r="Q84" s="105">
        <f t="shared" si="15"/>
        <v>3.3060727336001391E-3</v>
      </c>
      <c r="R84" s="105">
        <f t="shared" si="16"/>
        <v>2.0947892118355592E-3</v>
      </c>
      <c r="S84" s="105">
        <f t="shared" si="17"/>
        <v>4.181013280865716E-3</v>
      </c>
      <c r="T84" s="106">
        <f t="shared" si="18"/>
        <v>4.2382858488344711E-3</v>
      </c>
    </row>
    <row r="85" spans="1:20" x14ac:dyDescent="0.25">
      <c r="A85">
        <v>83</v>
      </c>
      <c r="B85" s="71">
        <f t="shared" si="10"/>
        <v>2.452697967764541E-3</v>
      </c>
      <c r="C85" s="71">
        <f t="shared" si="11"/>
        <v>3.6855036855036856E-3</v>
      </c>
      <c r="D85" s="71">
        <f t="shared" si="12"/>
        <v>2.262049765094832E-3</v>
      </c>
      <c r="H85" s="270">
        <v>78</v>
      </c>
      <c r="I85" s="270">
        <v>10</v>
      </c>
      <c r="J85" s="270">
        <v>17</v>
      </c>
      <c r="K85" s="270">
        <v>17</v>
      </c>
      <c r="L85" s="270">
        <v>11</v>
      </c>
      <c r="M85" s="270">
        <v>18</v>
      </c>
      <c r="N85" s="270">
        <v>16</v>
      </c>
      <c r="O85" s="105">
        <f t="shared" si="13"/>
        <v>1.751927119831815E-3</v>
      </c>
      <c r="P85" s="105">
        <f t="shared" si="14"/>
        <v>2.9835029835029833E-3</v>
      </c>
      <c r="Q85" s="105">
        <f t="shared" si="15"/>
        <v>2.9580650774317036E-3</v>
      </c>
      <c r="R85" s="105">
        <f t="shared" si="16"/>
        <v>2.8803351662738939E-3</v>
      </c>
      <c r="S85" s="105">
        <f t="shared" si="17"/>
        <v>4.426955238563699E-3</v>
      </c>
      <c r="T85" s="106">
        <f t="shared" si="18"/>
        <v>3.7673651989639746E-3</v>
      </c>
    </row>
    <row r="86" spans="1:20" x14ac:dyDescent="0.25">
      <c r="A86">
        <v>84</v>
      </c>
      <c r="B86" s="71">
        <f t="shared" si="10"/>
        <v>2.9782761037140857E-3</v>
      </c>
      <c r="C86" s="71">
        <f t="shared" si="11"/>
        <v>3.5100035100035102E-3</v>
      </c>
      <c r="D86" s="71">
        <f t="shared" si="12"/>
        <v>3.8280842178527929E-3</v>
      </c>
      <c r="H86" s="270">
        <v>79</v>
      </c>
      <c r="I86" s="270">
        <v>22</v>
      </c>
      <c r="J86" s="270">
        <v>13</v>
      </c>
      <c r="K86" s="270">
        <v>16</v>
      </c>
      <c r="L86" s="270">
        <v>20</v>
      </c>
      <c r="M86" s="270">
        <v>16</v>
      </c>
      <c r="N86" s="270">
        <v>17</v>
      </c>
      <c r="O86" s="105">
        <f t="shared" si="13"/>
        <v>3.8542396636299932E-3</v>
      </c>
      <c r="P86" s="105">
        <f t="shared" si="14"/>
        <v>2.2815022815022815E-3</v>
      </c>
      <c r="Q86" s="105">
        <f t="shared" si="15"/>
        <v>2.7840612493474858E-3</v>
      </c>
      <c r="R86" s="105">
        <f t="shared" si="16"/>
        <v>5.236973029588898E-3</v>
      </c>
      <c r="S86" s="105">
        <f t="shared" si="17"/>
        <v>3.9350713231677322E-3</v>
      </c>
      <c r="T86" s="106">
        <f t="shared" si="18"/>
        <v>4.0028255238992233E-3</v>
      </c>
    </row>
    <row r="87" spans="1:20" x14ac:dyDescent="0.25">
      <c r="A87">
        <v>85</v>
      </c>
      <c r="B87" s="71">
        <f t="shared" si="10"/>
        <v>3.3286615276804485E-3</v>
      </c>
      <c r="C87" s="71">
        <f t="shared" si="11"/>
        <v>1.5795015795015794E-3</v>
      </c>
      <c r="D87" s="71">
        <f t="shared" si="12"/>
        <v>2.9580650774317036E-3</v>
      </c>
      <c r="H87" s="270">
        <v>80</v>
      </c>
      <c r="I87" s="270">
        <v>22</v>
      </c>
      <c r="J87" s="270">
        <v>21</v>
      </c>
      <c r="K87" s="270">
        <v>24</v>
      </c>
      <c r="L87" s="270">
        <v>16</v>
      </c>
      <c r="M87" s="270">
        <v>12</v>
      </c>
      <c r="N87" s="270">
        <v>23</v>
      </c>
      <c r="O87" s="105">
        <f t="shared" si="13"/>
        <v>3.8542396636299932E-3</v>
      </c>
      <c r="P87" s="105">
        <f t="shared" si="14"/>
        <v>3.6855036855036856E-3</v>
      </c>
      <c r="Q87" s="105">
        <f t="shared" si="15"/>
        <v>4.1760918740212285E-3</v>
      </c>
      <c r="R87" s="105">
        <f t="shared" si="16"/>
        <v>4.1895784236711184E-3</v>
      </c>
      <c r="S87" s="105">
        <f t="shared" si="17"/>
        <v>2.9513034923757992E-3</v>
      </c>
      <c r="T87" s="106">
        <f t="shared" si="18"/>
        <v>5.4155874735107136E-3</v>
      </c>
    </row>
    <row r="88" spans="1:20" x14ac:dyDescent="0.25">
      <c r="A88">
        <v>86</v>
      </c>
      <c r="B88" s="71">
        <f t="shared" si="10"/>
        <v>2.1023125437981782E-3</v>
      </c>
      <c r="C88" s="71">
        <f t="shared" si="11"/>
        <v>2.2815022815022815E-3</v>
      </c>
      <c r="D88" s="71">
        <f t="shared" si="12"/>
        <v>2.4360535931790498E-3</v>
      </c>
      <c r="H88" s="270">
        <v>81</v>
      </c>
      <c r="I88" s="270">
        <v>19</v>
      </c>
      <c r="J88" s="270">
        <v>15</v>
      </c>
      <c r="K88" s="270">
        <v>21</v>
      </c>
      <c r="L88" s="270">
        <v>17</v>
      </c>
      <c r="M88" s="270">
        <v>12</v>
      </c>
      <c r="N88" s="270">
        <v>19</v>
      </c>
      <c r="O88" s="105">
        <f t="shared" si="13"/>
        <v>3.3286615276804485E-3</v>
      </c>
      <c r="P88" s="105">
        <f t="shared" si="14"/>
        <v>2.6325026325026324E-3</v>
      </c>
      <c r="Q88" s="105">
        <f t="shared" si="15"/>
        <v>3.6540803897685747E-3</v>
      </c>
      <c r="R88" s="105">
        <f t="shared" si="16"/>
        <v>4.4514270751505628E-3</v>
      </c>
      <c r="S88" s="105">
        <f t="shared" si="17"/>
        <v>2.9513034923757992E-3</v>
      </c>
      <c r="T88" s="106">
        <f t="shared" si="18"/>
        <v>4.4737461737697198E-3</v>
      </c>
    </row>
    <row r="89" spans="1:20" x14ac:dyDescent="0.25">
      <c r="A89">
        <v>87</v>
      </c>
      <c r="B89" s="71">
        <f t="shared" si="10"/>
        <v>2.452697967764541E-3</v>
      </c>
      <c r="C89" s="71">
        <f t="shared" si="11"/>
        <v>2.8080028080028079E-3</v>
      </c>
      <c r="D89" s="71">
        <f t="shared" si="12"/>
        <v>2.4360535931790498E-3</v>
      </c>
      <c r="H89" s="270">
        <v>82</v>
      </c>
      <c r="I89" s="270">
        <v>19</v>
      </c>
      <c r="J89" s="270">
        <v>14</v>
      </c>
      <c r="K89" s="270">
        <v>16</v>
      </c>
      <c r="L89" s="270">
        <v>16</v>
      </c>
      <c r="M89" s="270">
        <v>12</v>
      </c>
      <c r="N89" s="270">
        <v>14</v>
      </c>
      <c r="O89" s="105">
        <f t="shared" si="13"/>
        <v>3.3286615276804485E-3</v>
      </c>
      <c r="P89" s="105">
        <f t="shared" si="14"/>
        <v>2.4570024570024569E-3</v>
      </c>
      <c r="Q89" s="105">
        <f t="shared" si="15"/>
        <v>2.7840612493474858E-3</v>
      </c>
      <c r="R89" s="105">
        <f t="shared" si="16"/>
        <v>4.1895784236711184E-3</v>
      </c>
      <c r="S89" s="105">
        <f t="shared" si="17"/>
        <v>2.9513034923757992E-3</v>
      </c>
      <c r="T89" s="106">
        <f t="shared" si="18"/>
        <v>3.2964445490934777E-3</v>
      </c>
    </row>
    <row r="90" spans="1:20" x14ac:dyDescent="0.25">
      <c r="A90">
        <v>88</v>
      </c>
      <c r="B90" s="71">
        <f t="shared" si="10"/>
        <v>2.452697967764541E-3</v>
      </c>
      <c r="C90" s="71">
        <f t="shared" si="11"/>
        <v>1.9305019305019305E-3</v>
      </c>
      <c r="D90" s="71">
        <f t="shared" si="12"/>
        <v>3.6540803897685747E-3</v>
      </c>
      <c r="H90" s="270">
        <v>83</v>
      </c>
      <c r="I90" s="270">
        <v>14</v>
      </c>
      <c r="J90" s="270">
        <v>21</v>
      </c>
      <c r="K90" s="270">
        <v>13</v>
      </c>
      <c r="L90" s="270">
        <v>11</v>
      </c>
      <c r="M90" s="270">
        <v>15</v>
      </c>
      <c r="N90" s="270">
        <v>11</v>
      </c>
      <c r="O90" s="105">
        <f t="shared" si="13"/>
        <v>2.452697967764541E-3</v>
      </c>
      <c r="P90" s="105">
        <f t="shared" si="14"/>
        <v>3.6855036855036856E-3</v>
      </c>
      <c r="Q90" s="105">
        <f t="shared" si="15"/>
        <v>2.262049765094832E-3</v>
      </c>
      <c r="R90" s="105">
        <f t="shared" si="16"/>
        <v>2.8803351662738939E-3</v>
      </c>
      <c r="S90" s="105">
        <f t="shared" si="17"/>
        <v>3.6891293654697493E-3</v>
      </c>
      <c r="T90" s="106">
        <f t="shared" si="18"/>
        <v>2.5900635742877325E-3</v>
      </c>
    </row>
    <row r="91" spans="1:20" x14ac:dyDescent="0.25">
      <c r="A91">
        <v>89</v>
      </c>
      <c r="B91" s="71">
        <f t="shared" si="10"/>
        <v>3.3286615276804485E-3</v>
      </c>
      <c r="C91" s="71">
        <f t="shared" si="11"/>
        <v>2.106002106002106E-3</v>
      </c>
      <c r="D91" s="71">
        <f t="shared" si="12"/>
        <v>1.9140421089263965E-3</v>
      </c>
      <c r="H91" s="270">
        <v>84</v>
      </c>
      <c r="I91" s="270">
        <v>17</v>
      </c>
      <c r="J91" s="270">
        <v>20</v>
      </c>
      <c r="K91" s="270">
        <v>22</v>
      </c>
      <c r="L91" s="270">
        <v>12</v>
      </c>
      <c r="M91" s="270">
        <v>14</v>
      </c>
      <c r="N91" s="270">
        <v>18</v>
      </c>
      <c r="O91" s="105">
        <f t="shared" si="13"/>
        <v>2.9782761037140857E-3</v>
      </c>
      <c r="P91" s="105">
        <f t="shared" si="14"/>
        <v>3.5100035100035102E-3</v>
      </c>
      <c r="Q91" s="105">
        <f t="shared" si="15"/>
        <v>3.8280842178527929E-3</v>
      </c>
      <c r="R91" s="105">
        <f t="shared" si="16"/>
        <v>3.1421838177533388E-3</v>
      </c>
      <c r="S91" s="105">
        <f t="shared" si="17"/>
        <v>3.4431874077717659E-3</v>
      </c>
      <c r="T91" s="106">
        <f t="shared" si="18"/>
        <v>4.2382858488344711E-3</v>
      </c>
    </row>
    <row r="92" spans="1:20" x14ac:dyDescent="0.25">
      <c r="A92">
        <v>90</v>
      </c>
      <c r="B92" s="71">
        <f t="shared" si="10"/>
        <v>2.6278906797477224E-3</v>
      </c>
      <c r="C92" s="71">
        <f t="shared" si="11"/>
        <v>2.6325026325026324E-3</v>
      </c>
      <c r="D92" s="71">
        <f t="shared" si="12"/>
        <v>2.9580650774317036E-3</v>
      </c>
      <c r="H92" s="270">
        <v>85</v>
      </c>
      <c r="I92" s="270">
        <v>19</v>
      </c>
      <c r="J92" s="270">
        <v>9</v>
      </c>
      <c r="K92" s="270">
        <v>17</v>
      </c>
      <c r="L92" s="270">
        <v>15</v>
      </c>
      <c r="M92" s="270">
        <v>8</v>
      </c>
      <c r="N92" s="270">
        <v>17</v>
      </c>
      <c r="O92" s="105">
        <f t="shared" si="13"/>
        <v>3.3286615276804485E-3</v>
      </c>
      <c r="P92" s="105">
        <f t="shared" si="14"/>
        <v>1.5795015795015794E-3</v>
      </c>
      <c r="Q92" s="105">
        <f t="shared" si="15"/>
        <v>2.9580650774317036E-3</v>
      </c>
      <c r="R92" s="105">
        <f t="shared" si="16"/>
        <v>3.927729772191673E-3</v>
      </c>
      <c r="S92" s="105">
        <f t="shared" si="17"/>
        <v>1.9675356615838661E-3</v>
      </c>
      <c r="T92" s="106">
        <f t="shared" si="18"/>
        <v>4.0028255238992233E-3</v>
      </c>
    </row>
    <row r="93" spans="1:20" x14ac:dyDescent="0.25">
      <c r="A93">
        <v>91</v>
      </c>
      <c r="B93" s="71">
        <f t="shared" si="10"/>
        <v>3.3286615276804485E-3</v>
      </c>
      <c r="C93" s="71">
        <f t="shared" si="11"/>
        <v>4.212004212004212E-3</v>
      </c>
      <c r="D93" s="71">
        <f t="shared" si="12"/>
        <v>2.9580650774317036E-3</v>
      </c>
      <c r="H93" s="270">
        <v>86</v>
      </c>
      <c r="I93" s="270">
        <v>12</v>
      </c>
      <c r="J93" s="270">
        <v>13</v>
      </c>
      <c r="K93" s="270">
        <v>14</v>
      </c>
      <c r="L93" s="270">
        <v>10</v>
      </c>
      <c r="M93" s="270">
        <v>9</v>
      </c>
      <c r="N93" s="270">
        <v>13</v>
      </c>
      <c r="O93" s="105">
        <f t="shared" si="13"/>
        <v>2.1023125437981782E-3</v>
      </c>
      <c r="P93" s="105">
        <f t="shared" si="14"/>
        <v>2.2815022815022815E-3</v>
      </c>
      <c r="Q93" s="105">
        <f t="shared" si="15"/>
        <v>2.4360535931790498E-3</v>
      </c>
      <c r="R93" s="105">
        <f t="shared" si="16"/>
        <v>2.618486514794449E-3</v>
      </c>
      <c r="S93" s="105">
        <f t="shared" si="17"/>
        <v>2.2134776192818495E-3</v>
      </c>
      <c r="T93" s="106">
        <f t="shared" si="18"/>
        <v>3.0609842241582294E-3</v>
      </c>
    </row>
    <row r="94" spans="1:20" x14ac:dyDescent="0.25">
      <c r="A94">
        <v>92</v>
      </c>
      <c r="B94" s="71">
        <f t="shared" si="10"/>
        <v>1.9271198318149966E-3</v>
      </c>
      <c r="C94" s="71">
        <f t="shared" si="11"/>
        <v>2.8080028080028079E-3</v>
      </c>
      <c r="D94" s="71">
        <f t="shared" si="12"/>
        <v>2.6100574212632676E-3</v>
      </c>
      <c r="H94" s="270">
        <v>87</v>
      </c>
      <c r="I94" s="270">
        <v>14</v>
      </c>
      <c r="J94" s="270">
        <v>16</v>
      </c>
      <c r="K94" s="270">
        <v>14</v>
      </c>
      <c r="L94" s="270">
        <v>10</v>
      </c>
      <c r="M94" s="270">
        <v>11</v>
      </c>
      <c r="N94" s="270">
        <v>17</v>
      </c>
      <c r="O94" s="105">
        <f t="shared" si="13"/>
        <v>2.452697967764541E-3</v>
      </c>
      <c r="P94" s="105">
        <f t="shared" si="14"/>
        <v>2.8080028080028079E-3</v>
      </c>
      <c r="Q94" s="105">
        <f t="shared" si="15"/>
        <v>2.4360535931790498E-3</v>
      </c>
      <c r="R94" s="105">
        <f t="shared" si="16"/>
        <v>2.618486514794449E-3</v>
      </c>
      <c r="S94" s="105">
        <f t="shared" si="17"/>
        <v>2.7053615346778162E-3</v>
      </c>
      <c r="T94" s="106">
        <f t="shared" si="18"/>
        <v>4.0028255238992233E-3</v>
      </c>
    </row>
    <row r="95" spans="1:20" x14ac:dyDescent="0.25">
      <c r="A95">
        <v>93</v>
      </c>
      <c r="B95" s="71">
        <f t="shared" si="10"/>
        <v>1.5767344078486335E-3</v>
      </c>
      <c r="C95" s="71">
        <f t="shared" si="11"/>
        <v>3.1590031590031588E-3</v>
      </c>
      <c r="D95" s="71">
        <f t="shared" si="12"/>
        <v>2.9580650774317036E-3</v>
      </c>
      <c r="H95" s="270">
        <v>88</v>
      </c>
      <c r="I95" s="270">
        <v>14</v>
      </c>
      <c r="J95" s="270">
        <v>11</v>
      </c>
      <c r="K95" s="270">
        <v>21</v>
      </c>
      <c r="L95" s="270">
        <v>13</v>
      </c>
      <c r="M95" s="270">
        <v>12</v>
      </c>
      <c r="N95" s="270">
        <v>18</v>
      </c>
      <c r="O95" s="105">
        <f t="shared" si="13"/>
        <v>2.452697967764541E-3</v>
      </c>
      <c r="P95" s="105">
        <f t="shared" si="14"/>
        <v>1.9305019305019305E-3</v>
      </c>
      <c r="Q95" s="105">
        <f t="shared" si="15"/>
        <v>3.6540803897685747E-3</v>
      </c>
      <c r="R95" s="105">
        <f t="shared" si="16"/>
        <v>3.4040324692327832E-3</v>
      </c>
      <c r="S95" s="105">
        <f t="shared" si="17"/>
        <v>2.9513034923757992E-3</v>
      </c>
      <c r="T95" s="106">
        <f t="shared" si="18"/>
        <v>4.2382858488344711E-3</v>
      </c>
    </row>
    <row r="96" spans="1:20" x14ac:dyDescent="0.25">
      <c r="A96">
        <v>94</v>
      </c>
      <c r="B96" s="71">
        <f t="shared" si="10"/>
        <v>1.751927119831815E-3</v>
      </c>
      <c r="C96" s="71">
        <f t="shared" si="11"/>
        <v>2.6325026325026324E-3</v>
      </c>
      <c r="D96" s="71">
        <f t="shared" si="12"/>
        <v>3.3060727336001391E-3</v>
      </c>
      <c r="H96" s="270">
        <v>89</v>
      </c>
      <c r="I96" s="270">
        <v>19</v>
      </c>
      <c r="J96" s="270">
        <v>12</v>
      </c>
      <c r="K96" s="270">
        <v>11</v>
      </c>
      <c r="L96" s="270">
        <v>18</v>
      </c>
      <c r="M96" s="270">
        <v>13</v>
      </c>
      <c r="N96" s="270">
        <v>11</v>
      </c>
      <c r="O96" s="105">
        <f t="shared" si="13"/>
        <v>3.3286615276804485E-3</v>
      </c>
      <c r="P96" s="105">
        <f t="shared" si="14"/>
        <v>2.106002106002106E-3</v>
      </c>
      <c r="Q96" s="105">
        <f t="shared" si="15"/>
        <v>1.9140421089263965E-3</v>
      </c>
      <c r="R96" s="105">
        <f t="shared" si="16"/>
        <v>4.7132757266300082E-3</v>
      </c>
      <c r="S96" s="105">
        <f t="shared" si="17"/>
        <v>3.1972454500737825E-3</v>
      </c>
      <c r="T96" s="106">
        <f t="shared" si="18"/>
        <v>2.5900635742877325E-3</v>
      </c>
    </row>
    <row r="97" spans="1:20" x14ac:dyDescent="0.25">
      <c r="A97">
        <v>95</v>
      </c>
      <c r="B97" s="71">
        <f t="shared" si="10"/>
        <v>2.9782761037140857E-3</v>
      </c>
      <c r="C97" s="71">
        <f t="shared" si="11"/>
        <v>1.2285012285012285E-3</v>
      </c>
      <c r="D97" s="71">
        <f t="shared" si="12"/>
        <v>2.6100574212632676E-3</v>
      </c>
      <c r="H97" s="270">
        <v>90</v>
      </c>
      <c r="I97" s="270">
        <v>15</v>
      </c>
      <c r="J97" s="270">
        <v>15</v>
      </c>
      <c r="K97" s="270">
        <v>17</v>
      </c>
      <c r="L97" s="270">
        <v>10</v>
      </c>
      <c r="M97" s="270">
        <v>10</v>
      </c>
      <c r="N97" s="270">
        <v>14</v>
      </c>
      <c r="O97" s="105">
        <f t="shared" si="13"/>
        <v>2.6278906797477224E-3</v>
      </c>
      <c r="P97" s="105">
        <f t="shared" si="14"/>
        <v>2.6325026325026324E-3</v>
      </c>
      <c r="Q97" s="105">
        <f t="shared" si="15"/>
        <v>2.9580650774317036E-3</v>
      </c>
      <c r="R97" s="105">
        <f t="shared" si="16"/>
        <v>2.618486514794449E-3</v>
      </c>
      <c r="S97" s="105">
        <f t="shared" si="17"/>
        <v>2.4594195769798328E-3</v>
      </c>
      <c r="T97" s="106">
        <f t="shared" si="18"/>
        <v>3.2964445490934777E-3</v>
      </c>
    </row>
    <row r="98" spans="1:20" x14ac:dyDescent="0.25">
      <c r="A98">
        <v>96</v>
      </c>
      <c r="B98" s="71">
        <f t="shared" si="10"/>
        <v>1.0511562718990891E-3</v>
      </c>
      <c r="C98" s="71">
        <f t="shared" si="11"/>
        <v>2.6325026325026324E-3</v>
      </c>
      <c r="D98" s="71">
        <f t="shared" si="12"/>
        <v>3.1320689055159214E-3</v>
      </c>
      <c r="H98" s="270">
        <v>91</v>
      </c>
      <c r="I98" s="270">
        <v>19</v>
      </c>
      <c r="J98" s="270">
        <v>24</v>
      </c>
      <c r="K98" s="270">
        <v>17</v>
      </c>
      <c r="L98" s="270">
        <v>12</v>
      </c>
      <c r="M98" s="270">
        <v>14</v>
      </c>
      <c r="N98" s="270">
        <v>10</v>
      </c>
      <c r="O98" s="105">
        <f t="shared" si="13"/>
        <v>3.3286615276804485E-3</v>
      </c>
      <c r="P98" s="105">
        <f t="shared" si="14"/>
        <v>4.212004212004212E-3</v>
      </c>
      <c r="Q98" s="105">
        <f t="shared" si="15"/>
        <v>2.9580650774317036E-3</v>
      </c>
      <c r="R98" s="105">
        <f t="shared" si="16"/>
        <v>3.1421838177533388E-3</v>
      </c>
      <c r="S98" s="105">
        <f t="shared" si="17"/>
        <v>3.4431874077717659E-3</v>
      </c>
      <c r="T98" s="106">
        <f t="shared" si="18"/>
        <v>2.3546032493524842E-3</v>
      </c>
    </row>
    <row r="99" spans="1:20" x14ac:dyDescent="0.25">
      <c r="A99">
        <v>97</v>
      </c>
      <c r="B99" s="71">
        <f t="shared" si="10"/>
        <v>1.5767344078486335E-3</v>
      </c>
      <c r="C99" s="71">
        <f t="shared" si="11"/>
        <v>2.2815022815022815E-3</v>
      </c>
      <c r="D99" s="71">
        <f t="shared" si="12"/>
        <v>2.9580650774317036E-3</v>
      </c>
      <c r="H99" s="270">
        <v>92</v>
      </c>
      <c r="I99" s="270">
        <v>11</v>
      </c>
      <c r="J99" s="270">
        <v>16</v>
      </c>
      <c r="K99" s="270">
        <v>15</v>
      </c>
      <c r="L99" s="270">
        <v>9</v>
      </c>
      <c r="M99" s="270">
        <v>13</v>
      </c>
      <c r="N99" s="270">
        <v>17</v>
      </c>
      <c r="O99" s="105">
        <f t="shared" si="13"/>
        <v>1.9271198318149966E-3</v>
      </c>
      <c r="P99" s="105">
        <f t="shared" si="14"/>
        <v>2.8080028080028079E-3</v>
      </c>
      <c r="Q99" s="105">
        <f t="shared" si="15"/>
        <v>2.6100574212632676E-3</v>
      </c>
      <c r="R99" s="105">
        <f t="shared" si="16"/>
        <v>2.3566378633150041E-3</v>
      </c>
      <c r="S99" s="105">
        <f t="shared" si="17"/>
        <v>3.1972454500737825E-3</v>
      </c>
      <c r="T99" s="106">
        <f t="shared" si="18"/>
        <v>4.0028255238992233E-3</v>
      </c>
    </row>
    <row r="100" spans="1:20" x14ac:dyDescent="0.25">
      <c r="A100">
        <v>98</v>
      </c>
      <c r="B100" s="71">
        <f t="shared" si="10"/>
        <v>2.452697967764541E-3</v>
      </c>
      <c r="C100" s="71">
        <f t="shared" si="11"/>
        <v>2.4570024570024569E-3</v>
      </c>
      <c r="D100" s="71">
        <f t="shared" si="12"/>
        <v>2.6100574212632676E-3</v>
      </c>
      <c r="H100" s="270">
        <v>93</v>
      </c>
      <c r="I100" s="270">
        <v>9</v>
      </c>
      <c r="J100" s="270">
        <v>18</v>
      </c>
      <c r="K100" s="270">
        <v>17</v>
      </c>
      <c r="L100" s="270">
        <v>9</v>
      </c>
      <c r="M100" s="270">
        <v>15</v>
      </c>
      <c r="N100" s="270">
        <v>13</v>
      </c>
      <c r="O100" s="105">
        <f t="shared" si="13"/>
        <v>1.5767344078486335E-3</v>
      </c>
      <c r="P100" s="105">
        <f t="shared" si="14"/>
        <v>3.1590031590031588E-3</v>
      </c>
      <c r="Q100" s="105">
        <f t="shared" si="15"/>
        <v>2.9580650774317036E-3</v>
      </c>
      <c r="R100" s="105">
        <f t="shared" si="16"/>
        <v>2.3566378633150041E-3</v>
      </c>
      <c r="S100" s="105">
        <f t="shared" si="17"/>
        <v>3.6891293654697493E-3</v>
      </c>
      <c r="T100" s="106">
        <f t="shared" si="18"/>
        <v>3.0609842241582294E-3</v>
      </c>
    </row>
    <row r="101" spans="1:20" x14ac:dyDescent="0.25">
      <c r="A101">
        <v>99</v>
      </c>
      <c r="B101" s="71">
        <f t="shared" si="10"/>
        <v>3.5038542396636299E-3</v>
      </c>
      <c r="C101" s="71">
        <f t="shared" si="11"/>
        <v>2.4570024570024569E-3</v>
      </c>
      <c r="D101" s="71">
        <f t="shared" si="12"/>
        <v>2.4360535931790498E-3</v>
      </c>
      <c r="H101" s="270">
        <v>94</v>
      </c>
      <c r="I101" s="270">
        <v>10</v>
      </c>
      <c r="J101" s="270">
        <v>15</v>
      </c>
      <c r="K101" s="270">
        <v>19</v>
      </c>
      <c r="L101" s="270">
        <v>10</v>
      </c>
      <c r="M101" s="270">
        <v>13</v>
      </c>
      <c r="N101" s="270">
        <v>17</v>
      </c>
      <c r="O101" s="105">
        <f t="shared" si="13"/>
        <v>1.751927119831815E-3</v>
      </c>
      <c r="P101" s="105">
        <f t="shared" si="14"/>
        <v>2.6325026325026324E-3</v>
      </c>
      <c r="Q101" s="105">
        <f t="shared" si="15"/>
        <v>3.3060727336001391E-3</v>
      </c>
      <c r="R101" s="105">
        <f t="shared" si="16"/>
        <v>2.618486514794449E-3</v>
      </c>
      <c r="S101" s="105">
        <f t="shared" si="17"/>
        <v>3.1972454500737825E-3</v>
      </c>
      <c r="T101" s="106">
        <f t="shared" si="18"/>
        <v>4.0028255238992233E-3</v>
      </c>
    </row>
    <row r="102" spans="1:20" x14ac:dyDescent="0.25">
      <c r="A102">
        <v>100</v>
      </c>
      <c r="B102" s="71">
        <f t="shared" si="10"/>
        <v>4.0294323756131746E-3</v>
      </c>
      <c r="C102" s="71">
        <f t="shared" si="11"/>
        <v>2.4570024570024569E-3</v>
      </c>
      <c r="D102" s="71">
        <f t="shared" si="12"/>
        <v>2.6100574212632676E-3</v>
      </c>
      <c r="H102" s="270">
        <v>95</v>
      </c>
      <c r="I102" s="270">
        <v>17</v>
      </c>
      <c r="J102" s="270">
        <v>7</v>
      </c>
      <c r="K102" s="270">
        <v>15</v>
      </c>
      <c r="L102" s="270">
        <v>11</v>
      </c>
      <c r="M102" s="270">
        <v>6</v>
      </c>
      <c r="N102" s="270">
        <v>16</v>
      </c>
      <c r="O102" s="105">
        <f t="shared" si="13"/>
        <v>2.9782761037140857E-3</v>
      </c>
      <c r="P102" s="105">
        <f t="shared" si="14"/>
        <v>1.2285012285012285E-3</v>
      </c>
      <c r="Q102" s="105">
        <f t="shared" si="15"/>
        <v>2.6100574212632676E-3</v>
      </c>
      <c r="R102" s="105">
        <f t="shared" si="16"/>
        <v>2.8803351662738939E-3</v>
      </c>
      <c r="S102" s="105">
        <f t="shared" si="17"/>
        <v>1.4756517461878996E-3</v>
      </c>
      <c r="T102" s="106">
        <f t="shared" si="18"/>
        <v>3.7673651989639746E-3</v>
      </c>
    </row>
    <row r="103" spans="1:20" x14ac:dyDescent="0.25">
      <c r="H103" s="270">
        <v>96</v>
      </c>
      <c r="I103" s="270">
        <v>6</v>
      </c>
      <c r="J103" s="270">
        <v>15</v>
      </c>
      <c r="K103" s="270">
        <v>18</v>
      </c>
      <c r="L103" s="270">
        <v>7</v>
      </c>
      <c r="M103" s="270">
        <v>11</v>
      </c>
      <c r="N103" s="270">
        <v>16</v>
      </c>
      <c r="O103" s="105">
        <f t="shared" si="13"/>
        <v>1.0511562718990891E-3</v>
      </c>
      <c r="P103" s="105">
        <f t="shared" si="14"/>
        <v>2.6325026325026324E-3</v>
      </c>
      <c r="Q103" s="105">
        <f t="shared" si="15"/>
        <v>3.1320689055159214E-3</v>
      </c>
      <c r="R103" s="105">
        <f t="shared" si="16"/>
        <v>1.8329405603561141E-3</v>
      </c>
      <c r="S103" s="105">
        <f t="shared" si="17"/>
        <v>2.7053615346778162E-3</v>
      </c>
      <c r="T103" s="106">
        <f t="shared" si="18"/>
        <v>3.7673651989639746E-3</v>
      </c>
    </row>
    <row r="104" spans="1:20" x14ac:dyDescent="0.25">
      <c r="H104" s="270">
        <v>97</v>
      </c>
      <c r="I104" s="270">
        <v>9</v>
      </c>
      <c r="J104" s="270">
        <v>13</v>
      </c>
      <c r="K104" s="270">
        <v>17</v>
      </c>
      <c r="L104" s="270">
        <v>5</v>
      </c>
      <c r="M104" s="270">
        <v>11</v>
      </c>
      <c r="N104" s="270">
        <v>15</v>
      </c>
      <c r="O104" s="105">
        <f t="shared" si="13"/>
        <v>1.5767344078486335E-3</v>
      </c>
      <c r="P104" s="105">
        <f t="shared" si="14"/>
        <v>2.2815022815022815E-3</v>
      </c>
      <c r="Q104" s="105">
        <f t="shared" si="15"/>
        <v>2.9580650774317036E-3</v>
      </c>
      <c r="R104" s="105">
        <f t="shared" si="16"/>
        <v>1.3092432573972245E-3</v>
      </c>
      <c r="S104" s="105">
        <f t="shared" si="17"/>
        <v>2.7053615346778162E-3</v>
      </c>
      <c r="T104" s="106">
        <f t="shared" si="18"/>
        <v>3.5319048740287263E-3</v>
      </c>
    </row>
    <row r="105" spans="1:20" x14ac:dyDescent="0.25">
      <c r="H105" s="270">
        <v>98</v>
      </c>
      <c r="I105" s="270">
        <v>14</v>
      </c>
      <c r="J105" s="270">
        <v>14</v>
      </c>
      <c r="K105" s="270">
        <v>15</v>
      </c>
      <c r="L105" s="270">
        <v>13</v>
      </c>
      <c r="M105" s="270">
        <v>13</v>
      </c>
      <c r="N105" s="270">
        <v>11</v>
      </c>
      <c r="O105" s="105">
        <f t="shared" si="13"/>
        <v>2.452697967764541E-3</v>
      </c>
      <c r="P105" s="105">
        <f t="shared" si="14"/>
        <v>2.4570024570024569E-3</v>
      </c>
      <c r="Q105" s="105">
        <f t="shared" si="15"/>
        <v>2.6100574212632676E-3</v>
      </c>
      <c r="R105" s="105">
        <f t="shared" si="16"/>
        <v>3.4040324692327832E-3</v>
      </c>
      <c r="S105" s="105">
        <f t="shared" si="17"/>
        <v>3.1972454500737825E-3</v>
      </c>
      <c r="T105" s="106">
        <f t="shared" si="18"/>
        <v>2.5900635742877325E-3</v>
      </c>
    </row>
    <row r="106" spans="1:20" x14ac:dyDescent="0.25">
      <c r="H106" s="270">
        <v>99</v>
      </c>
      <c r="I106" s="270">
        <v>20</v>
      </c>
      <c r="J106" s="270">
        <v>14</v>
      </c>
      <c r="K106" s="270">
        <v>14</v>
      </c>
      <c r="L106" s="270">
        <v>17</v>
      </c>
      <c r="M106" s="270">
        <v>12</v>
      </c>
      <c r="N106" s="270">
        <v>11</v>
      </c>
      <c r="O106" s="105">
        <f t="shared" si="13"/>
        <v>3.5038542396636299E-3</v>
      </c>
      <c r="P106" s="105">
        <f t="shared" si="14"/>
        <v>2.4570024570024569E-3</v>
      </c>
      <c r="Q106" s="105">
        <f t="shared" si="15"/>
        <v>2.4360535931790498E-3</v>
      </c>
      <c r="R106" s="105">
        <f t="shared" si="16"/>
        <v>4.4514270751505628E-3</v>
      </c>
      <c r="S106" s="105">
        <f t="shared" si="17"/>
        <v>2.9513034923757992E-3</v>
      </c>
      <c r="T106" s="106">
        <f t="shared" si="18"/>
        <v>2.5900635742877325E-3</v>
      </c>
    </row>
    <row r="107" spans="1:20" ht="16.5" thickBot="1" x14ac:dyDescent="0.3">
      <c r="H107" s="270">
        <v>100</v>
      </c>
      <c r="I107" s="270">
        <v>23</v>
      </c>
      <c r="J107" s="270">
        <v>14</v>
      </c>
      <c r="K107" s="270">
        <v>15</v>
      </c>
      <c r="L107" s="270">
        <v>15</v>
      </c>
      <c r="M107" s="270">
        <v>15</v>
      </c>
      <c r="N107" s="270">
        <v>8</v>
      </c>
      <c r="O107" s="109">
        <f t="shared" si="13"/>
        <v>4.0294323756131746E-3</v>
      </c>
      <c r="P107" s="109">
        <f t="shared" si="14"/>
        <v>2.4570024570024569E-3</v>
      </c>
      <c r="Q107" s="109">
        <f t="shared" si="15"/>
        <v>2.6100574212632676E-3</v>
      </c>
      <c r="R107" s="109">
        <f t="shared" si="16"/>
        <v>3.927729772191673E-3</v>
      </c>
      <c r="S107" s="109">
        <f t="shared" si="17"/>
        <v>3.6891293654697493E-3</v>
      </c>
      <c r="T107" s="110">
        <f t="shared" si="18"/>
        <v>1.8836825994819873E-3</v>
      </c>
    </row>
    <row r="108" spans="1:20" x14ac:dyDescent="0.25">
      <c r="H108" s="270">
        <v>101</v>
      </c>
      <c r="I108" s="270">
        <v>10</v>
      </c>
      <c r="J108" s="270">
        <v>15</v>
      </c>
      <c r="K108" s="270">
        <v>18</v>
      </c>
      <c r="L108" s="270">
        <v>7</v>
      </c>
      <c r="M108" s="270">
        <v>14</v>
      </c>
      <c r="N108" s="270">
        <v>11</v>
      </c>
    </row>
    <row r="109" spans="1:20" x14ac:dyDescent="0.25">
      <c r="H109" s="270">
        <v>102</v>
      </c>
      <c r="I109" s="270">
        <v>16</v>
      </c>
      <c r="J109" s="270">
        <v>16</v>
      </c>
      <c r="K109" s="270">
        <v>14</v>
      </c>
      <c r="L109" s="270">
        <v>13</v>
      </c>
      <c r="M109" s="270">
        <v>13</v>
      </c>
      <c r="N109" s="270">
        <v>12</v>
      </c>
    </row>
    <row r="110" spans="1:20" x14ac:dyDescent="0.25">
      <c r="H110" s="270">
        <v>103</v>
      </c>
      <c r="I110" s="270">
        <v>13</v>
      </c>
      <c r="J110" s="270">
        <v>19</v>
      </c>
      <c r="K110" s="270">
        <v>18</v>
      </c>
      <c r="L110" s="270">
        <v>11</v>
      </c>
      <c r="M110" s="270">
        <v>15</v>
      </c>
      <c r="N110" s="270">
        <v>13</v>
      </c>
    </row>
    <row r="111" spans="1:20" x14ac:dyDescent="0.25">
      <c r="H111" s="270">
        <v>104</v>
      </c>
      <c r="I111" s="270">
        <v>12</v>
      </c>
      <c r="J111" s="270">
        <v>17</v>
      </c>
      <c r="K111" s="270">
        <v>13</v>
      </c>
      <c r="L111" s="270">
        <v>7</v>
      </c>
      <c r="M111" s="270">
        <v>13</v>
      </c>
      <c r="N111" s="270">
        <v>9</v>
      </c>
    </row>
    <row r="112" spans="1:20" x14ac:dyDescent="0.25">
      <c r="H112" s="270">
        <v>105</v>
      </c>
      <c r="I112" s="270">
        <v>9</v>
      </c>
      <c r="J112" s="270">
        <v>6</v>
      </c>
      <c r="K112" s="270">
        <v>14</v>
      </c>
      <c r="L112" s="270">
        <v>8</v>
      </c>
      <c r="M112" s="270">
        <v>7</v>
      </c>
      <c r="N112" s="270">
        <v>13</v>
      </c>
    </row>
    <row r="113" spans="8:14" x14ac:dyDescent="0.25">
      <c r="H113" s="270">
        <v>106</v>
      </c>
      <c r="I113" s="270">
        <v>14</v>
      </c>
      <c r="J113" s="270">
        <v>11</v>
      </c>
      <c r="K113" s="270">
        <v>14</v>
      </c>
      <c r="L113" s="270">
        <v>12</v>
      </c>
      <c r="M113" s="270">
        <v>7</v>
      </c>
      <c r="N113" s="270">
        <v>11</v>
      </c>
    </row>
    <row r="114" spans="8:14" x14ac:dyDescent="0.25">
      <c r="H114" s="270">
        <v>107</v>
      </c>
      <c r="I114" s="270">
        <v>17</v>
      </c>
      <c r="J114" s="270">
        <v>8</v>
      </c>
      <c r="K114" s="270">
        <v>14</v>
      </c>
      <c r="L114" s="270">
        <v>14</v>
      </c>
      <c r="M114" s="270">
        <v>8</v>
      </c>
      <c r="N114" s="270">
        <v>10</v>
      </c>
    </row>
    <row r="115" spans="8:14" x14ac:dyDescent="0.25">
      <c r="H115" s="270">
        <v>108</v>
      </c>
      <c r="I115" s="270">
        <v>13</v>
      </c>
      <c r="J115" s="270">
        <v>10</v>
      </c>
      <c r="K115" s="270">
        <v>12</v>
      </c>
      <c r="L115" s="270">
        <v>9</v>
      </c>
      <c r="M115" s="270">
        <v>10</v>
      </c>
      <c r="N115" s="270">
        <v>11</v>
      </c>
    </row>
    <row r="116" spans="8:14" x14ac:dyDescent="0.25">
      <c r="H116" s="270">
        <v>109</v>
      </c>
      <c r="I116" s="270">
        <v>11</v>
      </c>
      <c r="J116" s="270">
        <v>15</v>
      </c>
      <c r="K116" s="270">
        <v>12</v>
      </c>
      <c r="L116" s="270">
        <v>9</v>
      </c>
      <c r="M116" s="270">
        <v>8</v>
      </c>
      <c r="N116" s="270">
        <v>12</v>
      </c>
    </row>
    <row r="117" spans="8:14" x14ac:dyDescent="0.25">
      <c r="H117" s="270">
        <v>110</v>
      </c>
      <c r="I117" s="270">
        <v>20</v>
      </c>
      <c r="J117" s="270">
        <v>10</v>
      </c>
      <c r="K117" s="270">
        <v>14</v>
      </c>
      <c r="L117" s="270">
        <v>15</v>
      </c>
      <c r="M117" s="270">
        <v>5</v>
      </c>
      <c r="N117" s="270">
        <v>16</v>
      </c>
    </row>
    <row r="118" spans="8:14" x14ac:dyDescent="0.25">
      <c r="H118" s="270">
        <v>111</v>
      </c>
      <c r="I118" s="270">
        <v>4</v>
      </c>
      <c r="J118" s="270">
        <v>11</v>
      </c>
      <c r="K118" s="270">
        <v>16</v>
      </c>
      <c r="L118" s="270">
        <v>3</v>
      </c>
      <c r="M118" s="270">
        <v>9</v>
      </c>
      <c r="N118" s="270">
        <v>13</v>
      </c>
    </row>
    <row r="119" spans="8:14" x14ac:dyDescent="0.25">
      <c r="H119" s="270">
        <v>112</v>
      </c>
      <c r="I119" s="270">
        <v>9</v>
      </c>
      <c r="J119" s="270">
        <v>11</v>
      </c>
      <c r="K119" s="270">
        <v>17</v>
      </c>
      <c r="L119" s="270">
        <v>9</v>
      </c>
      <c r="M119" s="270">
        <v>10</v>
      </c>
      <c r="N119" s="270">
        <v>12</v>
      </c>
    </row>
    <row r="120" spans="8:14" x14ac:dyDescent="0.25">
      <c r="H120" s="270">
        <v>113</v>
      </c>
      <c r="I120" s="270">
        <v>5</v>
      </c>
      <c r="J120" s="270">
        <v>9</v>
      </c>
      <c r="K120" s="270">
        <v>11</v>
      </c>
      <c r="L120" s="270">
        <v>7</v>
      </c>
      <c r="M120" s="270">
        <v>8</v>
      </c>
      <c r="N120" s="270">
        <v>9</v>
      </c>
    </row>
    <row r="121" spans="8:14" x14ac:dyDescent="0.25">
      <c r="H121" s="270">
        <v>114</v>
      </c>
      <c r="I121" s="270">
        <v>11</v>
      </c>
      <c r="J121" s="270">
        <v>9</v>
      </c>
      <c r="K121" s="270">
        <v>10</v>
      </c>
      <c r="L121" s="270">
        <v>9</v>
      </c>
      <c r="M121" s="270">
        <v>8</v>
      </c>
      <c r="N121" s="270">
        <v>6</v>
      </c>
    </row>
    <row r="122" spans="8:14" x14ac:dyDescent="0.25">
      <c r="H122" s="270">
        <v>115</v>
      </c>
      <c r="I122" s="270">
        <v>13</v>
      </c>
      <c r="J122" s="270">
        <v>9</v>
      </c>
      <c r="K122" s="270">
        <v>11</v>
      </c>
      <c r="L122" s="270">
        <v>9</v>
      </c>
      <c r="M122" s="270">
        <v>8</v>
      </c>
      <c r="N122" s="270">
        <v>9</v>
      </c>
    </row>
    <row r="123" spans="8:14" x14ac:dyDescent="0.25">
      <c r="H123" s="270">
        <v>116</v>
      </c>
      <c r="I123" s="270">
        <v>10</v>
      </c>
      <c r="J123" s="270">
        <v>11</v>
      </c>
      <c r="K123" s="270">
        <v>5</v>
      </c>
      <c r="L123" s="270">
        <v>10</v>
      </c>
      <c r="M123" s="270">
        <v>8</v>
      </c>
      <c r="N123" s="270">
        <v>3</v>
      </c>
    </row>
    <row r="124" spans="8:14" x14ac:dyDescent="0.25">
      <c r="H124" s="270">
        <v>117</v>
      </c>
      <c r="I124" s="270">
        <v>13</v>
      </c>
      <c r="J124" s="270">
        <v>14</v>
      </c>
      <c r="K124" s="270">
        <v>16</v>
      </c>
      <c r="L124" s="270">
        <v>12</v>
      </c>
      <c r="M124" s="270">
        <v>8</v>
      </c>
      <c r="N124" s="270">
        <v>11</v>
      </c>
    </row>
    <row r="125" spans="8:14" x14ac:dyDescent="0.25">
      <c r="H125" s="270">
        <v>118</v>
      </c>
      <c r="I125" s="270">
        <v>7</v>
      </c>
      <c r="J125" s="270">
        <v>12</v>
      </c>
      <c r="K125" s="270">
        <v>11</v>
      </c>
      <c r="L125" s="270">
        <v>5</v>
      </c>
      <c r="M125" s="270">
        <v>12</v>
      </c>
      <c r="N125" s="270">
        <v>10</v>
      </c>
    </row>
    <row r="126" spans="8:14" x14ac:dyDescent="0.25">
      <c r="H126" s="270">
        <v>119</v>
      </c>
      <c r="I126" s="270">
        <v>3</v>
      </c>
      <c r="J126" s="270">
        <v>17</v>
      </c>
      <c r="K126" s="270">
        <v>16</v>
      </c>
      <c r="L126" s="270">
        <v>1</v>
      </c>
      <c r="M126" s="270">
        <v>15</v>
      </c>
      <c r="N126" s="270">
        <v>17</v>
      </c>
    </row>
    <row r="127" spans="8:14" x14ac:dyDescent="0.25">
      <c r="H127" s="270">
        <v>120</v>
      </c>
      <c r="I127" s="270">
        <v>7</v>
      </c>
      <c r="J127" s="270">
        <v>17</v>
      </c>
      <c r="K127" s="270">
        <v>9</v>
      </c>
      <c r="L127" s="270">
        <v>4</v>
      </c>
      <c r="M127" s="270">
        <v>15</v>
      </c>
      <c r="N127" s="270">
        <v>10</v>
      </c>
    </row>
    <row r="128" spans="8:14" x14ac:dyDescent="0.25">
      <c r="H128" s="270">
        <v>121</v>
      </c>
      <c r="I128" s="270">
        <v>12</v>
      </c>
      <c r="J128" s="270">
        <v>9</v>
      </c>
      <c r="K128" s="270">
        <v>10</v>
      </c>
      <c r="L128" s="270">
        <v>8</v>
      </c>
      <c r="M128" s="270">
        <v>7</v>
      </c>
      <c r="N128" s="270">
        <v>10</v>
      </c>
    </row>
    <row r="129" spans="8:14" x14ac:dyDescent="0.25">
      <c r="H129" s="270">
        <v>122</v>
      </c>
      <c r="I129" s="270">
        <v>5</v>
      </c>
      <c r="J129" s="270">
        <v>11</v>
      </c>
      <c r="K129" s="270">
        <v>10</v>
      </c>
      <c r="L129" s="270">
        <v>3</v>
      </c>
      <c r="M129" s="270">
        <v>9</v>
      </c>
      <c r="N129" s="270">
        <v>6</v>
      </c>
    </row>
    <row r="130" spans="8:14" x14ac:dyDescent="0.25">
      <c r="H130" s="270">
        <v>123</v>
      </c>
      <c r="I130" s="270">
        <v>7</v>
      </c>
      <c r="J130" s="270">
        <v>12</v>
      </c>
      <c r="K130" s="270">
        <v>15</v>
      </c>
      <c r="L130" s="270">
        <v>9</v>
      </c>
      <c r="M130" s="270">
        <v>10</v>
      </c>
      <c r="N130" s="270">
        <v>14</v>
      </c>
    </row>
    <row r="131" spans="8:14" x14ac:dyDescent="0.25">
      <c r="H131" s="270">
        <v>124</v>
      </c>
      <c r="I131" s="270">
        <v>7</v>
      </c>
      <c r="J131" s="270">
        <v>9</v>
      </c>
      <c r="K131" s="270">
        <v>14</v>
      </c>
      <c r="L131" s="270">
        <v>6</v>
      </c>
      <c r="M131" s="270">
        <v>9</v>
      </c>
      <c r="N131" s="270">
        <v>15</v>
      </c>
    </row>
    <row r="132" spans="8:14" x14ac:dyDescent="0.25">
      <c r="H132" s="270">
        <v>125</v>
      </c>
      <c r="I132" s="270">
        <v>11</v>
      </c>
      <c r="J132" s="270">
        <v>9</v>
      </c>
      <c r="K132" s="270">
        <v>14</v>
      </c>
      <c r="L132" s="270">
        <v>9</v>
      </c>
      <c r="M132" s="270">
        <v>8</v>
      </c>
      <c r="N132" s="270">
        <v>13</v>
      </c>
    </row>
    <row r="133" spans="8:14" x14ac:dyDescent="0.25">
      <c r="H133" s="270">
        <v>126</v>
      </c>
      <c r="I133" s="270">
        <v>7</v>
      </c>
      <c r="J133" s="270">
        <v>11</v>
      </c>
      <c r="K133" s="270">
        <v>11</v>
      </c>
      <c r="L133" s="270">
        <v>6</v>
      </c>
      <c r="M133" s="270">
        <v>10</v>
      </c>
      <c r="N133" s="270">
        <v>10</v>
      </c>
    </row>
    <row r="134" spans="8:14" x14ac:dyDescent="0.25">
      <c r="H134" s="270">
        <v>127</v>
      </c>
      <c r="I134" s="270">
        <v>11</v>
      </c>
      <c r="J134" s="270">
        <v>11</v>
      </c>
      <c r="K134" s="270">
        <v>9</v>
      </c>
      <c r="L134" s="270">
        <v>5</v>
      </c>
      <c r="M134" s="270">
        <v>9</v>
      </c>
      <c r="N134" s="270">
        <v>9</v>
      </c>
    </row>
    <row r="135" spans="8:14" x14ac:dyDescent="0.25">
      <c r="H135" s="270">
        <v>128</v>
      </c>
      <c r="I135" s="270">
        <v>11</v>
      </c>
      <c r="J135" s="270">
        <v>9</v>
      </c>
      <c r="K135" s="270">
        <v>11</v>
      </c>
      <c r="L135" s="270">
        <v>12</v>
      </c>
      <c r="M135" s="270">
        <v>8</v>
      </c>
      <c r="N135" s="270">
        <v>8</v>
      </c>
    </row>
    <row r="136" spans="8:14" x14ac:dyDescent="0.25">
      <c r="H136" s="270">
        <v>129</v>
      </c>
      <c r="I136" s="270">
        <v>9</v>
      </c>
      <c r="J136" s="270">
        <v>7</v>
      </c>
      <c r="K136" s="270">
        <v>10</v>
      </c>
      <c r="L136" s="270">
        <v>4</v>
      </c>
      <c r="M136" s="270">
        <v>11</v>
      </c>
      <c r="N136" s="270">
        <v>9</v>
      </c>
    </row>
    <row r="137" spans="8:14" x14ac:dyDescent="0.25">
      <c r="H137" s="270">
        <v>130</v>
      </c>
      <c r="I137" s="270">
        <v>8</v>
      </c>
      <c r="J137" s="270">
        <v>9</v>
      </c>
      <c r="K137" s="270">
        <v>9</v>
      </c>
      <c r="L137" s="270">
        <v>8</v>
      </c>
      <c r="M137" s="270">
        <v>7</v>
      </c>
      <c r="N137" s="270">
        <v>11</v>
      </c>
    </row>
    <row r="138" spans="8:14" x14ac:dyDescent="0.25">
      <c r="H138" s="270">
        <v>131</v>
      </c>
      <c r="I138" s="270">
        <v>9</v>
      </c>
      <c r="J138" s="270">
        <v>8</v>
      </c>
      <c r="K138" s="270">
        <v>6</v>
      </c>
      <c r="L138" s="270">
        <v>8</v>
      </c>
      <c r="M138" s="270">
        <v>7</v>
      </c>
      <c r="N138" s="270">
        <v>6</v>
      </c>
    </row>
    <row r="139" spans="8:14" x14ac:dyDescent="0.25">
      <c r="H139" s="270">
        <v>132</v>
      </c>
      <c r="I139" s="270">
        <v>8</v>
      </c>
      <c r="J139" s="270">
        <v>10</v>
      </c>
      <c r="K139" s="270">
        <v>9</v>
      </c>
      <c r="L139" s="270">
        <v>6</v>
      </c>
      <c r="M139" s="270">
        <v>11</v>
      </c>
      <c r="N139" s="270">
        <v>6</v>
      </c>
    </row>
    <row r="140" spans="8:14" x14ac:dyDescent="0.25">
      <c r="H140" s="270">
        <v>133</v>
      </c>
      <c r="I140" s="270">
        <v>13</v>
      </c>
      <c r="J140" s="270">
        <v>13</v>
      </c>
      <c r="K140" s="270">
        <v>9</v>
      </c>
      <c r="L140" s="270">
        <v>9</v>
      </c>
      <c r="M140" s="270">
        <v>13</v>
      </c>
      <c r="N140" s="270">
        <v>10</v>
      </c>
    </row>
    <row r="141" spans="8:14" x14ac:dyDescent="0.25">
      <c r="H141" s="270">
        <v>134</v>
      </c>
      <c r="I141" s="270">
        <v>6</v>
      </c>
      <c r="J141" s="270">
        <v>10</v>
      </c>
      <c r="K141" s="270">
        <v>11</v>
      </c>
      <c r="L141" s="270">
        <v>4</v>
      </c>
      <c r="M141" s="270">
        <v>8</v>
      </c>
      <c r="N141" s="270">
        <v>10</v>
      </c>
    </row>
    <row r="142" spans="8:14" x14ac:dyDescent="0.25">
      <c r="H142" s="270">
        <v>135</v>
      </c>
      <c r="I142" s="270">
        <v>7</v>
      </c>
      <c r="J142" s="270">
        <v>6</v>
      </c>
      <c r="K142" s="270">
        <v>8</v>
      </c>
      <c r="L142" s="270">
        <v>6</v>
      </c>
      <c r="M142" s="270">
        <v>7</v>
      </c>
      <c r="N142" s="270">
        <v>8</v>
      </c>
    </row>
    <row r="143" spans="8:14" x14ac:dyDescent="0.25">
      <c r="H143" s="270">
        <v>136</v>
      </c>
      <c r="I143" s="270">
        <v>6</v>
      </c>
      <c r="J143" s="270">
        <v>9</v>
      </c>
      <c r="K143" s="270">
        <v>10</v>
      </c>
      <c r="L143" s="270">
        <v>6</v>
      </c>
      <c r="M143" s="270">
        <v>9</v>
      </c>
      <c r="N143" s="270">
        <v>9</v>
      </c>
    </row>
    <row r="144" spans="8:14" x14ac:dyDescent="0.25">
      <c r="H144" s="270">
        <v>137</v>
      </c>
      <c r="I144" s="270">
        <v>5</v>
      </c>
      <c r="J144" s="270">
        <v>13</v>
      </c>
      <c r="K144" s="270">
        <v>10</v>
      </c>
      <c r="L144" s="270">
        <v>4</v>
      </c>
      <c r="M144" s="270">
        <v>11</v>
      </c>
      <c r="N144" s="270">
        <v>10</v>
      </c>
    </row>
    <row r="145" spans="8:14" x14ac:dyDescent="0.25">
      <c r="H145" s="270">
        <v>138</v>
      </c>
      <c r="I145" s="270">
        <v>10</v>
      </c>
      <c r="J145" s="270">
        <v>9</v>
      </c>
      <c r="K145" s="270">
        <v>11</v>
      </c>
      <c r="L145" s="270">
        <v>6</v>
      </c>
      <c r="M145" s="270">
        <v>11</v>
      </c>
      <c r="N145" s="270">
        <v>12</v>
      </c>
    </row>
    <row r="146" spans="8:14" x14ac:dyDescent="0.25">
      <c r="H146" s="270">
        <v>139</v>
      </c>
      <c r="I146" s="270">
        <v>5</v>
      </c>
      <c r="J146" s="270">
        <v>11</v>
      </c>
      <c r="K146" s="270">
        <v>9</v>
      </c>
      <c r="L146" s="270">
        <v>5</v>
      </c>
      <c r="M146" s="270">
        <v>8</v>
      </c>
      <c r="N146" s="270">
        <v>8</v>
      </c>
    </row>
    <row r="147" spans="8:14" x14ac:dyDescent="0.25">
      <c r="H147" s="270">
        <v>140</v>
      </c>
      <c r="I147" s="270">
        <v>9</v>
      </c>
      <c r="J147" s="270">
        <v>9</v>
      </c>
      <c r="K147" s="270">
        <v>9</v>
      </c>
      <c r="L147" s="270">
        <v>7</v>
      </c>
      <c r="M147" s="270">
        <v>5</v>
      </c>
      <c r="N147" s="270">
        <v>5</v>
      </c>
    </row>
    <row r="148" spans="8:14" x14ac:dyDescent="0.25">
      <c r="H148" s="270">
        <v>141</v>
      </c>
      <c r="I148" s="270">
        <v>4</v>
      </c>
      <c r="J148" s="270">
        <v>10</v>
      </c>
      <c r="K148" s="270">
        <v>6</v>
      </c>
      <c r="L148" s="270">
        <v>4</v>
      </c>
      <c r="M148" s="270">
        <v>8</v>
      </c>
      <c r="N148" s="270">
        <v>5</v>
      </c>
    </row>
    <row r="149" spans="8:14" x14ac:dyDescent="0.25">
      <c r="H149" s="270">
        <v>142</v>
      </c>
      <c r="I149" s="270">
        <v>10</v>
      </c>
      <c r="J149" s="270">
        <v>14</v>
      </c>
      <c r="K149" s="270">
        <v>12</v>
      </c>
      <c r="L149" s="270">
        <v>10</v>
      </c>
      <c r="M149" s="270">
        <v>9</v>
      </c>
      <c r="N149" s="270">
        <v>12</v>
      </c>
    </row>
    <row r="150" spans="8:14" x14ac:dyDescent="0.25">
      <c r="H150" s="270">
        <v>143</v>
      </c>
      <c r="I150" s="270">
        <v>3</v>
      </c>
      <c r="J150" s="270">
        <v>11</v>
      </c>
      <c r="K150" s="270">
        <v>13</v>
      </c>
      <c r="L150" s="270">
        <v>2</v>
      </c>
      <c r="M150" s="270">
        <v>10</v>
      </c>
      <c r="N150" s="270">
        <v>7</v>
      </c>
    </row>
    <row r="151" spans="8:14" x14ac:dyDescent="0.25">
      <c r="H151" s="270">
        <v>144</v>
      </c>
      <c r="I151" s="270">
        <v>5</v>
      </c>
      <c r="J151" s="270">
        <v>10</v>
      </c>
      <c r="K151" s="270">
        <v>13</v>
      </c>
      <c r="L151" s="270">
        <v>6</v>
      </c>
      <c r="M151" s="270">
        <v>6</v>
      </c>
      <c r="N151" s="270">
        <v>10</v>
      </c>
    </row>
    <row r="152" spans="8:14" x14ac:dyDescent="0.25">
      <c r="H152" s="270">
        <v>145</v>
      </c>
      <c r="I152" s="270">
        <v>8</v>
      </c>
      <c r="J152" s="270">
        <v>9</v>
      </c>
      <c r="K152" s="270">
        <v>7</v>
      </c>
      <c r="L152" s="270">
        <v>4</v>
      </c>
      <c r="M152" s="270">
        <v>7</v>
      </c>
      <c r="N152" s="270">
        <v>6</v>
      </c>
    </row>
    <row r="153" spans="8:14" x14ac:dyDescent="0.25">
      <c r="H153" s="270">
        <v>146</v>
      </c>
      <c r="I153" s="270">
        <v>7</v>
      </c>
      <c r="J153" s="270">
        <v>10</v>
      </c>
      <c r="K153" s="270">
        <v>11</v>
      </c>
      <c r="L153" s="270">
        <v>3</v>
      </c>
      <c r="M153" s="270">
        <v>8</v>
      </c>
      <c r="N153" s="270">
        <v>12</v>
      </c>
    </row>
    <row r="154" spans="8:14" x14ac:dyDescent="0.25">
      <c r="H154" s="270">
        <v>147</v>
      </c>
      <c r="I154" s="270">
        <v>10</v>
      </c>
      <c r="J154" s="270">
        <v>12</v>
      </c>
      <c r="K154" s="270">
        <v>6</v>
      </c>
      <c r="L154" s="270">
        <v>11</v>
      </c>
      <c r="M154" s="270">
        <v>8</v>
      </c>
      <c r="N154" s="270">
        <v>7</v>
      </c>
    </row>
    <row r="155" spans="8:14" x14ac:dyDescent="0.25">
      <c r="H155" s="270">
        <v>148</v>
      </c>
      <c r="I155" s="270">
        <v>12</v>
      </c>
      <c r="J155" s="270">
        <v>11</v>
      </c>
      <c r="K155" s="270">
        <v>10</v>
      </c>
      <c r="L155" s="270">
        <v>9</v>
      </c>
      <c r="M155" s="270">
        <v>11</v>
      </c>
      <c r="N155" s="270">
        <v>9</v>
      </c>
    </row>
    <row r="156" spans="8:14" x14ac:dyDescent="0.25">
      <c r="H156" s="270">
        <v>149</v>
      </c>
      <c r="I156" s="270">
        <v>9</v>
      </c>
      <c r="J156" s="270">
        <v>9</v>
      </c>
      <c r="K156" s="270">
        <v>11</v>
      </c>
      <c r="L156" s="270">
        <v>6</v>
      </c>
      <c r="M156" s="270">
        <v>8</v>
      </c>
      <c r="N156" s="270">
        <v>10</v>
      </c>
    </row>
    <row r="157" spans="8:14" x14ac:dyDescent="0.25">
      <c r="H157" s="270">
        <v>150</v>
      </c>
      <c r="I157" s="270">
        <v>9</v>
      </c>
      <c r="J157" s="270">
        <v>7</v>
      </c>
      <c r="K157" s="270">
        <v>7</v>
      </c>
      <c r="L157" s="270">
        <v>8</v>
      </c>
      <c r="M157" s="270">
        <v>7</v>
      </c>
      <c r="N157" s="270">
        <v>9</v>
      </c>
    </row>
    <row r="158" spans="8:14" x14ac:dyDescent="0.25">
      <c r="H158" s="270">
        <v>151</v>
      </c>
      <c r="I158" s="270">
        <v>5</v>
      </c>
      <c r="J158" s="270">
        <v>9</v>
      </c>
      <c r="K158" s="270">
        <v>4</v>
      </c>
      <c r="L158" s="270">
        <v>5</v>
      </c>
      <c r="M158" s="270">
        <v>7</v>
      </c>
      <c r="N158" s="270">
        <v>2</v>
      </c>
    </row>
    <row r="159" spans="8:14" x14ac:dyDescent="0.25">
      <c r="H159" s="270">
        <v>152</v>
      </c>
      <c r="I159" s="270">
        <v>9</v>
      </c>
      <c r="J159" s="270">
        <v>11</v>
      </c>
      <c r="K159" s="270">
        <v>7</v>
      </c>
      <c r="L159" s="270">
        <v>8</v>
      </c>
      <c r="M159" s="270">
        <v>8</v>
      </c>
      <c r="N159" s="270">
        <v>5</v>
      </c>
    </row>
    <row r="160" spans="8:14" x14ac:dyDescent="0.25">
      <c r="H160" s="270">
        <v>153</v>
      </c>
      <c r="I160" s="270">
        <v>4</v>
      </c>
      <c r="J160" s="270">
        <v>9</v>
      </c>
      <c r="K160" s="270">
        <v>9</v>
      </c>
      <c r="L160" s="270">
        <v>4</v>
      </c>
      <c r="M160" s="270">
        <v>7</v>
      </c>
      <c r="N160" s="270">
        <v>8</v>
      </c>
    </row>
    <row r="161" spans="8:14" x14ac:dyDescent="0.25">
      <c r="H161" s="270">
        <v>154</v>
      </c>
      <c r="I161" s="270">
        <v>4</v>
      </c>
      <c r="J161" s="270">
        <v>4</v>
      </c>
      <c r="K161" s="270">
        <v>5</v>
      </c>
      <c r="L161" s="270">
        <v>4</v>
      </c>
      <c r="M161" s="270">
        <v>4</v>
      </c>
      <c r="N161" s="270">
        <v>6</v>
      </c>
    </row>
    <row r="162" spans="8:14" x14ac:dyDescent="0.25">
      <c r="H162" s="270">
        <v>155</v>
      </c>
      <c r="I162" s="270">
        <v>2</v>
      </c>
      <c r="J162" s="270">
        <v>7</v>
      </c>
      <c r="K162" s="270">
        <v>9</v>
      </c>
      <c r="L162" s="270">
        <v>1</v>
      </c>
      <c r="M162" s="270">
        <v>7</v>
      </c>
      <c r="N162" s="270">
        <v>10</v>
      </c>
    </row>
    <row r="163" spans="8:14" x14ac:dyDescent="0.25">
      <c r="H163" s="270">
        <v>156</v>
      </c>
      <c r="I163" s="270">
        <v>11</v>
      </c>
      <c r="J163" s="270">
        <v>7</v>
      </c>
      <c r="K163" s="270">
        <v>5</v>
      </c>
      <c r="L163" s="270">
        <v>10</v>
      </c>
      <c r="M163" s="270">
        <v>2</v>
      </c>
      <c r="N163" s="270">
        <v>5</v>
      </c>
    </row>
    <row r="164" spans="8:14" x14ac:dyDescent="0.25">
      <c r="H164" s="270">
        <v>157</v>
      </c>
      <c r="I164" s="270">
        <v>12</v>
      </c>
      <c r="J164" s="270">
        <v>7</v>
      </c>
      <c r="K164" s="270">
        <v>5</v>
      </c>
      <c r="L164" s="270">
        <v>9</v>
      </c>
      <c r="M164" s="270">
        <v>6</v>
      </c>
      <c r="N164" s="270">
        <v>6</v>
      </c>
    </row>
    <row r="165" spans="8:14" x14ac:dyDescent="0.25">
      <c r="H165" s="270">
        <v>158</v>
      </c>
      <c r="I165" s="270">
        <v>12</v>
      </c>
      <c r="J165" s="270">
        <v>4</v>
      </c>
      <c r="K165" s="270">
        <v>7</v>
      </c>
      <c r="L165" s="270">
        <v>10</v>
      </c>
      <c r="M165" s="270">
        <v>3</v>
      </c>
      <c r="N165" s="270">
        <v>7</v>
      </c>
    </row>
    <row r="166" spans="8:14" x14ac:dyDescent="0.25">
      <c r="H166" s="270">
        <v>159</v>
      </c>
      <c r="I166" s="270">
        <v>12</v>
      </c>
      <c r="J166" s="270">
        <v>6</v>
      </c>
      <c r="K166" s="270">
        <v>8</v>
      </c>
      <c r="L166" s="270">
        <v>9</v>
      </c>
      <c r="M166" s="270">
        <v>5</v>
      </c>
      <c r="N166" s="270">
        <v>7</v>
      </c>
    </row>
    <row r="167" spans="8:14" x14ac:dyDescent="0.25">
      <c r="H167" s="270">
        <v>160</v>
      </c>
      <c r="I167" s="270">
        <v>8</v>
      </c>
      <c r="J167" s="270">
        <v>10</v>
      </c>
      <c r="K167" s="270">
        <v>7</v>
      </c>
      <c r="L167" s="270">
        <v>6</v>
      </c>
      <c r="M167" s="270">
        <v>9</v>
      </c>
      <c r="N167" s="270">
        <v>4</v>
      </c>
    </row>
    <row r="168" spans="8:14" x14ac:dyDescent="0.25">
      <c r="H168" s="270">
        <v>161</v>
      </c>
      <c r="I168" s="270">
        <v>8</v>
      </c>
      <c r="J168" s="270">
        <v>10</v>
      </c>
      <c r="K168" s="270">
        <v>8</v>
      </c>
      <c r="L168" s="270">
        <v>7</v>
      </c>
      <c r="M168" s="270">
        <v>5</v>
      </c>
      <c r="N168" s="270">
        <v>7</v>
      </c>
    </row>
    <row r="169" spans="8:14" x14ac:dyDescent="0.25">
      <c r="H169" s="270">
        <v>162</v>
      </c>
      <c r="I169" s="270">
        <v>10</v>
      </c>
      <c r="J169" s="270">
        <v>3</v>
      </c>
      <c r="K169" s="270">
        <v>8</v>
      </c>
      <c r="L169" s="270">
        <v>10</v>
      </c>
      <c r="M169" s="270">
        <v>2</v>
      </c>
      <c r="N169" s="270">
        <v>7</v>
      </c>
    </row>
    <row r="170" spans="8:14" x14ac:dyDescent="0.25">
      <c r="H170" s="270">
        <v>163</v>
      </c>
      <c r="I170" s="270">
        <v>8</v>
      </c>
      <c r="J170" s="270">
        <v>9</v>
      </c>
      <c r="K170" s="270">
        <v>9</v>
      </c>
      <c r="L170" s="270">
        <v>7</v>
      </c>
      <c r="M170" s="270">
        <v>8</v>
      </c>
      <c r="N170" s="270">
        <v>6</v>
      </c>
    </row>
    <row r="171" spans="8:14" x14ac:dyDescent="0.25">
      <c r="H171" s="270">
        <v>164</v>
      </c>
      <c r="I171" s="270">
        <v>9</v>
      </c>
      <c r="J171" s="270">
        <v>8</v>
      </c>
      <c r="K171" s="270">
        <v>13</v>
      </c>
      <c r="L171" s="270">
        <v>5</v>
      </c>
      <c r="M171" s="270">
        <v>9</v>
      </c>
      <c r="N171" s="270">
        <v>13</v>
      </c>
    </row>
    <row r="172" spans="8:14" x14ac:dyDescent="0.25">
      <c r="H172" s="270">
        <v>165</v>
      </c>
      <c r="I172" s="270">
        <v>6</v>
      </c>
      <c r="J172" s="270">
        <v>5</v>
      </c>
      <c r="K172" s="270">
        <v>15</v>
      </c>
      <c r="L172" s="270">
        <v>6</v>
      </c>
      <c r="M172" s="270">
        <v>4</v>
      </c>
      <c r="N172" s="270">
        <v>17</v>
      </c>
    </row>
    <row r="173" spans="8:14" x14ac:dyDescent="0.25">
      <c r="H173" s="270">
        <v>166</v>
      </c>
      <c r="I173" s="270">
        <v>3</v>
      </c>
      <c r="J173" s="270">
        <v>10</v>
      </c>
      <c r="K173" s="270">
        <v>5</v>
      </c>
      <c r="L173" s="270">
        <v>3</v>
      </c>
      <c r="M173" s="270">
        <v>10</v>
      </c>
      <c r="N173" s="270">
        <v>4</v>
      </c>
    </row>
    <row r="174" spans="8:14" x14ac:dyDescent="0.25">
      <c r="H174" s="270">
        <v>167</v>
      </c>
      <c r="I174" s="270">
        <v>2</v>
      </c>
      <c r="J174" s="270">
        <v>7</v>
      </c>
      <c r="K174" s="270">
        <v>4</v>
      </c>
      <c r="L174" s="270">
        <v>1</v>
      </c>
      <c r="M174" s="270">
        <v>6</v>
      </c>
      <c r="N174" s="270">
        <v>5</v>
      </c>
    </row>
    <row r="175" spans="8:14" x14ac:dyDescent="0.25">
      <c r="H175" s="270">
        <v>168</v>
      </c>
      <c r="I175" s="270">
        <v>11</v>
      </c>
      <c r="J175" s="270">
        <v>9</v>
      </c>
      <c r="K175" s="270">
        <v>4</v>
      </c>
      <c r="L175" s="270">
        <v>8</v>
      </c>
      <c r="M175" s="270">
        <v>6</v>
      </c>
      <c r="N175" s="270">
        <v>3</v>
      </c>
    </row>
    <row r="176" spans="8:14" x14ac:dyDescent="0.25">
      <c r="H176" s="270">
        <v>169</v>
      </c>
      <c r="I176" s="270">
        <v>8</v>
      </c>
      <c r="J176" s="270">
        <v>4</v>
      </c>
      <c r="K176" s="270">
        <v>7</v>
      </c>
      <c r="L176" s="270">
        <v>5</v>
      </c>
      <c r="M176" s="270">
        <v>4</v>
      </c>
      <c r="N176" s="270">
        <v>5</v>
      </c>
    </row>
    <row r="177" spans="8:14" x14ac:dyDescent="0.25">
      <c r="H177" s="270">
        <v>170</v>
      </c>
      <c r="I177" s="270">
        <v>5</v>
      </c>
      <c r="J177" s="270">
        <v>6</v>
      </c>
      <c r="K177" s="270">
        <v>8</v>
      </c>
      <c r="L177" s="270">
        <v>5</v>
      </c>
      <c r="M177" s="270">
        <v>3</v>
      </c>
      <c r="N177" s="270">
        <v>8</v>
      </c>
    </row>
    <row r="178" spans="8:14" x14ac:dyDescent="0.25">
      <c r="H178" s="270">
        <v>171</v>
      </c>
      <c r="I178" s="270">
        <v>8</v>
      </c>
      <c r="J178" s="270">
        <v>3</v>
      </c>
      <c r="K178" s="270">
        <v>8</v>
      </c>
      <c r="L178" s="270">
        <v>9</v>
      </c>
      <c r="M178" s="270">
        <v>4</v>
      </c>
      <c r="N178" s="270">
        <v>9</v>
      </c>
    </row>
    <row r="179" spans="8:14" x14ac:dyDescent="0.25">
      <c r="H179" s="270">
        <v>172</v>
      </c>
      <c r="I179" s="270">
        <v>6</v>
      </c>
      <c r="J179" s="270">
        <v>8</v>
      </c>
      <c r="K179" s="270">
        <v>10</v>
      </c>
      <c r="L179" s="270">
        <v>5</v>
      </c>
      <c r="M179" s="270">
        <v>5</v>
      </c>
      <c r="N179" s="270">
        <v>10</v>
      </c>
    </row>
    <row r="180" spans="8:14" x14ac:dyDescent="0.25">
      <c r="H180" s="270">
        <v>173</v>
      </c>
      <c r="I180" s="270">
        <v>3</v>
      </c>
      <c r="J180" s="270">
        <v>10</v>
      </c>
      <c r="K180" s="270">
        <v>6</v>
      </c>
      <c r="L180" s="270">
        <v>4</v>
      </c>
      <c r="M180" s="270">
        <v>10</v>
      </c>
      <c r="N180" s="270">
        <v>7</v>
      </c>
    </row>
    <row r="181" spans="8:14" x14ac:dyDescent="0.25">
      <c r="H181" s="270">
        <v>174</v>
      </c>
      <c r="I181" s="270">
        <v>8</v>
      </c>
      <c r="J181" s="270">
        <v>9</v>
      </c>
      <c r="K181" s="270">
        <v>8</v>
      </c>
      <c r="L181" s="270">
        <v>9</v>
      </c>
      <c r="M181" s="270">
        <v>10</v>
      </c>
      <c r="N181" s="270">
        <v>2</v>
      </c>
    </row>
    <row r="182" spans="8:14" x14ac:dyDescent="0.25">
      <c r="H182" s="270">
        <v>175</v>
      </c>
      <c r="I182" s="270">
        <v>7</v>
      </c>
      <c r="J182" s="270">
        <v>7</v>
      </c>
      <c r="K182" s="270">
        <v>5</v>
      </c>
      <c r="L182" s="270">
        <v>7</v>
      </c>
      <c r="M182" s="270">
        <v>7</v>
      </c>
      <c r="N182" s="270">
        <v>5</v>
      </c>
    </row>
    <row r="183" spans="8:14" x14ac:dyDescent="0.25">
      <c r="H183" s="270">
        <v>176</v>
      </c>
      <c r="I183" s="270">
        <v>0</v>
      </c>
      <c r="J183" s="270">
        <v>5</v>
      </c>
      <c r="K183" s="270">
        <v>4</v>
      </c>
      <c r="L183" s="270">
        <v>1</v>
      </c>
      <c r="M183" s="270">
        <v>5</v>
      </c>
      <c r="N183" s="270">
        <v>7</v>
      </c>
    </row>
    <row r="184" spans="8:14" x14ac:dyDescent="0.25">
      <c r="H184" s="270">
        <v>177</v>
      </c>
      <c r="I184" s="270">
        <v>4</v>
      </c>
      <c r="J184" s="270">
        <v>2</v>
      </c>
      <c r="K184" s="270">
        <v>13</v>
      </c>
      <c r="L184" s="270">
        <v>2</v>
      </c>
      <c r="M184" s="270">
        <v>1</v>
      </c>
      <c r="N184" s="270">
        <v>11</v>
      </c>
    </row>
    <row r="185" spans="8:14" x14ac:dyDescent="0.25">
      <c r="H185" s="270">
        <v>178</v>
      </c>
      <c r="I185" s="270">
        <v>5</v>
      </c>
      <c r="J185" s="270">
        <v>4</v>
      </c>
      <c r="K185" s="270">
        <v>5</v>
      </c>
      <c r="L185" s="270">
        <v>5</v>
      </c>
      <c r="M185" s="270">
        <v>4</v>
      </c>
      <c r="N185" s="270">
        <v>5</v>
      </c>
    </row>
    <row r="186" spans="8:14" x14ac:dyDescent="0.25">
      <c r="H186" s="270">
        <v>179</v>
      </c>
      <c r="I186" s="270">
        <v>4</v>
      </c>
      <c r="J186" s="270">
        <v>8</v>
      </c>
      <c r="K186" s="270">
        <v>7</v>
      </c>
      <c r="L186" s="270">
        <v>3</v>
      </c>
      <c r="M186" s="270">
        <v>8</v>
      </c>
      <c r="N186" s="270">
        <v>7</v>
      </c>
    </row>
    <row r="187" spans="8:14" x14ac:dyDescent="0.25">
      <c r="H187" s="270">
        <v>180</v>
      </c>
      <c r="I187" s="270">
        <v>6</v>
      </c>
      <c r="J187" s="270">
        <v>8</v>
      </c>
      <c r="K187" s="270">
        <v>12</v>
      </c>
      <c r="L187" s="270">
        <v>5</v>
      </c>
      <c r="M187" s="270">
        <v>9</v>
      </c>
      <c r="N187" s="270">
        <v>11</v>
      </c>
    </row>
    <row r="188" spans="8:14" x14ac:dyDescent="0.25">
      <c r="H188" s="270">
        <v>181</v>
      </c>
      <c r="I188" s="270">
        <v>1</v>
      </c>
      <c r="J188" s="270">
        <v>9</v>
      </c>
      <c r="K188" s="270">
        <v>7</v>
      </c>
      <c r="L188" s="270">
        <v>1</v>
      </c>
      <c r="M188" s="270">
        <v>8</v>
      </c>
      <c r="N188" s="270">
        <v>7</v>
      </c>
    </row>
    <row r="189" spans="8:14" x14ac:dyDescent="0.25">
      <c r="H189" s="270">
        <v>182</v>
      </c>
      <c r="I189" s="270">
        <v>6</v>
      </c>
      <c r="J189" s="270">
        <v>5</v>
      </c>
      <c r="K189" s="270">
        <v>4</v>
      </c>
      <c r="L189" s="270">
        <v>5</v>
      </c>
      <c r="M189" s="270">
        <v>7</v>
      </c>
      <c r="N189" s="270">
        <v>4</v>
      </c>
    </row>
    <row r="190" spans="8:14" x14ac:dyDescent="0.25">
      <c r="H190" s="270">
        <v>183</v>
      </c>
      <c r="I190" s="270">
        <v>7</v>
      </c>
      <c r="J190" s="270">
        <v>4</v>
      </c>
      <c r="K190" s="270">
        <v>7</v>
      </c>
      <c r="L190" s="270">
        <v>5</v>
      </c>
      <c r="M190" s="270">
        <v>4</v>
      </c>
      <c r="N190" s="270">
        <v>5</v>
      </c>
    </row>
    <row r="191" spans="8:14" x14ac:dyDescent="0.25">
      <c r="H191" s="270">
        <v>184</v>
      </c>
      <c r="I191" s="270">
        <v>5</v>
      </c>
      <c r="J191" s="270">
        <v>2</v>
      </c>
      <c r="K191" s="270">
        <v>5</v>
      </c>
      <c r="L191" s="270">
        <v>3</v>
      </c>
      <c r="M191" s="270">
        <v>4</v>
      </c>
      <c r="N191" s="270">
        <v>6</v>
      </c>
    </row>
    <row r="192" spans="8:14" x14ac:dyDescent="0.25">
      <c r="H192" s="270">
        <v>185</v>
      </c>
      <c r="I192" s="270">
        <v>5</v>
      </c>
      <c r="J192" s="270">
        <v>2</v>
      </c>
      <c r="K192" s="270">
        <v>4</v>
      </c>
      <c r="L192" s="270">
        <v>6</v>
      </c>
      <c r="M192" s="270">
        <v>2</v>
      </c>
      <c r="N192" s="270">
        <v>2</v>
      </c>
    </row>
    <row r="193" spans="8:14" x14ac:dyDescent="0.25">
      <c r="H193" s="270">
        <v>186</v>
      </c>
      <c r="I193" s="270">
        <v>3</v>
      </c>
      <c r="J193" s="270">
        <v>7</v>
      </c>
      <c r="K193" s="270">
        <v>7</v>
      </c>
      <c r="L193" s="270">
        <v>4</v>
      </c>
      <c r="M193" s="270">
        <v>3</v>
      </c>
      <c r="N193" s="270">
        <v>5</v>
      </c>
    </row>
    <row r="194" spans="8:14" x14ac:dyDescent="0.25">
      <c r="H194" s="270">
        <v>187</v>
      </c>
      <c r="I194" s="270">
        <v>7</v>
      </c>
      <c r="J194" s="270">
        <v>2</v>
      </c>
      <c r="K194" s="270">
        <v>7</v>
      </c>
      <c r="L194" s="270">
        <v>5</v>
      </c>
      <c r="M194" s="270">
        <v>1</v>
      </c>
      <c r="N194" s="270">
        <v>7</v>
      </c>
    </row>
    <row r="195" spans="8:14" x14ac:dyDescent="0.25">
      <c r="H195" s="270">
        <v>188</v>
      </c>
      <c r="I195" s="270">
        <v>6</v>
      </c>
      <c r="J195" s="270">
        <v>5</v>
      </c>
      <c r="K195" s="270">
        <v>4</v>
      </c>
      <c r="L195" s="270">
        <v>3</v>
      </c>
      <c r="M195" s="270">
        <v>4</v>
      </c>
      <c r="N195" s="270">
        <v>3</v>
      </c>
    </row>
    <row r="196" spans="8:14" x14ac:dyDescent="0.25">
      <c r="H196" s="270">
        <v>189</v>
      </c>
      <c r="I196" s="270">
        <v>9</v>
      </c>
      <c r="J196" s="270">
        <v>10</v>
      </c>
      <c r="K196" s="270">
        <v>3</v>
      </c>
      <c r="L196" s="270">
        <v>6</v>
      </c>
      <c r="M196" s="270">
        <v>10</v>
      </c>
      <c r="N196" s="270">
        <v>3</v>
      </c>
    </row>
    <row r="197" spans="8:14" x14ac:dyDescent="0.25">
      <c r="H197" s="270">
        <v>190</v>
      </c>
      <c r="I197" s="270">
        <v>6</v>
      </c>
      <c r="J197" s="270">
        <v>9</v>
      </c>
      <c r="K197" s="270">
        <v>4</v>
      </c>
      <c r="L197" s="270">
        <v>5</v>
      </c>
      <c r="M197" s="270">
        <v>8</v>
      </c>
      <c r="N197" s="270">
        <v>3</v>
      </c>
    </row>
    <row r="198" spans="8:14" x14ac:dyDescent="0.25">
      <c r="H198" s="270">
        <v>191</v>
      </c>
      <c r="I198" s="270">
        <v>7</v>
      </c>
      <c r="J198" s="270">
        <v>3</v>
      </c>
      <c r="K198" s="270">
        <v>2</v>
      </c>
      <c r="L198" s="270">
        <v>5</v>
      </c>
      <c r="M198" s="270">
        <v>4</v>
      </c>
      <c r="N198" s="270">
        <v>2</v>
      </c>
    </row>
    <row r="199" spans="8:14" x14ac:dyDescent="0.25">
      <c r="H199" s="270">
        <v>192</v>
      </c>
      <c r="I199" s="270">
        <v>3</v>
      </c>
      <c r="J199" s="270">
        <v>9</v>
      </c>
      <c r="K199" s="270">
        <v>8</v>
      </c>
      <c r="L199" s="270">
        <v>2</v>
      </c>
      <c r="M199" s="270">
        <v>9</v>
      </c>
      <c r="N199" s="270">
        <v>7</v>
      </c>
    </row>
    <row r="200" spans="8:14" x14ac:dyDescent="0.25">
      <c r="H200" s="270">
        <v>193</v>
      </c>
      <c r="I200" s="270">
        <v>3</v>
      </c>
      <c r="J200" s="270">
        <v>3</v>
      </c>
      <c r="K200" s="270">
        <v>11</v>
      </c>
      <c r="L200" s="270">
        <v>3</v>
      </c>
      <c r="M200" s="270">
        <v>4</v>
      </c>
      <c r="N200" s="270">
        <v>9</v>
      </c>
    </row>
    <row r="201" spans="8:14" x14ac:dyDescent="0.25">
      <c r="H201" s="270">
        <v>194</v>
      </c>
      <c r="I201" s="270">
        <v>4</v>
      </c>
      <c r="J201" s="270">
        <v>5</v>
      </c>
      <c r="K201" s="270">
        <v>4</v>
      </c>
      <c r="L201" s="270">
        <v>3</v>
      </c>
      <c r="M201" s="270">
        <v>5</v>
      </c>
      <c r="N201" s="270">
        <v>3</v>
      </c>
    </row>
    <row r="202" spans="8:14" x14ac:dyDescent="0.25">
      <c r="H202" s="270">
        <v>195</v>
      </c>
      <c r="I202" s="270">
        <v>5</v>
      </c>
      <c r="J202" s="270">
        <v>4</v>
      </c>
      <c r="K202" s="270">
        <v>3</v>
      </c>
      <c r="L202" s="270">
        <v>4</v>
      </c>
      <c r="M202" s="270">
        <v>3</v>
      </c>
      <c r="N202" s="270">
        <v>3</v>
      </c>
    </row>
    <row r="203" spans="8:14" x14ac:dyDescent="0.25">
      <c r="H203" s="270">
        <v>196</v>
      </c>
      <c r="I203" s="270">
        <v>8</v>
      </c>
      <c r="J203" s="270">
        <v>3</v>
      </c>
      <c r="K203" s="270">
        <v>5</v>
      </c>
      <c r="L203" s="270">
        <v>4</v>
      </c>
      <c r="M203" s="270">
        <v>3</v>
      </c>
      <c r="N203" s="270">
        <v>2</v>
      </c>
    </row>
    <row r="204" spans="8:14" x14ac:dyDescent="0.25">
      <c r="H204" s="270">
        <v>197</v>
      </c>
      <c r="I204" s="270">
        <v>5</v>
      </c>
      <c r="J204" s="270">
        <v>6</v>
      </c>
      <c r="K204" s="270">
        <v>8</v>
      </c>
      <c r="L204" s="270">
        <v>4</v>
      </c>
      <c r="M204" s="270">
        <v>7</v>
      </c>
      <c r="N204" s="270">
        <v>9</v>
      </c>
    </row>
    <row r="205" spans="8:14" x14ac:dyDescent="0.25">
      <c r="H205" s="270">
        <v>198</v>
      </c>
      <c r="I205" s="270">
        <v>5</v>
      </c>
      <c r="J205" s="270">
        <v>7</v>
      </c>
      <c r="K205" s="270">
        <v>7</v>
      </c>
      <c r="L205" s="270">
        <v>4</v>
      </c>
      <c r="M205" s="270">
        <v>7</v>
      </c>
      <c r="N205" s="270">
        <v>5</v>
      </c>
    </row>
    <row r="206" spans="8:14" x14ac:dyDescent="0.25">
      <c r="H206" s="270">
        <v>199</v>
      </c>
      <c r="I206" s="270">
        <v>4</v>
      </c>
      <c r="J206" s="270">
        <v>6</v>
      </c>
      <c r="K206" s="270">
        <v>3</v>
      </c>
      <c r="L206" s="270">
        <v>4</v>
      </c>
      <c r="M206" s="270">
        <v>5</v>
      </c>
      <c r="N206" s="270">
        <v>2</v>
      </c>
    </row>
    <row r="207" spans="8:14" x14ac:dyDescent="0.25">
      <c r="H207" s="270">
        <v>200</v>
      </c>
      <c r="I207" s="270">
        <v>7</v>
      </c>
      <c r="J207" s="270">
        <v>3</v>
      </c>
      <c r="K207" s="270">
        <v>9</v>
      </c>
      <c r="L207" s="270">
        <v>5</v>
      </c>
      <c r="M207" s="270">
        <v>3</v>
      </c>
      <c r="N207" s="270">
        <v>7</v>
      </c>
    </row>
    <row r="208" spans="8:14" x14ac:dyDescent="0.25">
      <c r="H208" s="270">
        <v>201</v>
      </c>
      <c r="I208" s="270">
        <v>5</v>
      </c>
      <c r="J208" s="270">
        <v>3</v>
      </c>
      <c r="K208" s="270">
        <v>4</v>
      </c>
      <c r="L208" s="270">
        <v>5</v>
      </c>
      <c r="M208" s="270">
        <v>4</v>
      </c>
      <c r="N208" s="270">
        <v>2</v>
      </c>
    </row>
    <row r="209" spans="8:14" x14ac:dyDescent="0.25">
      <c r="H209" s="270">
        <v>202</v>
      </c>
      <c r="I209" s="270">
        <v>4</v>
      </c>
      <c r="J209" s="270">
        <v>8</v>
      </c>
      <c r="K209" s="270">
        <v>8</v>
      </c>
      <c r="L209" s="270">
        <v>2</v>
      </c>
      <c r="M209" s="270">
        <v>5</v>
      </c>
      <c r="N209" s="270">
        <v>7</v>
      </c>
    </row>
    <row r="210" spans="8:14" x14ac:dyDescent="0.25">
      <c r="H210" s="270">
        <v>203</v>
      </c>
      <c r="I210" s="270">
        <v>5</v>
      </c>
      <c r="J210" s="270">
        <v>6</v>
      </c>
      <c r="K210" s="270">
        <v>3</v>
      </c>
      <c r="L210" s="270">
        <v>5</v>
      </c>
      <c r="M210" s="270">
        <v>4</v>
      </c>
      <c r="N210" s="270">
        <v>3</v>
      </c>
    </row>
    <row r="211" spans="8:14" x14ac:dyDescent="0.25">
      <c r="H211" s="270">
        <v>204</v>
      </c>
      <c r="I211" s="270">
        <v>5</v>
      </c>
      <c r="J211" s="270">
        <v>2</v>
      </c>
      <c r="K211" s="270">
        <v>4</v>
      </c>
      <c r="L211" s="270">
        <v>4</v>
      </c>
      <c r="M211" s="270">
        <v>2</v>
      </c>
      <c r="N211" s="270">
        <v>4</v>
      </c>
    </row>
    <row r="212" spans="8:14" x14ac:dyDescent="0.25">
      <c r="H212" s="270">
        <v>205</v>
      </c>
      <c r="I212" s="270">
        <v>3</v>
      </c>
      <c r="J212" s="270">
        <v>2</v>
      </c>
      <c r="K212" s="270">
        <v>3</v>
      </c>
      <c r="L212" s="270">
        <v>2</v>
      </c>
      <c r="M212" s="270">
        <v>3</v>
      </c>
      <c r="N212" s="270">
        <v>3</v>
      </c>
    </row>
    <row r="213" spans="8:14" x14ac:dyDescent="0.25">
      <c r="H213" s="270">
        <v>206</v>
      </c>
      <c r="I213" s="270">
        <v>4</v>
      </c>
      <c r="J213" s="270">
        <v>6</v>
      </c>
      <c r="K213" s="270">
        <v>7</v>
      </c>
      <c r="L213" s="270">
        <v>4</v>
      </c>
      <c r="M213" s="270">
        <v>4</v>
      </c>
      <c r="N213" s="270">
        <v>4</v>
      </c>
    </row>
    <row r="214" spans="8:14" x14ac:dyDescent="0.25">
      <c r="H214" s="270">
        <v>207</v>
      </c>
      <c r="I214" s="270">
        <v>1</v>
      </c>
      <c r="J214" s="270">
        <v>3</v>
      </c>
      <c r="K214" s="270">
        <v>2</v>
      </c>
      <c r="L214" s="270">
        <v>0</v>
      </c>
      <c r="M214" s="270">
        <v>3</v>
      </c>
      <c r="N214" s="270">
        <v>2</v>
      </c>
    </row>
    <row r="215" spans="8:14" x14ac:dyDescent="0.25">
      <c r="H215" s="270">
        <v>208</v>
      </c>
      <c r="I215" s="270">
        <v>4</v>
      </c>
      <c r="J215" s="270">
        <v>5</v>
      </c>
      <c r="K215" s="270">
        <v>11</v>
      </c>
      <c r="L215" s="270">
        <v>4</v>
      </c>
      <c r="M215" s="270">
        <v>5</v>
      </c>
      <c r="N215" s="270">
        <v>8</v>
      </c>
    </row>
    <row r="216" spans="8:14" x14ac:dyDescent="0.25">
      <c r="H216" s="270">
        <v>209</v>
      </c>
      <c r="I216" s="270">
        <v>4</v>
      </c>
      <c r="J216" s="270">
        <v>5</v>
      </c>
      <c r="K216" s="270">
        <v>7</v>
      </c>
      <c r="L216" s="270">
        <v>3</v>
      </c>
      <c r="M216" s="270">
        <v>8</v>
      </c>
      <c r="N216" s="270">
        <v>6</v>
      </c>
    </row>
    <row r="217" spans="8:14" x14ac:dyDescent="0.25">
      <c r="H217" s="270">
        <v>210</v>
      </c>
      <c r="I217" s="270">
        <v>3</v>
      </c>
      <c r="J217" s="270">
        <v>7</v>
      </c>
      <c r="K217" s="270">
        <v>3</v>
      </c>
      <c r="L217" s="270">
        <v>1</v>
      </c>
      <c r="M217" s="270">
        <v>5</v>
      </c>
      <c r="N217" s="270">
        <v>3</v>
      </c>
    </row>
    <row r="218" spans="8:14" x14ac:dyDescent="0.25">
      <c r="H218" s="270">
        <v>211</v>
      </c>
      <c r="I218" s="270">
        <v>3</v>
      </c>
      <c r="J218" s="270">
        <v>2</v>
      </c>
      <c r="K218" s="270">
        <v>9</v>
      </c>
      <c r="L218" s="270">
        <v>0</v>
      </c>
      <c r="M218" s="270">
        <v>1</v>
      </c>
      <c r="N218" s="270">
        <v>7</v>
      </c>
    </row>
    <row r="219" spans="8:14" x14ac:dyDescent="0.25">
      <c r="H219" s="270">
        <v>212</v>
      </c>
      <c r="I219" s="270">
        <v>1</v>
      </c>
      <c r="J219" s="270">
        <v>4</v>
      </c>
      <c r="K219" s="270">
        <v>3</v>
      </c>
      <c r="L219" s="270">
        <v>0</v>
      </c>
      <c r="M219" s="270">
        <v>2</v>
      </c>
      <c r="N219" s="270">
        <v>3</v>
      </c>
    </row>
    <row r="220" spans="8:14" x14ac:dyDescent="0.25">
      <c r="H220" s="270">
        <v>213</v>
      </c>
      <c r="I220" s="270">
        <v>6</v>
      </c>
      <c r="J220" s="270">
        <v>5</v>
      </c>
      <c r="K220" s="270">
        <v>2</v>
      </c>
      <c r="L220" s="270">
        <v>4</v>
      </c>
      <c r="M220" s="270">
        <v>5</v>
      </c>
      <c r="N220" s="270">
        <v>2</v>
      </c>
    </row>
    <row r="221" spans="8:14" x14ac:dyDescent="0.25">
      <c r="H221" s="270">
        <v>214</v>
      </c>
      <c r="I221" s="270">
        <v>1</v>
      </c>
      <c r="J221" s="270">
        <v>5</v>
      </c>
      <c r="K221" s="270">
        <v>2</v>
      </c>
      <c r="L221" s="270">
        <v>1</v>
      </c>
      <c r="M221" s="270">
        <v>5</v>
      </c>
      <c r="N221" s="270">
        <v>3</v>
      </c>
    </row>
    <row r="222" spans="8:14" x14ac:dyDescent="0.25">
      <c r="H222" s="270">
        <v>215</v>
      </c>
      <c r="I222" s="270">
        <v>1</v>
      </c>
      <c r="J222" s="270">
        <v>2</v>
      </c>
      <c r="K222" s="270">
        <v>5</v>
      </c>
      <c r="L222" s="270">
        <v>0</v>
      </c>
      <c r="M222" s="270">
        <v>1</v>
      </c>
      <c r="N222" s="270">
        <v>7</v>
      </c>
    </row>
    <row r="223" spans="8:14" x14ac:dyDescent="0.25">
      <c r="H223" s="270">
        <v>216</v>
      </c>
      <c r="I223" s="270">
        <v>3</v>
      </c>
      <c r="J223" s="270">
        <v>2</v>
      </c>
      <c r="K223" s="270">
        <v>5</v>
      </c>
      <c r="L223" s="270">
        <v>3</v>
      </c>
      <c r="M223" s="270">
        <v>2</v>
      </c>
      <c r="N223" s="270">
        <v>5</v>
      </c>
    </row>
    <row r="224" spans="8:14" x14ac:dyDescent="0.25">
      <c r="H224" s="270">
        <v>217</v>
      </c>
      <c r="I224" s="270">
        <v>2</v>
      </c>
      <c r="J224" s="270">
        <v>5</v>
      </c>
      <c r="K224" s="270">
        <v>3</v>
      </c>
      <c r="L224" s="270">
        <v>3</v>
      </c>
      <c r="M224" s="270">
        <v>3</v>
      </c>
      <c r="N224" s="270">
        <v>3</v>
      </c>
    </row>
    <row r="225" spans="8:14" x14ac:dyDescent="0.25">
      <c r="H225" s="270">
        <v>218</v>
      </c>
      <c r="I225" s="270">
        <v>4</v>
      </c>
      <c r="J225" s="270">
        <v>6</v>
      </c>
      <c r="K225" s="270">
        <v>2</v>
      </c>
      <c r="L225" s="270">
        <v>5</v>
      </c>
      <c r="M225" s="270">
        <v>5</v>
      </c>
      <c r="N225" s="270">
        <v>1</v>
      </c>
    </row>
    <row r="226" spans="8:14" x14ac:dyDescent="0.25">
      <c r="H226" s="270">
        <v>219</v>
      </c>
      <c r="I226" s="270">
        <v>0</v>
      </c>
      <c r="J226" s="270">
        <v>2</v>
      </c>
      <c r="K226" s="270">
        <v>1</v>
      </c>
      <c r="L226" s="270">
        <v>1</v>
      </c>
      <c r="M226" s="270">
        <v>2</v>
      </c>
      <c r="N226" s="270">
        <v>1</v>
      </c>
    </row>
    <row r="227" spans="8:14" x14ac:dyDescent="0.25">
      <c r="H227" s="270">
        <v>220</v>
      </c>
      <c r="I227" s="270">
        <v>3</v>
      </c>
      <c r="J227" s="270">
        <v>4</v>
      </c>
      <c r="K227" s="270">
        <v>2</v>
      </c>
      <c r="L227" s="270">
        <v>3</v>
      </c>
      <c r="M227" s="270">
        <v>4</v>
      </c>
      <c r="N227" s="270">
        <v>1</v>
      </c>
    </row>
    <row r="228" spans="8:14" x14ac:dyDescent="0.25">
      <c r="H228" s="270">
        <v>221</v>
      </c>
      <c r="I228" s="270">
        <v>3</v>
      </c>
      <c r="J228" s="270">
        <v>3</v>
      </c>
      <c r="K228" s="270">
        <v>5</v>
      </c>
      <c r="L228" s="270">
        <v>4</v>
      </c>
      <c r="M228" s="270">
        <v>2</v>
      </c>
      <c r="N228" s="270">
        <v>6</v>
      </c>
    </row>
    <row r="229" spans="8:14" x14ac:dyDescent="0.25">
      <c r="H229" s="270">
        <v>222</v>
      </c>
      <c r="I229" s="270">
        <v>2</v>
      </c>
      <c r="J229" s="270">
        <v>4</v>
      </c>
      <c r="K229" s="270">
        <v>6</v>
      </c>
      <c r="L229" s="270">
        <v>2</v>
      </c>
      <c r="M229" s="270">
        <v>3</v>
      </c>
      <c r="N229" s="270">
        <v>5</v>
      </c>
    </row>
    <row r="230" spans="8:14" x14ac:dyDescent="0.25">
      <c r="H230" s="270">
        <v>223</v>
      </c>
      <c r="I230" s="270">
        <v>8</v>
      </c>
      <c r="J230" s="270">
        <v>1</v>
      </c>
      <c r="K230" s="270">
        <v>2</v>
      </c>
      <c r="L230" s="270">
        <v>6</v>
      </c>
      <c r="M230" s="270">
        <v>1</v>
      </c>
      <c r="N230" s="270">
        <v>2</v>
      </c>
    </row>
    <row r="231" spans="8:14" x14ac:dyDescent="0.25">
      <c r="H231" s="270">
        <v>224</v>
      </c>
      <c r="I231" s="270">
        <v>1</v>
      </c>
      <c r="J231" s="270">
        <v>4</v>
      </c>
      <c r="K231" s="270">
        <v>4</v>
      </c>
      <c r="L231" s="270">
        <v>1</v>
      </c>
      <c r="M231" s="270">
        <v>5</v>
      </c>
      <c r="N231" s="270">
        <v>4</v>
      </c>
    </row>
    <row r="232" spans="8:14" x14ac:dyDescent="0.25">
      <c r="H232" s="270">
        <v>225</v>
      </c>
      <c r="I232" s="270">
        <v>3</v>
      </c>
      <c r="J232" s="270">
        <v>6</v>
      </c>
      <c r="K232" s="270">
        <v>4</v>
      </c>
      <c r="L232" s="270">
        <v>2</v>
      </c>
      <c r="M232" s="270">
        <v>4</v>
      </c>
      <c r="N232" s="270">
        <v>2</v>
      </c>
    </row>
    <row r="233" spans="8:14" x14ac:dyDescent="0.25">
      <c r="H233" s="270">
        <v>226</v>
      </c>
      <c r="I233" s="270">
        <v>7</v>
      </c>
      <c r="J233" s="270">
        <v>4</v>
      </c>
      <c r="K233" s="270">
        <v>4</v>
      </c>
      <c r="L233" s="270">
        <v>5</v>
      </c>
      <c r="M233" s="270">
        <v>3</v>
      </c>
      <c r="N233" s="270">
        <v>4</v>
      </c>
    </row>
    <row r="234" spans="8:14" x14ac:dyDescent="0.25">
      <c r="H234" s="270">
        <v>227</v>
      </c>
      <c r="I234" s="270">
        <v>6</v>
      </c>
      <c r="J234" s="270">
        <v>3</v>
      </c>
      <c r="K234" s="270">
        <v>5</v>
      </c>
      <c r="L234" s="270">
        <v>2</v>
      </c>
      <c r="M234" s="270">
        <v>3</v>
      </c>
      <c r="N234" s="270">
        <v>5</v>
      </c>
    </row>
    <row r="235" spans="8:14" x14ac:dyDescent="0.25">
      <c r="H235" s="270">
        <v>228</v>
      </c>
      <c r="I235" s="270">
        <v>4</v>
      </c>
      <c r="J235" s="270">
        <v>3</v>
      </c>
      <c r="K235" s="270">
        <v>4</v>
      </c>
      <c r="L235" s="270">
        <v>3</v>
      </c>
      <c r="M235" s="270">
        <v>5</v>
      </c>
      <c r="N235" s="270">
        <v>3</v>
      </c>
    </row>
    <row r="236" spans="8:14" x14ac:dyDescent="0.25">
      <c r="H236" s="270">
        <v>229</v>
      </c>
      <c r="I236" s="270">
        <v>2</v>
      </c>
      <c r="J236" s="270">
        <v>4</v>
      </c>
      <c r="K236" s="270">
        <v>6</v>
      </c>
      <c r="L236" s="270">
        <v>2</v>
      </c>
      <c r="M236" s="270">
        <v>4</v>
      </c>
      <c r="N236" s="270">
        <v>3</v>
      </c>
    </row>
    <row r="237" spans="8:14" x14ac:dyDescent="0.25">
      <c r="H237" s="270">
        <v>230</v>
      </c>
      <c r="I237" s="270">
        <v>6</v>
      </c>
      <c r="J237" s="270">
        <v>6</v>
      </c>
      <c r="K237" s="270">
        <v>4</v>
      </c>
      <c r="L237" s="270">
        <v>5</v>
      </c>
      <c r="M237" s="270">
        <v>6</v>
      </c>
      <c r="N237" s="270">
        <v>3</v>
      </c>
    </row>
    <row r="238" spans="8:14" x14ac:dyDescent="0.25">
      <c r="H238" s="270">
        <v>231</v>
      </c>
      <c r="I238" s="270">
        <v>4</v>
      </c>
      <c r="J238" s="270">
        <v>0</v>
      </c>
      <c r="K238" s="270">
        <v>3</v>
      </c>
      <c r="L238" s="270">
        <v>2</v>
      </c>
      <c r="M238" s="270">
        <v>0</v>
      </c>
      <c r="N238" s="270">
        <v>4</v>
      </c>
    </row>
    <row r="239" spans="8:14" x14ac:dyDescent="0.25">
      <c r="H239" s="270">
        <v>232</v>
      </c>
      <c r="I239" s="270">
        <v>7</v>
      </c>
      <c r="J239" s="270">
        <v>1</v>
      </c>
      <c r="K239" s="270">
        <v>3</v>
      </c>
      <c r="L239" s="270">
        <v>7</v>
      </c>
      <c r="M239" s="270">
        <v>2</v>
      </c>
      <c r="N239" s="270">
        <v>2</v>
      </c>
    </row>
    <row r="240" spans="8:14" x14ac:dyDescent="0.25">
      <c r="H240" s="270">
        <v>233</v>
      </c>
      <c r="I240" s="270">
        <v>1</v>
      </c>
      <c r="J240" s="270">
        <v>2</v>
      </c>
      <c r="K240" s="270">
        <v>1</v>
      </c>
      <c r="L240" s="270">
        <v>1</v>
      </c>
      <c r="M240" s="270">
        <v>2</v>
      </c>
      <c r="N240" s="270">
        <v>1</v>
      </c>
    </row>
    <row r="241" spans="8:14" x14ac:dyDescent="0.25">
      <c r="H241" s="270">
        <v>234</v>
      </c>
      <c r="I241" s="270">
        <v>1</v>
      </c>
      <c r="J241" s="270">
        <v>2</v>
      </c>
      <c r="K241" s="270">
        <v>6</v>
      </c>
      <c r="L241" s="270">
        <v>1</v>
      </c>
      <c r="M241" s="270">
        <v>2</v>
      </c>
      <c r="N241" s="270">
        <v>6</v>
      </c>
    </row>
    <row r="242" spans="8:14" x14ac:dyDescent="0.25">
      <c r="H242" s="270">
        <v>235</v>
      </c>
      <c r="I242" s="270">
        <v>0</v>
      </c>
      <c r="J242" s="270">
        <v>8</v>
      </c>
      <c r="K242" s="270">
        <v>4</v>
      </c>
      <c r="L242" s="270">
        <v>0</v>
      </c>
      <c r="M242" s="270">
        <v>5</v>
      </c>
      <c r="N242" s="270">
        <v>5</v>
      </c>
    </row>
    <row r="243" spans="8:14" x14ac:dyDescent="0.25">
      <c r="H243" s="270">
        <v>236</v>
      </c>
      <c r="I243" s="270">
        <v>4</v>
      </c>
      <c r="J243" s="270">
        <v>4</v>
      </c>
      <c r="K243" s="270">
        <v>2</v>
      </c>
      <c r="L243" s="270">
        <v>3</v>
      </c>
      <c r="M243" s="270">
        <v>3</v>
      </c>
      <c r="N243" s="270">
        <v>2</v>
      </c>
    </row>
    <row r="244" spans="8:14" x14ac:dyDescent="0.25">
      <c r="H244" s="270">
        <v>237</v>
      </c>
      <c r="I244" s="270">
        <v>1</v>
      </c>
      <c r="J244" s="270">
        <v>5</v>
      </c>
      <c r="K244" s="270">
        <v>4</v>
      </c>
      <c r="L244" s="270">
        <v>1</v>
      </c>
      <c r="M244" s="270">
        <v>4</v>
      </c>
      <c r="N244" s="270">
        <v>4</v>
      </c>
    </row>
    <row r="245" spans="8:14" x14ac:dyDescent="0.25">
      <c r="H245" s="270">
        <v>238</v>
      </c>
      <c r="I245" s="270">
        <v>5</v>
      </c>
      <c r="J245" s="270">
        <v>6</v>
      </c>
      <c r="K245" s="270">
        <v>6</v>
      </c>
      <c r="L245" s="270">
        <v>3</v>
      </c>
      <c r="M245" s="270">
        <v>5</v>
      </c>
      <c r="N245" s="270">
        <v>6</v>
      </c>
    </row>
    <row r="246" spans="8:14" x14ac:dyDescent="0.25">
      <c r="H246" s="270">
        <v>239</v>
      </c>
      <c r="I246" s="270">
        <v>1</v>
      </c>
      <c r="J246" s="270">
        <v>2</v>
      </c>
      <c r="K246" s="270">
        <v>5</v>
      </c>
      <c r="L246" s="270">
        <v>1</v>
      </c>
      <c r="M246" s="270">
        <v>1</v>
      </c>
      <c r="N246" s="270">
        <v>4</v>
      </c>
    </row>
    <row r="247" spans="8:14" x14ac:dyDescent="0.25">
      <c r="H247" s="270">
        <v>240</v>
      </c>
      <c r="I247" s="270">
        <v>2</v>
      </c>
      <c r="J247" s="270">
        <v>2</v>
      </c>
      <c r="K247" s="270">
        <v>3</v>
      </c>
      <c r="L247" s="270">
        <v>2</v>
      </c>
      <c r="M247" s="270">
        <v>2</v>
      </c>
      <c r="N247" s="270">
        <v>3</v>
      </c>
    </row>
    <row r="248" spans="8:14" x14ac:dyDescent="0.25">
      <c r="H248" s="270">
        <v>241</v>
      </c>
      <c r="I248" s="270">
        <v>6</v>
      </c>
      <c r="J248" s="270">
        <v>5</v>
      </c>
      <c r="K248" s="270">
        <v>3</v>
      </c>
      <c r="L248" s="270">
        <v>6</v>
      </c>
      <c r="M248" s="270">
        <v>4</v>
      </c>
      <c r="N248" s="270">
        <v>2</v>
      </c>
    </row>
    <row r="249" spans="8:14" x14ac:dyDescent="0.25">
      <c r="H249" s="270">
        <v>242</v>
      </c>
      <c r="I249" s="270">
        <v>1</v>
      </c>
      <c r="J249" s="270">
        <v>3</v>
      </c>
      <c r="K249" s="270">
        <v>3</v>
      </c>
      <c r="L249" s="270">
        <v>1</v>
      </c>
      <c r="M249" s="270">
        <v>3</v>
      </c>
      <c r="N249" s="270">
        <v>3</v>
      </c>
    </row>
    <row r="250" spans="8:14" x14ac:dyDescent="0.25">
      <c r="H250" s="270">
        <v>243</v>
      </c>
      <c r="I250" s="270">
        <v>3</v>
      </c>
      <c r="J250" s="270">
        <v>3</v>
      </c>
      <c r="K250" s="270">
        <v>4</v>
      </c>
      <c r="L250" s="270">
        <v>2</v>
      </c>
      <c r="M250" s="270">
        <v>2</v>
      </c>
      <c r="N250" s="270">
        <v>4</v>
      </c>
    </row>
    <row r="251" spans="8:14" x14ac:dyDescent="0.25">
      <c r="H251" s="270">
        <v>244</v>
      </c>
      <c r="I251" s="270">
        <v>3</v>
      </c>
      <c r="J251" s="270">
        <v>6</v>
      </c>
      <c r="K251" s="270">
        <v>7</v>
      </c>
      <c r="L251" s="270">
        <v>5</v>
      </c>
      <c r="M251" s="270">
        <v>5</v>
      </c>
      <c r="N251" s="270">
        <v>7</v>
      </c>
    </row>
    <row r="252" spans="8:14" x14ac:dyDescent="0.25">
      <c r="H252" s="270">
        <v>245</v>
      </c>
      <c r="I252" s="270">
        <v>7</v>
      </c>
      <c r="J252" s="270">
        <v>2</v>
      </c>
      <c r="K252" s="270">
        <v>3</v>
      </c>
      <c r="L252" s="270">
        <v>7</v>
      </c>
      <c r="M252" s="270">
        <v>2</v>
      </c>
      <c r="N252" s="270">
        <v>2</v>
      </c>
    </row>
    <row r="253" spans="8:14" x14ac:dyDescent="0.25">
      <c r="H253" s="270">
        <v>246</v>
      </c>
      <c r="I253" s="270">
        <v>3</v>
      </c>
      <c r="J253" s="270">
        <v>2</v>
      </c>
      <c r="K253" s="270">
        <v>4</v>
      </c>
      <c r="L253" s="270">
        <v>2</v>
      </c>
      <c r="M253" s="270">
        <v>2</v>
      </c>
      <c r="N253" s="270">
        <v>4</v>
      </c>
    </row>
    <row r="254" spans="8:14" x14ac:dyDescent="0.25">
      <c r="H254" s="270">
        <v>247</v>
      </c>
      <c r="I254" s="270">
        <v>1</v>
      </c>
      <c r="J254" s="270">
        <v>3</v>
      </c>
      <c r="K254" s="270">
        <v>4</v>
      </c>
      <c r="L254" s="270">
        <v>0</v>
      </c>
      <c r="M254" s="270">
        <v>2</v>
      </c>
      <c r="N254" s="270">
        <v>2</v>
      </c>
    </row>
    <row r="255" spans="8:14" x14ac:dyDescent="0.25">
      <c r="H255" s="270">
        <v>248</v>
      </c>
      <c r="I255" s="270">
        <v>5</v>
      </c>
      <c r="J255" s="270">
        <v>3</v>
      </c>
      <c r="K255" s="270">
        <v>1</v>
      </c>
      <c r="L255" s="270">
        <v>4</v>
      </c>
      <c r="M255" s="270">
        <v>2</v>
      </c>
      <c r="N255" s="270">
        <v>1</v>
      </c>
    </row>
    <row r="256" spans="8:14" x14ac:dyDescent="0.25">
      <c r="H256" s="270">
        <v>249</v>
      </c>
      <c r="I256" s="270">
        <v>3</v>
      </c>
      <c r="J256" s="270">
        <v>4</v>
      </c>
      <c r="K256" s="270">
        <v>1</v>
      </c>
      <c r="L256" s="270">
        <v>4</v>
      </c>
      <c r="M256" s="270">
        <v>2</v>
      </c>
      <c r="N256" s="270">
        <v>1</v>
      </c>
    </row>
    <row r="257" spans="8:14" x14ac:dyDescent="0.25">
      <c r="H257" s="270">
        <v>250</v>
      </c>
      <c r="I257" s="270">
        <v>3</v>
      </c>
      <c r="J257" s="270">
        <v>3</v>
      </c>
      <c r="K257" s="270">
        <v>3</v>
      </c>
      <c r="L257" s="270">
        <v>3</v>
      </c>
      <c r="M257" s="270">
        <v>0</v>
      </c>
      <c r="N257" s="270">
        <v>3</v>
      </c>
    </row>
    <row r="258" spans="8:14" x14ac:dyDescent="0.25">
      <c r="H258" s="270">
        <v>251</v>
      </c>
      <c r="I258" s="270">
        <v>3</v>
      </c>
      <c r="J258" s="270">
        <v>2</v>
      </c>
      <c r="K258" s="270">
        <v>1</v>
      </c>
      <c r="L258" s="270">
        <v>3</v>
      </c>
      <c r="M258" s="270">
        <v>1</v>
      </c>
      <c r="N258" s="270">
        <v>1</v>
      </c>
    </row>
    <row r="259" spans="8:14" x14ac:dyDescent="0.25">
      <c r="H259" s="270">
        <v>252</v>
      </c>
      <c r="I259" s="270">
        <v>2</v>
      </c>
      <c r="J259" s="270">
        <v>4</v>
      </c>
      <c r="K259" s="270">
        <v>3</v>
      </c>
      <c r="L259" s="270">
        <v>1</v>
      </c>
      <c r="M259" s="270">
        <v>3</v>
      </c>
      <c r="N259" s="270">
        <v>3</v>
      </c>
    </row>
    <row r="260" spans="8:14" x14ac:dyDescent="0.25">
      <c r="H260" s="270">
        <v>253</v>
      </c>
      <c r="I260" s="270">
        <v>3</v>
      </c>
      <c r="J260" s="270">
        <v>3</v>
      </c>
      <c r="K260" s="270">
        <v>10</v>
      </c>
      <c r="L260" s="270">
        <v>3</v>
      </c>
      <c r="M260" s="270">
        <v>4</v>
      </c>
      <c r="N260" s="270">
        <v>6</v>
      </c>
    </row>
    <row r="261" spans="8:14" x14ac:dyDescent="0.25">
      <c r="H261" s="270">
        <v>254</v>
      </c>
      <c r="I261" s="270">
        <v>3</v>
      </c>
      <c r="J261" s="270">
        <v>2</v>
      </c>
      <c r="K261" s="270">
        <v>3</v>
      </c>
      <c r="L261" s="270">
        <v>1</v>
      </c>
      <c r="M261" s="270">
        <v>1</v>
      </c>
      <c r="N261" s="270">
        <v>2</v>
      </c>
    </row>
    <row r="262" spans="8:14" x14ac:dyDescent="0.25">
      <c r="H262" s="270">
        <v>255</v>
      </c>
      <c r="I262" s="270">
        <v>0</v>
      </c>
      <c r="J262" s="270">
        <v>3</v>
      </c>
      <c r="K262" s="270">
        <v>2</v>
      </c>
      <c r="L262" s="270">
        <v>0</v>
      </c>
      <c r="M262" s="270">
        <v>3</v>
      </c>
      <c r="N262" s="270">
        <v>2</v>
      </c>
    </row>
    <row r="263" spans="8:14" x14ac:dyDescent="0.25">
      <c r="H263" s="270">
        <v>256</v>
      </c>
      <c r="I263" s="270">
        <v>3</v>
      </c>
      <c r="J263" s="270">
        <v>2</v>
      </c>
      <c r="K263" s="270">
        <v>4</v>
      </c>
      <c r="L263" s="270">
        <v>4</v>
      </c>
      <c r="M263" s="270">
        <v>1</v>
      </c>
      <c r="N263" s="270">
        <v>5</v>
      </c>
    </row>
    <row r="264" spans="8:14" x14ac:dyDescent="0.25">
      <c r="H264" s="270">
        <v>257</v>
      </c>
      <c r="I264" s="270">
        <v>1</v>
      </c>
      <c r="J264" s="270">
        <v>4</v>
      </c>
      <c r="K264" s="270">
        <v>4</v>
      </c>
      <c r="L264" s="270">
        <v>1</v>
      </c>
      <c r="M264" s="270">
        <v>3</v>
      </c>
      <c r="N264" s="270">
        <v>3</v>
      </c>
    </row>
    <row r="265" spans="8:14" x14ac:dyDescent="0.25">
      <c r="H265" s="270">
        <v>258</v>
      </c>
      <c r="I265" s="270">
        <v>1</v>
      </c>
      <c r="J265" s="270">
        <v>4</v>
      </c>
      <c r="K265" s="270">
        <v>4</v>
      </c>
      <c r="L265" s="270">
        <v>1</v>
      </c>
      <c r="M265" s="270">
        <v>4</v>
      </c>
      <c r="N265" s="270">
        <v>3</v>
      </c>
    </row>
    <row r="266" spans="8:14" x14ac:dyDescent="0.25">
      <c r="H266" s="270">
        <v>259</v>
      </c>
      <c r="I266" s="270">
        <v>2</v>
      </c>
      <c r="J266" s="270">
        <v>4</v>
      </c>
      <c r="K266" s="270">
        <v>3</v>
      </c>
      <c r="L266" s="270">
        <v>2</v>
      </c>
      <c r="M266" s="270">
        <v>3</v>
      </c>
      <c r="N266" s="270">
        <v>3</v>
      </c>
    </row>
    <row r="267" spans="8:14" x14ac:dyDescent="0.25">
      <c r="H267" s="270">
        <v>260</v>
      </c>
      <c r="I267" s="270">
        <v>1</v>
      </c>
      <c r="J267" s="270">
        <v>3</v>
      </c>
      <c r="K267" s="270">
        <v>2</v>
      </c>
      <c r="L267" s="270">
        <v>0</v>
      </c>
      <c r="M267" s="270">
        <v>3</v>
      </c>
      <c r="N267" s="270">
        <v>3</v>
      </c>
    </row>
    <row r="268" spans="8:14" x14ac:dyDescent="0.25">
      <c r="H268" s="270">
        <v>261</v>
      </c>
      <c r="I268" s="270">
        <v>2</v>
      </c>
      <c r="J268" s="270">
        <v>1</v>
      </c>
      <c r="K268" s="270">
        <v>8</v>
      </c>
      <c r="L268" s="270">
        <v>2</v>
      </c>
      <c r="M268" s="270">
        <v>1</v>
      </c>
      <c r="N268" s="270">
        <v>6</v>
      </c>
    </row>
    <row r="269" spans="8:14" x14ac:dyDescent="0.25">
      <c r="H269" s="270">
        <v>262</v>
      </c>
      <c r="I269" s="270">
        <v>2</v>
      </c>
      <c r="J269" s="270">
        <v>2</v>
      </c>
      <c r="K269" s="270">
        <v>5</v>
      </c>
      <c r="L269" s="270">
        <v>1</v>
      </c>
      <c r="M269" s="270">
        <v>2</v>
      </c>
      <c r="N269" s="270">
        <v>5</v>
      </c>
    </row>
    <row r="270" spans="8:14" x14ac:dyDescent="0.25">
      <c r="H270" s="270">
        <v>263</v>
      </c>
      <c r="I270" s="270">
        <v>4</v>
      </c>
      <c r="J270" s="270">
        <v>1</v>
      </c>
      <c r="K270" s="270">
        <v>1</v>
      </c>
      <c r="L270" s="270">
        <v>2</v>
      </c>
      <c r="M270" s="270">
        <v>1</v>
      </c>
      <c r="N270" s="270">
        <v>1</v>
      </c>
    </row>
    <row r="271" spans="8:14" x14ac:dyDescent="0.25">
      <c r="H271" s="270">
        <v>264</v>
      </c>
      <c r="I271" s="270">
        <v>2</v>
      </c>
      <c r="J271" s="270">
        <v>2</v>
      </c>
      <c r="K271" s="270">
        <v>1</v>
      </c>
      <c r="L271" s="270">
        <v>3</v>
      </c>
      <c r="M271" s="270">
        <v>1</v>
      </c>
      <c r="N271" s="270">
        <v>2</v>
      </c>
    </row>
    <row r="272" spans="8:14" x14ac:dyDescent="0.25">
      <c r="H272" s="270">
        <v>265</v>
      </c>
      <c r="I272" s="270">
        <v>1</v>
      </c>
      <c r="J272" s="270">
        <v>1</v>
      </c>
      <c r="K272" s="270">
        <v>2</v>
      </c>
      <c r="L272" s="270">
        <v>1</v>
      </c>
      <c r="M272" s="270">
        <v>1</v>
      </c>
      <c r="N272" s="270">
        <v>1</v>
      </c>
    </row>
    <row r="273" spans="8:14" x14ac:dyDescent="0.25">
      <c r="H273" s="270">
        <v>266</v>
      </c>
      <c r="I273" s="270">
        <v>2</v>
      </c>
      <c r="J273" s="270">
        <v>1</v>
      </c>
      <c r="K273" s="270">
        <v>4</v>
      </c>
      <c r="L273" s="270">
        <v>2</v>
      </c>
      <c r="M273" s="270">
        <v>1</v>
      </c>
      <c r="N273" s="270">
        <v>5</v>
      </c>
    </row>
    <row r="274" spans="8:14" x14ac:dyDescent="0.25">
      <c r="H274" s="270">
        <v>267</v>
      </c>
      <c r="I274" s="270">
        <v>2</v>
      </c>
      <c r="J274" s="270">
        <v>1</v>
      </c>
      <c r="K274" s="270">
        <v>0</v>
      </c>
      <c r="L274" s="270">
        <v>2</v>
      </c>
      <c r="M274" s="270">
        <v>1</v>
      </c>
      <c r="N274" s="270">
        <v>1</v>
      </c>
    </row>
    <row r="275" spans="8:14" x14ac:dyDescent="0.25">
      <c r="H275" s="270">
        <v>268</v>
      </c>
      <c r="I275" s="270">
        <v>2</v>
      </c>
      <c r="J275" s="270">
        <v>2</v>
      </c>
      <c r="K275" s="270">
        <v>6</v>
      </c>
      <c r="L275" s="270">
        <v>2</v>
      </c>
      <c r="M275" s="270">
        <v>2</v>
      </c>
      <c r="N275" s="270">
        <v>6</v>
      </c>
    </row>
    <row r="276" spans="8:14" x14ac:dyDescent="0.25">
      <c r="H276" s="270">
        <v>269</v>
      </c>
      <c r="I276" s="270">
        <v>3</v>
      </c>
      <c r="J276" s="270">
        <v>2</v>
      </c>
      <c r="K276" s="270">
        <v>4</v>
      </c>
      <c r="L276" s="270">
        <v>3</v>
      </c>
      <c r="M276" s="270">
        <v>1</v>
      </c>
      <c r="N276" s="270">
        <v>3</v>
      </c>
    </row>
    <row r="277" spans="8:14" x14ac:dyDescent="0.25">
      <c r="H277" s="270">
        <v>270</v>
      </c>
      <c r="I277" s="270">
        <v>3</v>
      </c>
      <c r="J277" s="270">
        <v>3</v>
      </c>
      <c r="K277" s="270">
        <v>6</v>
      </c>
      <c r="L277" s="270">
        <v>3</v>
      </c>
      <c r="M277" s="270">
        <v>2</v>
      </c>
      <c r="N277" s="270">
        <v>5</v>
      </c>
    </row>
    <row r="278" spans="8:14" x14ac:dyDescent="0.25">
      <c r="H278" s="270">
        <v>271</v>
      </c>
      <c r="I278" s="270">
        <v>0</v>
      </c>
      <c r="J278" s="270">
        <v>0</v>
      </c>
      <c r="K278" s="270">
        <v>4</v>
      </c>
      <c r="L278" s="270">
        <v>2</v>
      </c>
      <c r="M278" s="270">
        <v>0</v>
      </c>
      <c r="N278" s="270">
        <v>3</v>
      </c>
    </row>
    <row r="279" spans="8:14" x14ac:dyDescent="0.25">
      <c r="H279" s="270">
        <v>272</v>
      </c>
      <c r="I279" s="270">
        <v>2</v>
      </c>
      <c r="J279" s="270">
        <v>0</v>
      </c>
      <c r="K279" s="270">
        <v>1</v>
      </c>
      <c r="L279" s="270">
        <v>2</v>
      </c>
      <c r="M279" s="270">
        <v>0</v>
      </c>
      <c r="N279" s="270">
        <v>1</v>
      </c>
    </row>
    <row r="280" spans="8:14" x14ac:dyDescent="0.25">
      <c r="H280" s="270">
        <v>273</v>
      </c>
      <c r="I280" s="270">
        <v>4</v>
      </c>
      <c r="J280" s="270">
        <v>2</v>
      </c>
      <c r="K280" s="270">
        <v>1</v>
      </c>
      <c r="L280" s="270">
        <v>1</v>
      </c>
      <c r="M280" s="270">
        <v>2</v>
      </c>
      <c r="N280" s="270">
        <v>2</v>
      </c>
    </row>
    <row r="281" spans="8:14" x14ac:dyDescent="0.25">
      <c r="H281" s="270">
        <v>274</v>
      </c>
      <c r="I281" s="270">
        <v>3</v>
      </c>
      <c r="J281" s="270">
        <v>7</v>
      </c>
      <c r="K281" s="270">
        <v>2</v>
      </c>
      <c r="L281" s="270">
        <v>2</v>
      </c>
      <c r="M281" s="270">
        <v>7</v>
      </c>
      <c r="N281" s="270">
        <v>3</v>
      </c>
    </row>
    <row r="282" spans="8:14" x14ac:dyDescent="0.25">
      <c r="H282" s="270">
        <v>275</v>
      </c>
      <c r="I282" s="270">
        <v>4</v>
      </c>
      <c r="J282" s="270">
        <v>4</v>
      </c>
      <c r="K282" s="270">
        <v>2</v>
      </c>
      <c r="L282" s="270">
        <v>5</v>
      </c>
      <c r="M282" s="270">
        <v>5</v>
      </c>
      <c r="N282" s="270">
        <v>2</v>
      </c>
    </row>
    <row r="283" spans="8:14" x14ac:dyDescent="0.25">
      <c r="H283" s="270">
        <v>276</v>
      </c>
      <c r="I283" s="270">
        <v>3</v>
      </c>
      <c r="J283" s="270">
        <v>2</v>
      </c>
      <c r="K283" s="270">
        <v>2</v>
      </c>
      <c r="L283" s="270">
        <v>2</v>
      </c>
      <c r="M283" s="270">
        <v>1</v>
      </c>
      <c r="N283" s="270">
        <v>2</v>
      </c>
    </row>
    <row r="284" spans="8:14" x14ac:dyDescent="0.25">
      <c r="H284" s="270">
        <v>277</v>
      </c>
      <c r="I284" s="270">
        <v>2</v>
      </c>
      <c r="J284" s="270">
        <v>2</v>
      </c>
      <c r="K284" s="270">
        <v>4</v>
      </c>
      <c r="L284" s="270">
        <v>1</v>
      </c>
      <c r="M284" s="270">
        <v>1</v>
      </c>
      <c r="N284" s="270">
        <v>4</v>
      </c>
    </row>
    <row r="285" spans="8:14" x14ac:dyDescent="0.25">
      <c r="H285" s="270">
        <v>278</v>
      </c>
      <c r="I285" s="270">
        <v>1</v>
      </c>
      <c r="J285" s="270">
        <v>0</v>
      </c>
      <c r="K285" s="270">
        <v>1</v>
      </c>
      <c r="L285" s="270">
        <v>1</v>
      </c>
      <c r="M285" s="270">
        <v>0</v>
      </c>
      <c r="N285" s="270">
        <v>2</v>
      </c>
    </row>
    <row r="286" spans="8:14" x14ac:dyDescent="0.25">
      <c r="H286" s="270">
        <v>279</v>
      </c>
      <c r="I286" s="270">
        <v>2</v>
      </c>
      <c r="J286" s="270">
        <v>0</v>
      </c>
      <c r="K286" s="270">
        <v>5</v>
      </c>
      <c r="L286" s="270">
        <v>3</v>
      </c>
      <c r="M286" s="270">
        <v>0</v>
      </c>
      <c r="N286" s="270">
        <v>4</v>
      </c>
    </row>
    <row r="287" spans="8:14" x14ac:dyDescent="0.25">
      <c r="H287" s="270">
        <v>280</v>
      </c>
      <c r="I287" s="270">
        <v>0</v>
      </c>
      <c r="J287" s="270">
        <v>4</v>
      </c>
      <c r="K287" s="270">
        <v>2</v>
      </c>
      <c r="L287" s="270">
        <v>0</v>
      </c>
      <c r="M287" s="270">
        <v>4</v>
      </c>
      <c r="N287" s="270">
        <v>2</v>
      </c>
    </row>
    <row r="288" spans="8:14" x14ac:dyDescent="0.25">
      <c r="H288" s="270">
        <v>281</v>
      </c>
      <c r="I288" s="270">
        <v>3</v>
      </c>
      <c r="J288" s="270">
        <v>3</v>
      </c>
      <c r="K288" s="270">
        <v>3</v>
      </c>
      <c r="L288" s="270">
        <v>2</v>
      </c>
      <c r="M288" s="270">
        <v>3</v>
      </c>
      <c r="N288" s="270">
        <v>3</v>
      </c>
    </row>
    <row r="289" spans="8:14" x14ac:dyDescent="0.25">
      <c r="H289" s="270">
        <v>282</v>
      </c>
      <c r="I289" s="270">
        <v>0</v>
      </c>
      <c r="J289" s="270">
        <v>1</v>
      </c>
      <c r="K289" s="270">
        <v>3</v>
      </c>
      <c r="L289" s="270">
        <v>0</v>
      </c>
      <c r="M289" s="270">
        <v>0</v>
      </c>
      <c r="N289" s="270">
        <v>4</v>
      </c>
    </row>
    <row r="290" spans="8:14" x14ac:dyDescent="0.25">
      <c r="H290" s="270">
        <v>283</v>
      </c>
      <c r="I290" s="270">
        <v>0</v>
      </c>
      <c r="J290" s="270">
        <v>1</v>
      </c>
      <c r="K290" s="270">
        <v>2</v>
      </c>
      <c r="L290" s="270">
        <v>0</v>
      </c>
      <c r="M290" s="270">
        <v>1</v>
      </c>
      <c r="N290" s="270">
        <v>2</v>
      </c>
    </row>
    <row r="291" spans="8:14" x14ac:dyDescent="0.25">
      <c r="H291" s="270">
        <v>284</v>
      </c>
      <c r="I291" s="270">
        <v>3</v>
      </c>
      <c r="J291" s="270">
        <v>1</v>
      </c>
      <c r="K291" s="270">
        <v>4</v>
      </c>
      <c r="L291" s="270">
        <v>3</v>
      </c>
      <c r="M291" s="270">
        <v>1</v>
      </c>
      <c r="N291" s="270">
        <v>4</v>
      </c>
    </row>
    <row r="292" spans="8:14" x14ac:dyDescent="0.25">
      <c r="H292" s="270">
        <v>285</v>
      </c>
      <c r="I292" s="270">
        <v>3</v>
      </c>
      <c r="J292" s="270">
        <v>1</v>
      </c>
      <c r="K292" s="270">
        <v>3</v>
      </c>
      <c r="L292" s="270">
        <v>4</v>
      </c>
      <c r="M292" s="270">
        <v>2</v>
      </c>
      <c r="N292" s="270">
        <v>1</v>
      </c>
    </row>
    <row r="293" spans="8:14" x14ac:dyDescent="0.25">
      <c r="H293" s="270">
        <v>286</v>
      </c>
      <c r="I293" s="270">
        <v>1</v>
      </c>
      <c r="J293" s="270">
        <v>5</v>
      </c>
      <c r="K293" s="270">
        <v>2</v>
      </c>
      <c r="L293" s="270">
        <v>2</v>
      </c>
      <c r="M293" s="270">
        <v>5</v>
      </c>
      <c r="N293" s="270">
        <v>1</v>
      </c>
    </row>
    <row r="294" spans="8:14" x14ac:dyDescent="0.25">
      <c r="H294" s="270">
        <v>287</v>
      </c>
      <c r="I294" s="270">
        <v>3</v>
      </c>
      <c r="J294" s="270">
        <v>3</v>
      </c>
      <c r="K294" s="270">
        <v>4</v>
      </c>
      <c r="L294" s="270">
        <v>1</v>
      </c>
      <c r="M294" s="270">
        <v>3</v>
      </c>
      <c r="N294" s="270">
        <v>4</v>
      </c>
    </row>
    <row r="295" spans="8:14" x14ac:dyDescent="0.25">
      <c r="H295" s="270">
        <v>288</v>
      </c>
      <c r="I295" s="270">
        <v>1</v>
      </c>
      <c r="J295" s="270">
        <v>3</v>
      </c>
      <c r="K295" s="270">
        <v>2</v>
      </c>
      <c r="L295" s="270">
        <v>2</v>
      </c>
      <c r="M295" s="270">
        <v>2</v>
      </c>
      <c r="N295" s="270">
        <v>1</v>
      </c>
    </row>
    <row r="296" spans="8:14" x14ac:dyDescent="0.25">
      <c r="H296" s="270">
        <v>289</v>
      </c>
      <c r="I296" s="270">
        <v>2</v>
      </c>
      <c r="J296" s="270">
        <v>3</v>
      </c>
      <c r="K296" s="270">
        <v>4</v>
      </c>
      <c r="L296" s="270">
        <v>1</v>
      </c>
      <c r="M296" s="270">
        <v>3</v>
      </c>
      <c r="N296" s="270">
        <v>3</v>
      </c>
    </row>
    <row r="297" spans="8:14" x14ac:dyDescent="0.25">
      <c r="H297" s="270">
        <v>290</v>
      </c>
      <c r="I297" s="270">
        <v>2</v>
      </c>
      <c r="J297" s="270">
        <v>2</v>
      </c>
      <c r="K297" s="270">
        <v>5</v>
      </c>
      <c r="L297" s="270">
        <v>2</v>
      </c>
      <c r="M297" s="270">
        <v>1</v>
      </c>
      <c r="N297" s="270">
        <v>2</v>
      </c>
    </row>
    <row r="298" spans="8:14" x14ac:dyDescent="0.25">
      <c r="H298" s="270">
        <v>291</v>
      </c>
      <c r="I298" s="270">
        <v>1</v>
      </c>
      <c r="J298" s="270">
        <v>0</v>
      </c>
      <c r="K298" s="270">
        <v>2</v>
      </c>
      <c r="L298" s="270">
        <v>0</v>
      </c>
      <c r="M298" s="270">
        <v>0</v>
      </c>
      <c r="N298" s="270">
        <v>1</v>
      </c>
    </row>
    <row r="299" spans="8:14" x14ac:dyDescent="0.25">
      <c r="H299" s="270">
        <v>292</v>
      </c>
      <c r="I299" s="270">
        <v>2</v>
      </c>
      <c r="J299" s="270">
        <v>5</v>
      </c>
      <c r="K299" s="270">
        <v>2</v>
      </c>
      <c r="L299" s="270">
        <v>1</v>
      </c>
      <c r="M299" s="270">
        <v>4</v>
      </c>
      <c r="N299" s="270">
        <v>2</v>
      </c>
    </row>
    <row r="300" spans="8:14" x14ac:dyDescent="0.25">
      <c r="H300" s="270">
        <v>293</v>
      </c>
      <c r="I300" s="270">
        <v>0</v>
      </c>
      <c r="J300" s="270">
        <v>6</v>
      </c>
      <c r="K300" s="270">
        <v>1</v>
      </c>
      <c r="L300" s="270">
        <v>0</v>
      </c>
      <c r="M300" s="270">
        <v>5</v>
      </c>
      <c r="N300" s="270">
        <v>1</v>
      </c>
    </row>
    <row r="301" spans="8:14" x14ac:dyDescent="0.25">
      <c r="H301" s="270">
        <v>294</v>
      </c>
      <c r="I301" s="270">
        <v>3</v>
      </c>
      <c r="J301" s="270">
        <v>3</v>
      </c>
      <c r="K301" s="270">
        <v>3</v>
      </c>
      <c r="L301" s="270">
        <v>1</v>
      </c>
      <c r="M301" s="270">
        <v>3</v>
      </c>
      <c r="N301" s="270">
        <v>3</v>
      </c>
    </row>
    <row r="302" spans="8:14" x14ac:dyDescent="0.25">
      <c r="H302" s="270">
        <v>295</v>
      </c>
      <c r="I302" s="270">
        <v>0</v>
      </c>
      <c r="J302" s="270">
        <v>1</v>
      </c>
      <c r="K302" s="270">
        <v>0</v>
      </c>
      <c r="L302" s="270">
        <v>0</v>
      </c>
      <c r="M302" s="270">
        <v>1</v>
      </c>
      <c r="N302" s="270">
        <v>0</v>
      </c>
    </row>
    <row r="303" spans="8:14" x14ac:dyDescent="0.25">
      <c r="H303" s="270">
        <v>296</v>
      </c>
      <c r="I303" s="270">
        <v>4</v>
      </c>
      <c r="J303" s="270">
        <v>0</v>
      </c>
      <c r="K303" s="270">
        <v>2</v>
      </c>
      <c r="L303" s="270">
        <v>2</v>
      </c>
      <c r="M303" s="270">
        <v>0</v>
      </c>
      <c r="N303" s="270">
        <v>2</v>
      </c>
    </row>
    <row r="304" spans="8:14" x14ac:dyDescent="0.25">
      <c r="H304" s="270">
        <v>297</v>
      </c>
      <c r="I304" s="270">
        <v>4</v>
      </c>
      <c r="J304" s="270">
        <v>2</v>
      </c>
      <c r="K304" s="270">
        <v>1</v>
      </c>
      <c r="L304" s="270">
        <v>2</v>
      </c>
      <c r="M304" s="270">
        <v>2</v>
      </c>
      <c r="N304" s="270">
        <v>2</v>
      </c>
    </row>
    <row r="305" spans="8:14" x14ac:dyDescent="0.25">
      <c r="H305" s="270">
        <v>298</v>
      </c>
      <c r="I305" s="270">
        <v>3</v>
      </c>
      <c r="J305" s="270">
        <v>1</v>
      </c>
      <c r="K305" s="270">
        <v>4</v>
      </c>
      <c r="L305" s="270">
        <v>4</v>
      </c>
      <c r="M305" s="270">
        <v>1</v>
      </c>
      <c r="N305" s="270">
        <v>3</v>
      </c>
    </row>
    <row r="306" spans="8:14" x14ac:dyDescent="0.25">
      <c r="H306" s="270">
        <v>299</v>
      </c>
      <c r="I306" s="270">
        <v>4</v>
      </c>
      <c r="J306" s="270">
        <v>0</v>
      </c>
      <c r="K306" s="270">
        <v>2</v>
      </c>
      <c r="L306" s="270">
        <v>3</v>
      </c>
      <c r="M306" s="270">
        <v>0</v>
      </c>
      <c r="N306" s="270">
        <v>4</v>
      </c>
    </row>
    <row r="307" spans="8:14" x14ac:dyDescent="0.25">
      <c r="H307" s="270">
        <v>300</v>
      </c>
      <c r="I307" s="270">
        <v>1</v>
      </c>
      <c r="J307" s="270">
        <v>1</v>
      </c>
      <c r="K307" s="270">
        <v>3</v>
      </c>
      <c r="L307" s="270">
        <v>0</v>
      </c>
      <c r="M307" s="270">
        <v>1</v>
      </c>
      <c r="N307" s="270">
        <v>3</v>
      </c>
    </row>
    <row r="308" spans="8:14" x14ac:dyDescent="0.25">
      <c r="H308" s="270">
        <v>301</v>
      </c>
      <c r="I308" s="270">
        <v>0</v>
      </c>
      <c r="J308" s="270">
        <v>2</v>
      </c>
      <c r="K308" s="270">
        <v>2</v>
      </c>
      <c r="L308" s="270">
        <v>0</v>
      </c>
      <c r="M308" s="270">
        <v>2</v>
      </c>
      <c r="N308" s="270">
        <v>1</v>
      </c>
    </row>
    <row r="309" spans="8:14" x14ac:dyDescent="0.25">
      <c r="H309" s="270">
        <v>302</v>
      </c>
      <c r="I309" s="270">
        <v>0</v>
      </c>
      <c r="J309" s="270">
        <v>5</v>
      </c>
      <c r="K309" s="270">
        <v>4</v>
      </c>
      <c r="L309" s="270">
        <v>1</v>
      </c>
      <c r="M309" s="270">
        <v>4</v>
      </c>
      <c r="N309" s="270">
        <v>4</v>
      </c>
    </row>
    <row r="310" spans="8:14" x14ac:dyDescent="0.25">
      <c r="H310" s="270">
        <v>303</v>
      </c>
      <c r="I310" s="270">
        <v>1</v>
      </c>
      <c r="J310" s="270">
        <v>2</v>
      </c>
      <c r="K310" s="270">
        <v>2</v>
      </c>
      <c r="L310" s="270">
        <v>0</v>
      </c>
      <c r="M310" s="270">
        <v>1</v>
      </c>
      <c r="N310" s="270">
        <v>2</v>
      </c>
    </row>
    <row r="311" spans="8:14" x14ac:dyDescent="0.25">
      <c r="H311" s="270">
        <v>304</v>
      </c>
      <c r="I311" s="270">
        <v>1</v>
      </c>
      <c r="J311" s="270">
        <v>1</v>
      </c>
      <c r="K311" s="270">
        <v>2</v>
      </c>
      <c r="L311" s="270">
        <v>1</v>
      </c>
      <c r="M311" s="270">
        <v>1</v>
      </c>
      <c r="N311" s="270">
        <v>3</v>
      </c>
    </row>
    <row r="312" spans="8:14" x14ac:dyDescent="0.25">
      <c r="H312" s="270">
        <v>305</v>
      </c>
      <c r="I312" s="270">
        <v>0</v>
      </c>
      <c r="J312" s="270">
        <v>1</v>
      </c>
      <c r="K312" s="270">
        <v>1</v>
      </c>
      <c r="L312" s="270">
        <v>0</v>
      </c>
      <c r="M312" s="270">
        <v>0</v>
      </c>
      <c r="N312" s="270">
        <v>1</v>
      </c>
    </row>
    <row r="313" spans="8:14" x14ac:dyDescent="0.25">
      <c r="H313" s="270">
        <v>306</v>
      </c>
      <c r="I313" s="270">
        <v>1</v>
      </c>
      <c r="J313" s="270">
        <v>0</v>
      </c>
      <c r="K313" s="270">
        <v>2</v>
      </c>
      <c r="L313" s="270">
        <v>1</v>
      </c>
      <c r="M313" s="270">
        <v>0</v>
      </c>
      <c r="N313" s="270">
        <v>1</v>
      </c>
    </row>
    <row r="314" spans="8:14" x14ac:dyDescent="0.25">
      <c r="H314" s="270">
        <v>307</v>
      </c>
      <c r="I314" s="270">
        <v>0</v>
      </c>
      <c r="J314" s="270">
        <v>1</v>
      </c>
      <c r="K314" s="270">
        <v>3</v>
      </c>
      <c r="L314" s="270">
        <v>0</v>
      </c>
      <c r="M314" s="270">
        <v>1</v>
      </c>
      <c r="N314" s="270">
        <v>3</v>
      </c>
    </row>
    <row r="315" spans="8:14" x14ac:dyDescent="0.25">
      <c r="H315" s="270">
        <v>308</v>
      </c>
      <c r="I315" s="270">
        <v>2</v>
      </c>
      <c r="J315" s="270">
        <v>5</v>
      </c>
      <c r="K315" s="270">
        <v>4</v>
      </c>
      <c r="L315" s="270">
        <v>2</v>
      </c>
      <c r="M315" s="270">
        <v>5</v>
      </c>
      <c r="N315" s="270">
        <v>4</v>
      </c>
    </row>
    <row r="316" spans="8:14" x14ac:dyDescent="0.25">
      <c r="H316" s="270">
        <v>309</v>
      </c>
      <c r="I316" s="270">
        <v>2</v>
      </c>
      <c r="J316" s="270">
        <v>2</v>
      </c>
      <c r="K316" s="270">
        <v>3</v>
      </c>
      <c r="L316" s="270">
        <v>2</v>
      </c>
      <c r="M316" s="270">
        <v>1</v>
      </c>
      <c r="N316" s="270">
        <v>3</v>
      </c>
    </row>
    <row r="317" spans="8:14" x14ac:dyDescent="0.25">
      <c r="H317" s="270">
        <v>310</v>
      </c>
      <c r="I317" s="270">
        <v>1</v>
      </c>
      <c r="J317" s="270">
        <v>2</v>
      </c>
      <c r="K317" s="270">
        <v>1</v>
      </c>
      <c r="L317" s="270">
        <v>0</v>
      </c>
      <c r="M317" s="270">
        <v>1</v>
      </c>
      <c r="N317" s="270">
        <v>0</v>
      </c>
    </row>
    <row r="318" spans="8:14" x14ac:dyDescent="0.25">
      <c r="H318" s="270">
        <v>311</v>
      </c>
      <c r="I318" s="270">
        <v>0</v>
      </c>
      <c r="J318" s="270">
        <v>1</v>
      </c>
      <c r="K318" s="270">
        <v>2</v>
      </c>
      <c r="L318" s="270">
        <v>0</v>
      </c>
      <c r="M318" s="270">
        <v>0</v>
      </c>
      <c r="N318" s="270">
        <v>2</v>
      </c>
    </row>
    <row r="319" spans="8:14" x14ac:dyDescent="0.25">
      <c r="H319" s="270">
        <v>312</v>
      </c>
      <c r="I319" s="270">
        <v>2</v>
      </c>
      <c r="J319" s="270">
        <v>5</v>
      </c>
      <c r="K319" s="270">
        <v>2</v>
      </c>
      <c r="L319" s="270">
        <v>2</v>
      </c>
      <c r="M319" s="270">
        <v>2</v>
      </c>
      <c r="N319" s="270">
        <v>1</v>
      </c>
    </row>
    <row r="320" spans="8:14" x14ac:dyDescent="0.25">
      <c r="H320" s="270">
        <v>313</v>
      </c>
      <c r="I320" s="270">
        <v>0</v>
      </c>
      <c r="J320" s="270">
        <v>4</v>
      </c>
      <c r="K320" s="270">
        <v>2</v>
      </c>
      <c r="L320" s="270">
        <v>0</v>
      </c>
      <c r="M320" s="270">
        <v>4</v>
      </c>
      <c r="N320" s="270">
        <v>2</v>
      </c>
    </row>
    <row r="321" spans="8:14" x14ac:dyDescent="0.25">
      <c r="H321" s="270">
        <v>314</v>
      </c>
      <c r="I321" s="270">
        <v>2</v>
      </c>
      <c r="J321" s="270">
        <v>0</v>
      </c>
      <c r="K321" s="270">
        <v>2</v>
      </c>
      <c r="L321" s="270">
        <v>1</v>
      </c>
      <c r="M321" s="270">
        <v>0</v>
      </c>
      <c r="N321" s="270">
        <v>2</v>
      </c>
    </row>
    <row r="322" spans="8:14" x14ac:dyDescent="0.25">
      <c r="H322" s="270">
        <v>315</v>
      </c>
      <c r="I322" s="270">
        <v>0</v>
      </c>
      <c r="J322" s="270">
        <v>0</v>
      </c>
      <c r="K322" s="270">
        <v>1</v>
      </c>
      <c r="L322" s="270">
        <v>0</v>
      </c>
      <c r="M322" s="270">
        <v>0</v>
      </c>
      <c r="N322" s="270">
        <v>1</v>
      </c>
    </row>
    <row r="323" spans="8:14" x14ac:dyDescent="0.25">
      <c r="H323" s="270">
        <v>316</v>
      </c>
      <c r="I323" s="270">
        <v>1</v>
      </c>
      <c r="J323" s="270">
        <v>3</v>
      </c>
      <c r="K323" s="270">
        <v>0</v>
      </c>
      <c r="L323" s="270">
        <v>2</v>
      </c>
      <c r="M323" s="270">
        <v>3</v>
      </c>
      <c r="N323" s="270">
        <v>1</v>
      </c>
    </row>
    <row r="324" spans="8:14" x14ac:dyDescent="0.25">
      <c r="H324" s="270">
        <v>317</v>
      </c>
      <c r="I324" s="270">
        <v>3</v>
      </c>
      <c r="J324" s="270">
        <v>2</v>
      </c>
      <c r="K324" s="270">
        <v>1</v>
      </c>
      <c r="L324" s="270">
        <v>1</v>
      </c>
      <c r="M324" s="270">
        <v>0</v>
      </c>
      <c r="N324" s="270">
        <v>0</v>
      </c>
    </row>
    <row r="325" spans="8:14" x14ac:dyDescent="0.25">
      <c r="H325" s="270">
        <v>318</v>
      </c>
      <c r="I325" s="270">
        <v>2</v>
      </c>
      <c r="J325" s="270">
        <v>2</v>
      </c>
      <c r="K325" s="270">
        <v>2</v>
      </c>
      <c r="L325" s="270">
        <v>2</v>
      </c>
      <c r="M325" s="270">
        <v>2</v>
      </c>
      <c r="N325" s="270">
        <v>2</v>
      </c>
    </row>
    <row r="326" spans="8:14" x14ac:dyDescent="0.25">
      <c r="H326" s="270">
        <v>319</v>
      </c>
      <c r="I326" s="270">
        <v>2</v>
      </c>
      <c r="J326" s="270">
        <v>4</v>
      </c>
      <c r="K326" s="270">
        <v>2</v>
      </c>
      <c r="L326" s="270">
        <v>2</v>
      </c>
      <c r="M326" s="270">
        <v>3</v>
      </c>
      <c r="N326" s="270">
        <v>3</v>
      </c>
    </row>
    <row r="327" spans="8:14" x14ac:dyDescent="0.25">
      <c r="H327" s="270">
        <v>320</v>
      </c>
      <c r="I327" s="270">
        <v>0</v>
      </c>
      <c r="J327" s="270">
        <v>3</v>
      </c>
      <c r="K327" s="270">
        <v>2</v>
      </c>
      <c r="L327" s="270">
        <v>0</v>
      </c>
      <c r="M327" s="270">
        <v>3</v>
      </c>
      <c r="N327" s="270">
        <v>2</v>
      </c>
    </row>
    <row r="328" spans="8:14" x14ac:dyDescent="0.25">
      <c r="H328" s="270">
        <v>321</v>
      </c>
      <c r="I328" s="270">
        <v>4</v>
      </c>
      <c r="J328" s="270">
        <v>3</v>
      </c>
      <c r="K328" s="270">
        <v>1</v>
      </c>
      <c r="L328" s="270">
        <v>5</v>
      </c>
      <c r="M328" s="270">
        <v>2</v>
      </c>
      <c r="N328" s="270">
        <v>2</v>
      </c>
    </row>
    <row r="329" spans="8:14" x14ac:dyDescent="0.25">
      <c r="H329" s="270">
        <v>322</v>
      </c>
      <c r="I329" s="270">
        <v>3</v>
      </c>
      <c r="J329" s="270">
        <v>1</v>
      </c>
      <c r="K329" s="270">
        <v>3</v>
      </c>
      <c r="L329" s="270">
        <v>3</v>
      </c>
      <c r="M329" s="270">
        <v>0</v>
      </c>
      <c r="N329" s="270">
        <v>3</v>
      </c>
    </row>
    <row r="330" spans="8:14" x14ac:dyDescent="0.25">
      <c r="H330" s="270">
        <v>323</v>
      </c>
      <c r="I330" s="270">
        <v>2</v>
      </c>
      <c r="J330" s="270">
        <v>1</v>
      </c>
      <c r="K330" s="270">
        <v>1</v>
      </c>
      <c r="L330" s="270">
        <v>1</v>
      </c>
      <c r="M330" s="270">
        <v>1</v>
      </c>
      <c r="N330" s="270">
        <v>2</v>
      </c>
    </row>
    <row r="331" spans="8:14" x14ac:dyDescent="0.25">
      <c r="H331" s="270">
        <v>324</v>
      </c>
      <c r="I331" s="270">
        <v>1</v>
      </c>
      <c r="J331" s="270">
        <v>2</v>
      </c>
      <c r="K331" s="270">
        <v>2</v>
      </c>
      <c r="L331" s="270">
        <v>1</v>
      </c>
      <c r="M331" s="270">
        <v>2</v>
      </c>
      <c r="N331" s="270">
        <v>1</v>
      </c>
    </row>
    <row r="332" spans="8:14" x14ac:dyDescent="0.25">
      <c r="H332" s="270">
        <v>325</v>
      </c>
      <c r="I332" s="270">
        <v>2</v>
      </c>
      <c r="J332" s="270">
        <v>2</v>
      </c>
      <c r="K332" s="270">
        <v>2</v>
      </c>
      <c r="L332" s="270">
        <v>3</v>
      </c>
      <c r="M332" s="270">
        <v>2</v>
      </c>
      <c r="N332" s="270">
        <v>2</v>
      </c>
    </row>
    <row r="333" spans="8:14" x14ac:dyDescent="0.25">
      <c r="H333" s="270">
        <v>326</v>
      </c>
      <c r="I333" s="270">
        <v>1</v>
      </c>
      <c r="J333" s="270">
        <v>1</v>
      </c>
      <c r="K333" s="270">
        <v>4</v>
      </c>
      <c r="L333" s="270">
        <v>1</v>
      </c>
      <c r="M333" s="270">
        <v>1</v>
      </c>
      <c r="N333" s="270">
        <v>3</v>
      </c>
    </row>
    <row r="334" spans="8:14" x14ac:dyDescent="0.25">
      <c r="H334" s="270">
        <v>327</v>
      </c>
      <c r="I334" s="270">
        <v>1</v>
      </c>
      <c r="J334" s="270">
        <v>2</v>
      </c>
      <c r="K334" s="270">
        <v>0</v>
      </c>
      <c r="L334" s="270">
        <v>1</v>
      </c>
      <c r="M334" s="270">
        <v>2</v>
      </c>
      <c r="N334" s="270">
        <v>0</v>
      </c>
    </row>
    <row r="335" spans="8:14" x14ac:dyDescent="0.25">
      <c r="H335" s="270">
        <v>328</v>
      </c>
      <c r="I335" s="270">
        <v>0</v>
      </c>
      <c r="J335" s="270">
        <v>3</v>
      </c>
      <c r="K335" s="270">
        <v>2</v>
      </c>
      <c r="L335" s="270">
        <v>0</v>
      </c>
      <c r="M335" s="270">
        <v>2</v>
      </c>
      <c r="N335" s="270">
        <v>3</v>
      </c>
    </row>
    <row r="336" spans="8:14" x14ac:dyDescent="0.25">
      <c r="H336" s="270">
        <v>329</v>
      </c>
      <c r="I336" s="270">
        <v>1</v>
      </c>
      <c r="J336" s="270">
        <v>0</v>
      </c>
      <c r="K336" s="270">
        <v>4</v>
      </c>
      <c r="L336" s="270">
        <v>1</v>
      </c>
      <c r="M336" s="270">
        <v>0</v>
      </c>
      <c r="N336" s="270">
        <v>3</v>
      </c>
    </row>
    <row r="337" spans="8:14" x14ac:dyDescent="0.25">
      <c r="H337" s="270">
        <v>330</v>
      </c>
      <c r="I337" s="270">
        <v>1</v>
      </c>
      <c r="J337" s="270">
        <v>5</v>
      </c>
      <c r="K337" s="270">
        <v>1</v>
      </c>
      <c r="L337" s="270">
        <v>0</v>
      </c>
      <c r="M337" s="270">
        <v>5</v>
      </c>
      <c r="N337" s="270">
        <v>1</v>
      </c>
    </row>
    <row r="338" spans="8:14" x14ac:dyDescent="0.25">
      <c r="H338" s="270">
        <v>331</v>
      </c>
      <c r="I338" s="270">
        <v>1</v>
      </c>
      <c r="J338" s="270">
        <v>0</v>
      </c>
      <c r="K338" s="270">
        <v>4</v>
      </c>
      <c r="L338" s="270">
        <v>1</v>
      </c>
      <c r="M338" s="270">
        <v>0</v>
      </c>
      <c r="N338" s="270">
        <v>4</v>
      </c>
    </row>
    <row r="339" spans="8:14" x14ac:dyDescent="0.25">
      <c r="H339" s="270">
        <v>332</v>
      </c>
      <c r="I339" s="270">
        <v>0</v>
      </c>
      <c r="J339" s="270">
        <v>1</v>
      </c>
      <c r="K339" s="270">
        <v>3</v>
      </c>
      <c r="L339" s="270">
        <v>0</v>
      </c>
      <c r="M339" s="270">
        <v>1</v>
      </c>
      <c r="N339" s="270">
        <v>3</v>
      </c>
    </row>
    <row r="340" spans="8:14" x14ac:dyDescent="0.25">
      <c r="H340" s="270">
        <v>333</v>
      </c>
      <c r="I340" s="270">
        <v>2</v>
      </c>
      <c r="J340" s="270">
        <v>2</v>
      </c>
      <c r="K340" s="270">
        <v>4</v>
      </c>
      <c r="L340" s="270">
        <v>3</v>
      </c>
      <c r="M340" s="270">
        <v>2</v>
      </c>
      <c r="N340" s="270">
        <v>5</v>
      </c>
    </row>
    <row r="341" spans="8:14" x14ac:dyDescent="0.25">
      <c r="H341" s="270">
        <v>334</v>
      </c>
      <c r="I341" s="270">
        <v>2</v>
      </c>
      <c r="J341" s="270">
        <v>0</v>
      </c>
      <c r="K341" s="270">
        <v>3</v>
      </c>
      <c r="L341" s="270">
        <v>1</v>
      </c>
      <c r="M341" s="270">
        <v>0</v>
      </c>
      <c r="N341" s="270">
        <v>4</v>
      </c>
    </row>
    <row r="342" spans="8:14" x14ac:dyDescent="0.25">
      <c r="H342" s="270">
        <v>335</v>
      </c>
      <c r="I342" s="270">
        <v>1</v>
      </c>
      <c r="J342" s="270">
        <v>4</v>
      </c>
      <c r="K342" s="270">
        <v>4</v>
      </c>
      <c r="L342" s="270">
        <v>1</v>
      </c>
      <c r="M342" s="270">
        <v>3</v>
      </c>
      <c r="N342" s="270">
        <v>4</v>
      </c>
    </row>
    <row r="343" spans="8:14" x14ac:dyDescent="0.25">
      <c r="H343" s="270">
        <v>336</v>
      </c>
      <c r="I343" s="270">
        <v>1</v>
      </c>
      <c r="J343" s="270">
        <v>1</v>
      </c>
      <c r="K343" s="270">
        <v>1</v>
      </c>
      <c r="L343" s="270">
        <v>0</v>
      </c>
      <c r="M343" s="270">
        <v>0</v>
      </c>
      <c r="N343" s="270">
        <v>1</v>
      </c>
    </row>
    <row r="344" spans="8:14" x14ac:dyDescent="0.25">
      <c r="H344" s="270">
        <v>337</v>
      </c>
      <c r="I344" s="270">
        <v>1</v>
      </c>
      <c r="J344" s="270">
        <v>2</v>
      </c>
      <c r="K344" s="270">
        <v>0</v>
      </c>
      <c r="L344" s="270">
        <v>0</v>
      </c>
      <c r="M344" s="270">
        <v>2</v>
      </c>
      <c r="N344" s="270">
        <v>1</v>
      </c>
    </row>
    <row r="345" spans="8:14" x14ac:dyDescent="0.25">
      <c r="H345" s="270">
        <v>338</v>
      </c>
      <c r="I345" s="270">
        <v>1</v>
      </c>
      <c r="J345" s="270">
        <v>0</v>
      </c>
      <c r="K345" s="270">
        <v>0</v>
      </c>
      <c r="L345" s="270">
        <v>1</v>
      </c>
      <c r="M345" s="270">
        <v>0</v>
      </c>
      <c r="N345" s="270">
        <v>2</v>
      </c>
    </row>
    <row r="346" spans="8:14" x14ac:dyDescent="0.25">
      <c r="H346" s="270">
        <v>339</v>
      </c>
      <c r="I346" s="270">
        <v>2</v>
      </c>
      <c r="J346" s="270">
        <v>1</v>
      </c>
      <c r="K346" s="270">
        <v>4</v>
      </c>
      <c r="L346" s="270">
        <v>2</v>
      </c>
      <c r="M346" s="270">
        <v>1</v>
      </c>
      <c r="N346" s="270">
        <v>4</v>
      </c>
    </row>
    <row r="347" spans="8:14" x14ac:dyDescent="0.25">
      <c r="H347" s="270">
        <v>340</v>
      </c>
      <c r="I347" s="270">
        <v>0</v>
      </c>
      <c r="J347" s="270">
        <v>2</v>
      </c>
      <c r="K347" s="270">
        <v>2</v>
      </c>
      <c r="L347" s="270">
        <v>0</v>
      </c>
      <c r="M347" s="270">
        <v>2</v>
      </c>
      <c r="N347" s="270">
        <v>2</v>
      </c>
    </row>
    <row r="348" spans="8:14" x14ac:dyDescent="0.25">
      <c r="H348" s="270">
        <v>341</v>
      </c>
      <c r="I348" s="270">
        <v>1</v>
      </c>
      <c r="J348" s="270">
        <v>0</v>
      </c>
      <c r="K348" s="270">
        <v>0</v>
      </c>
      <c r="L348" s="270">
        <v>0</v>
      </c>
      <c r="M348" s="270">
        <v>0</v>
      </c>
      <c r="N348" s="270">
        <v>0</v>
      </c>
    </row>
    <row r="349" spans="8:14" x14ac:dyDescent="0.25">
      <c r="H349" s="270">
        <v>342</v>
      </c>
      <c r="I349" s="270">
        <v>1</v>
      </c>
      <c r="J349" s="270">
        <v>2</v>
      </c>
      <c r="K349" s="270">
        <v>1</v>
      </c>
      <c r="L349" s="270">
        <v>1</v>
      </c>
      <c r="M349" s="270">
        <v>3</v>
      </c>
      <c r="N349" s="270">
        <v>0</v>
      </c>
    </row>
    <row r="350" spans="8:14" x14ac:dyDescent="0.25">
      <c r="H350" s="270">
        <v>343</v>
      </c>
      <c r="I350" s="270">
        <v>2</v>
      </c>
      <c r="J350" s="270">
        <v>1</v>
      </c>
      <c r="K350" s="270">
        <v>2</v>
      </c>
      <c r="L350" s="270">
        <v>1</v>
      </c>
      <c r="M350" s="270">
        <v>1</v>
      </c>
      <c r="N350" s="270">
        <v>1</v>
      </c>
    </row>
    <row r="351" spans="8:14" x14ac:dyDescent="0.25">
      <c r="H351" s="270">
        <v>345</v>
      </c>
      <c r="I351" s="270">
        <v>1</v>
      </c>
      <c r="J351" s="270">
        <v>0</v>
      </c>
      <c r="K351" s="270">
        <v>0</v>
      </c>
      <c r="L351" s="270">
        <v>1</v>
      </c>
      <c r="M351" s="270">
        <v>0</v>
      </c>
      <c r="N351" s="270">
        <v>0</v>
      </c>
    </row>
    <row r="352" spans="8:14" x14ac:dyDescent="0.25">
      <c r="H352" s="270">
        <v>346</v>
      </c>
      <c r="I352" s="270">
        <v>0</v>
      </c>
      <c r="J352" s="270">
        <v>2</v>
      </c>
      <c r="K352" s="270">
        <v>3</v>
      </c>
      <c r="L352" s="270">
        <v>0</v>
      </c>
      <c r="M352" s="270">
        <v>2</v>
      </c>
      <c r="N352" s="270">
        <v>3</v>
      </c>
    </row>
    <row r="353" spans="8:14" x14ac:dyDescent="0.25">
      <c r="H353" s="270">
        <v>347</v>
      </c>
      <c r="I353" s="270">
        <v>4</v>
      </c>
      <c r="J353" s="270">
        <v>2</v>
      </c>
      <c r="K353" s="270">
        <v>0</v>
      </c>
      <c r="L353" s="270">
        <v>3</v>
      </c>
      <c r="M353" s="270">
        <v>1</v>
      </c>
      <c r="N353" s="270">
        <v>0</v>
      </c>
    </row>
    <row r="354" spans="8:14" x14ac:dyDescent="0.25">
      <c r="H354" s="270">
        <v>348</v>
      </c>
      <c r="I354" s="270">
        <v>0</v>
      </c>
      <c r="J354" s="270">
        <v>2</v>
      </c>
      <c r="K354" s="270">
        <v>2</v>
      </c>
      <c r="L354" s="270">
        <v>0</v>
      </c>
      <c r="M354" s="270">
        <v>2</v>
      </c>
      <c r="N354" s="270">
        <v>2</v>
      </c>
    </row>
    <row r="355" spans="8:14" x14ac:dyDescent="0.25">
      <c r="H355" s="270">
        <v>349</v>
      </c>
      <c r="I355" s="270">
        <v>4</v>
      </c>
      <c r="J355" s="270">
        <v>6</v>
      </c>
      <c r="K355" s="270">
        <v>0</v>
      </c>
      <c r="L355" s="270">
        <v>3</v>
      </c>
      <c r="M355" s="270">
        <v>3</v>
      </c>
      <c r="N355" s="270">
        <v>0</v>
      </c>
    </row>
    <row r="356" spans="8:14" x14ac:dyDescent="0.25">
      <c r="H356" s="270">
        <v>350</v>
      </c>
      <c r="I356" s="270">
        <v>1</v>
      </c>
      <c r="J356" s="270">
        <v>2</v>
      </c>
      <c r="K356" s="270">
        <v>2</v>
      </c>
      <c r="L356" s="270">
        <v>1</v>
      </c>
      <c r="M356" s="270">
        <v>1</v>
      </c>
      <c r="N356" s="270">
        <v>0</v>
      </c>
    </row>
    <row r="357" spans="8:14" x14ac:dyDescent="0.25">
      <c r="H357" s="270">
        <v>352</v>
      </c>
      <c r="I357" s="270">
        <v>0</v>
      </c>
      <c r="J357" s="270">
        <v>0</v>
      </c>
      <c r="K357" s="270">
        <v>0</v>
      </c>
      <c r="L357" s="270">
        <v>0</v>
      </c>
      <c r="M357" s="270">
        <v>1</v>
      </c>
      <c r="N357" s="270">
        <v>0</v>
      </c>
    </row>
    <row r="358" spans="8:14" x14ac:dyDescent="0.25">
      <c r="H358" s="270">
        <v>353</v>
      </c>
      <c r="I358" s="270">
        <v>0</v>
      </c>
      <c r="J358" s="270">
        <v>0</v>
      </c>
      <c r="K358" s="270">
        <v>1</v>
      </c>
      <c r="L358" s="270">
        <v>0</v>
      </c>
      <c r="M358" s="270">
        <v>0</v>
      </c>
      <c r="N358" s="270">
        <v>1</v>
      </c>
    </row>
    <row r="359" spans="8:14" x14ac:dyDescent="0.25">
      <c r="H359" s="270">
        <v>354</v>
      </c>
      <c r="I359" s="270">
        <v>0</v>
      </c>
      <c r="J359" s="270">
        <v>3</v>
      </c>
      <c r="K359" s="270">
        <v>2</v>
      </c>
      <c r="L359" s="270">
        <v>0</v>
      </c>
      <c r="M359" s="270">
        <v>3</v>
      </c>
      <c r="N359" s="270">
        <v>2</v>
      </c>
    </row>
    <row r="360" spans="8:14" x14ac:dyDescent="0.25">
      <c r="H360" s="270">
        <v>355</v>
      </c>
      <c r="I360" s="270">
        <v>1</v>
      </c>
      <c r="J360" s="270">
        <v>0</v>
      </c>
      <c r="K360" s="270">
        <v>0</v>
      </c>
      <c r="L360" s="270">
        <v>1</v>
      </c>
      <c r="M360" s="270">
        <v>1</v>
      </c>
      <c r="N360" s="270">
        <v>0</v>
      </c>
    </row>
    <row r="361" spans="8:14" x14ac:dyDescent="0.25">
      <c r="H361" s="270">
        <v>356</v>
      </c>
      <c r="I361" s="270">
        <v>2</v>
      </c>
      <c r="J361" s="270">
        <v>2</v>
      </c>
      <c r="K361" s="270">
        <v>1</v>
      </c>
      <c r="L361" s="270">
        <v>2</v>
      </c>
      <c r="M361" s="270">
        <v>1</v>
      </c>
      <c r="N361" s="270">
        <v>0</v>
      </c>
    </row>
    <row r="362" spans="8:14" x14ac:dyDescent="0.25">
      <c r="H362" s="270">
        <v>357</v>
      </c>
      <c r="I362" s="270">
        <v>2</v>
      </c>
      <c r="J362" s="270">
        <v>0</v>
      </c>
      <c r="K362" s="270">
        <v>4</v>
      </c>
      <c r="L362" s="270">
        <v>1</v>
      </c>
      <c r="M362" s="270">
        <v>0</v>
      </c>
      <c r="N362" s="270">
        <v>3</v>
      </c>
    </row>
    <row r="363" spans="8:14" x14ac:dyDescent="0.25">
      <c r="H363" s="270">
        <v>358</v>
      </c>
      <c r="I363" s="270">
        <v>2</v>
      </c>
      <c r="J363" s="270">
        <v>1</v>
      </c>
      <c r="K363" s="270">
        <v>1</v>
      </c>
      <c r="L363" s="270">
        <v>2</v>
      </c>
      <c r="M363" s="270">
        <v>2</v>
      </c>
      <c r="N363" s="270">
        <v>1</v>
      </c>
    </row>
    <row r="364" spans="8:14" x14ac:dyDescent="0.25">
      <c r="H364" s="270">
        <v>359</v>
      </c>
      <c r="I364" s="270">
        <v>2</v>
      </c>
      <c r="J364" s="270">
        <v>2</v>
      </c>
      <c r="K364" s="270">
        <v>2</v>
      </c>
      <c r="L364" s="270">
        <v>2</v>
      </c>
      <c r="M364" s="270">
        <v>2</v>
      </c>
      <c r="N364" s="270">
        <v>2</v>
      </c>
    </row>
    <row r="365" spans="8:14" x14ac:dyDescent="0.25">
      <c r="H365" s="270">
        <v>360</v>
      </c>
      <c r="I365" s="270">
        <v>0</v>
      </c>
      <c r="J365" s="270">
        <v>2</v>
      </c>
      <c r="K365" s="270">
        <v>3</v>
      </c>
      <c r="L365" s="270">
        <v>0</v>
      </c>
      <c r="M365" s="270">
        <v>2</v>
      </c>
      <c r="N365" s="270">
        <v>2</v>
      </c>
    </row>
    <row r="366" spans="8:14" x14ac:dyDescent="0.25">
      <c r="H366" s="270">
        <v>361</v>
      </c>
      <c r="I366" s="270">
        <v>1</v>
      </c>
      <c r="J366" s="270">
        <v>2</v>
      </c>
      <c r="K366" s="270">
        <v>1</v>
      </c>
      <c r="L366" s="270">
        <v>1</v>
      </c>
      <c r="M366" s="270">
        <v>1</v>
      </c>
      <c r="N366" s="270">
        <v>1</v>
      </c>
    </row>
    <row r="367" spans="8:14" x14ac:dyDescent="0.25">
      <c r="H367" s="270">
        <v>362</v>
      </c>
      <c r="I367" s="270">
        <v>1</v>
      </c>
      <c r="J367" s="270">
        <v>0</v>
      </c>
      <c r="K367" s="270">
        <v>3</v>
      </c>
      <c r="L367" s="270">
        <v>1</v>
      </c>
      <c r="M367" s="270">
        <v>0</v>
      </c>
      <c r="N367" s="270">
        <v>3</v>
      </c>
    </row>
    <row r="368" spans="8:14" x14ac:dyDescent="0.25">
      <c r="H368" s="270">
        <v>363</v>
      </c>
      <c r="I368" s="270">
        <v>0</v>
      </c>
      <c r="J368" s="270">
        <v>0</v>
      </c>
      <c r="K368" s="270">
        <v>2</v>
      </c>
      <c r="L368" s="270">
        <v>1</v>
      </c>
      <c r="M368" s="270">
        <v>0</v>
      </c>
      <c r="N368" s="270">
        <v>2</v>
      </c>
    </row>
    <row r="369" spans="8:14" x14ac:dyDescent="0.25">
      <c r="H369" s="270">
        <v>364</v>
      </c>
      <c r="I369" s="270">
        <v>1</v>
      </c>
      <c r="J369" s="270">
        <v>2</v>
      </c>
      <c r="K369" s="270">
        <v>1</v>
      </c>
      <c r="L369" s="270">
        <v>1</v>
      </c>
      <c r="M369" s="270">
        <v>2</v>
      </c>
      <c r="N369" s="270">
        <v>1</v>
      </c>
    </row>
    <row r="370" spans="8:14" x14ac:dyDescent="0.25">
      <c r="H370" s="270">
        <v>365</v>
      </c>
      <c r="I370" s="270">
        <v>2</v>
      </c>
      <c r="J370" s="270">
        <v>0</v>
      </c>
      <c r="K370" s="270">
        <v>1</v>
      </c>
      <c r="L370" s="270">
        <v>0</v>
      </c>
      <c r="M370" s="270">
        <v>0</v>
      </c>
      <c r="N370" s="270">
        <v>0</v>
      </c>
    </row>
    <row r="371" spans="8:14" x14ac:dyDescent="0.25">
      <c r="H371" s="270">
        <v>366</v>
      </c>
      <c r="I371" s="270">
        <v>0</v>
      </c>
      <c r="J371" s="270">
        <v>0</v>
      </c>
      <c r="K371" s="270">
        <v>2</v>
      </c>
      <c r="L371" s="270">
        <v>1</v>
      </c>
      <c r="M371" s="270">
        <v>0</v>
      </c>
      <c r="N371" s="270">
        <v>2</v>
      </c>
    </row>
    <row r="372" spans="8:14" x14ac:dyDescent="0.25">
      <c r="H372" s="270">
        <v>367</v>
      </c>
      <c r="I372" s="270">
        <v>0</v>
      </c>
      <c r="J372" s="270">
        <v>2</v>
      </c>
      <c r="K372" s="270">
        <v>1</v>
      </c>
      <c r="L372" s="270">
        <v>0</v>
      </c>
      <c r="M372" s="270">
        <v>2</v>
      </c>
      <c r="N372" s="270">
        <v>1</v>
      </c>
    </row>
    <row r="373" spans="8:14" x14ac:dyDescent="0.25">
      <c r="H373" s="270">
        <v>368</v>
      </c>
      <c r="I373" s="270">
        <v>2</v>
      </c>
      <c r="J373" s="270">
        <v>0</v>
      </c>
      <c r="K373" s="270">
        <v>0</v>
      </c>
      <c r="L373" s="270">
        <v>2</v>
      </c>
      <c r="M373" s="270">
        <v>0</v>
      </c>
      <c r="N373" s="270">
        <v>0</v>
      </c>
    </row>
    <row r="374" spans="8:14" x14ac:dyDescent="0.25">
      <c r="H374" s="270">
        <v>369</v>
      </c>
      <c r="I374" s="270">
        <v>1</v>
      </c>
      <c r="J374" s="270">
        <v>1</v>
      </c>
      <c r="K374" s="270">
        <v>2</v>
      </c>
      <c r="L374" s="270">
        <v>0</v>
      </c>
      <c r="M374" s="270">
        <v>0</v>
      </c>
      <c r="N374" s="270">
        <v>2</v>
      </c>
    </row>
    <row r="375" spans="8:14" x14ac:dyDescent="0.25">
      <c r="H375" s="270">
        <v>370</v>
      </c>
      <c r="I375" s="270">
        <v>2</v>
      </c>
      <c r="J375" s="270">
        <v>2</v>
      </c>
      <c r="K375" s="270">
        <v>2</v>
      </c>
      <c r="L375" s="270">
        <v>2</v>
      </c>
      <c r="M375" s="270">
        <v>2</v>
      </c>
      <c r="N375" s="270">
        <v>2</v>
      </c>
    </row>
    <row r="376" spans="8:14" x14ac:dyDescent="0.25">
      <c r="H376" s="270">
        <v>371</v>
      </c>
      <c r="I376" s="270">
        <v>1</v>
      </c>
      <c r="J376" s="270">
        <v>2</v>
      </c>
      <c r="K376" s="270">
        <v>1</v>
      </c>
      <c r="L376" s="270">
        <v>1</v>
      </c>
      <c r="M376" s="270">
        <v>2</v>
      </c>
      <c r="N376" s="270">
        <v>1</v>
      </c>
    </row>
    <row r="377" spans="8:14" x14ac:dyDescent="0.25">
      <c r="H377" s="270">
        <v>372</v>
      </c>
      <c r="I377" s="270">
        <v>0</v>
      </c>
      <c r="J377" s="270">
        <v>2</v>
      </c>
      <c r="K377" s="270">
        <v>1</v>
      </c>
      <c r="L377" s="270">
        <v>0</v>
      </c>
      <c r="M377" s="270">
        <v>3</v>
      </c>
      <c r="N377" s="270">
        <v>1</v>
      </c>
    </row>
    <row r="378" spans="8:14" x14ac:dyDescent="0.25">
      <c r="H378" s="270">
        <v>373</v>
      </c>
      <c r="I378" s="270">
        <v>1</v>
      </c>
      <c r="J378" s="270">
        <v>2</v>
      </c>
      <c r="K378" s="270">
        <v>0</v>
      </c>
      <c r="L378" s="270">
        <v>0</v>
      </c>
      <c r="M378" s="270">
        <v>2</v>
      </c>
      <c r="N378" s="270">
        <v>0</v>
      </c>
    </row>
    <row r="379" spans="8:14" x14ac:dyDescent="0.25">
      <c r="H379" s="270">
        <v>374</v>
      </c>
      <c r="I379" s="270">
        <v>1</v>
      </c>
      <c r="J379" s="270">
        <v>0</v>
      </c>
      <c r="K379" s="270">
        <v>0</v>
      </c>
      <c r="L379" s="270">
        <v>1</v>
      </c>
      <c r="M379" s="270">
        <v>1</v>
      </c>
      <c r="N379" s="270">
        <v>0</v>
      </c>
    </row>
    <row r="380" spans="8:14" x14ac:dyDescent="0.25">
      <c r="H380" s="270">
        <v>375</v>
      </c>
      <c r="I380" s="270">
        <v>1</v>
      </c>
      <c r="J380" s="270">
        <v>1</v>
      </c>
      <c r="K380" s="270">
        <v>2</v>
      </c>
      <c r="L380" s="270">
        <v>1</v>
      </c>
      <c r="M380" s="270">
        <v>1</v>
      </c>
      <c r="N380" s="270">
        <v>2</v>
      </c>
    </row>
    <row r="381" spans="8:14" x14ac:dyDescent="0.25">
      <c r="H381" s="270">
        <v>376</v>
      </c>
      <c r="I381" s="270">
        <v>3</v>
      </c>
      <c r="J381" s="270">
        <v>3</v>
      </c>
      <c r="K381" s="270">
        <v>0</v>
      </c>
      <c r="L381" s="270">
        <v>3</v>
      </c>
      <c r="M381" s="270">
        <v>3</v>
      </c>
      <c r="N381" s="270">
        <v>0</v>
      </c>
    </row>
    <row r="382" spans="8:14" x14ac:dyDescent="0.25">
      <c r="H382" s="270">
        <v>377</v>
      </c>
      <c r="I382" s="270">
        <v>1</v>
      </c>
      <c r="J382" s="270">
        <v>2</v>
      </c>
      <c r="K382" s="270">
        <v>1</v>
      </c>
      <c r="L382" s="270">
        <v>1</v>
      </c>
      <c r="M382" s="270">
        <v>2</v>
      </c>
      <c r="N382" s="270">
        <v>1</v>
      </c>
    </row>
    <row r="383" spans="8:14" x14ac:dyDescent="0.25">
      <c r="H383" s="270">
        <v>378</v>
      </c>
      <c r="I383" s="270">
        <v>0</v>
      </c>
      <c r="J383" s="270">
        <v>3</v>
      </c>
      <c r="K383" s="270">
        <v>1</v>
      </c>
      <c r="L383" s="270">
        <v>0</v>
      </c>
      <c r="M383" s="270">
        <v>2</v>
      </c>
      <c r="N383" s="270">
        <v>0</v>
      </c>
    </row>
    <row r="384" spans="8:14" x14ac:dyDescent="0.25">
      <c r="H384" s="270">
        <v>379</v>
      </c>
      <c r="I384" s="270">
        <v>0</v>
      </c>
      <c r="J384" s="270">
        <v>1</v>
      </c>
      <c r="K384" s="270">
        <v>0</v>
      </c>
      <c r="L384" s="270">
        <v>0</v>
      </c>
      <c r="M384" s="270">
        <v>1</v>
      </c>
      <c r="N384" s="270">
        <v>0</v>
      </c>
    </row>
    <row r="385" spans="8:14" x14ac:dyDescent="0.25">
      <c r="H385" s="270">
        <v>380</v>
      </c>
      <c r="I385" s="270">
        <v>0</v>
      </c>
      <c r="J385" s="270">
        <v>0</v>
      </c>
      <c r="K385" s="270">
        <v>1</v>
      </c>
      <c r="L385" s="270">
        <v>0</v>
      </c>
      <c r="M385" s="270">
        <v>0</v>
      </c>
      <c r="N385" s="270">
        <v>1</v>
      </c>
    </row>
    <row r="386" spans="8:14" x14ac:dyDescent="0.25">
      <c r="H386" s="270">
        <v>381</v>
      </c>
      <c r="I386" s="270">
        <v>0</v>
      </c>
      <c r="J386" s="270">
        <v>0</v>
      </c>
      <c r="K386" s="270">
        <v>4</v>
      </c>
      <c r="L386" s="270">
        <v>0</v>
      </c>
      <c r="M386" s="270">
        <v>1</v>
      </c>
      <c r="N386" s="270">
        <v>1</v>
      </c>
    </row>
    <row r="387" spans="8:14" x14ac:dyDescent="0.25">
      <c r="H387" s="270">
        <v>382</v>
      </c>
      <c r="I387" s="270">
        <v>2</v>
      </c>
      <c r="J387" s="270">
        <v>1</v>
      </c>
      <c r="K387" s="270">
        <v>3</v>
      </c>
      <c r="L387" s="270">
        <v>0</v>
      </c>
      <c r="M387" s="270">
        <v>1</v>
      </c>
      <c r="N387" s="270">
        <v>2</v>
      </c>
    </row>
    <row r="388" spans="8:14" x14ac:dyDescent="0.25">
      <c r="H388" s="270">
        <v>383</v>
      </c>
      <c r="I388" s="270">
        <v>0</v>
      </c>
      <c r="J388" s="270">
        <v>1</v>
      </c>
      <c r="K388" s="270">
        <v>0</v>
      </c>
      <c r="L388" s="270">
        <v>0</v>
      </c>
      <c r="M388" s="270">
        <v>1</v>
      </c>
      <c r="N388" s="270">
        <v>0</v>
      </c>
    </row>
    <row r="389" spans="8:14" x14ac:dyDescent="0.25">
      <c r="H389" s="270">
        <v>384</v>
      </c>
      <c r="I389" s="270">
        <v>2</v>
      </c>
      <c r="J389" s="270">
        <v>3</v>
      </c>
      <c r="K389" s="270">
        <v>3</v>
      </c>
      <c r="L389" s="270">
        <v>2</v>
      </c>
      <c r="M389" s="270">
        <v>2</v>
      </c>
      <c r="N389" s="270">
        <v>2</v>
      </c>
    </row>
    <row r="390" spans="8:14" x14ac:dyDescent="0.25">
      <c r="H390" s="270">
        <v>385</v>
      </c>
      <c r="I390" s="270">
        <v>0</v>
      </c>
      <c r="J390" s="270">
        <v>1</v>
      </c>
      <c r="K390" s="270">
        <v>1</v>
      </c>
      <c r="L390" s="270">
        <v>0</v>
      </c>
      <c r="M390" s="270">
        <v>1</v>
      </c>
      <c r="N390" s="270">
        <v>2</v>
      </c>
    </row>
    <row r="391" spans="8:14" x14ac:dyDescent="0.25">
      <c r="H391" s="270">
        <v>386</v>
      </c>
      <c r="I391" s="270">
        <v>2</v>
      </c>
      <c r="J391" s="270">
        <v>0</v>
      </c>
      <c r="K391" s="270">
        <v>2</v>
      </c>
      <c r="L391" s="270">
        <v>2</v>
      </c>
      <c r="M391" s="270">
        <v>0</v>
      </c>
      <c r="N391" s="270">
        <v>1</v>
      </c>
    </row>
    <row r="392" spans="8:14" x14ac:dyDescent="0.25">
      <c r="H392" s="270">
        <v>387</v>
      </c>
      <c r="I392" s="270">
        <v>0</v>
      </c>
      <c r="J392" s="270">
        <v>2</v>
      </c>
      <c r="K392" s="270">
        <v>1</v>
      </c>
      <c r="L392" s="270">
        <v>1</v>
      </c>
      <c r="M392" s="270">
        <v>2</v>
      </c>
      <c r="N392" s="270">
        <v>0</v>
      </c>
    </row>
    <row r="393" spans="8:14" x14ac:dyDescent="0.25">
      <c r="H393" s="270">
        <v>388</v>
      </c>
      <c r="I393" s="270">
        <v>0</v>
      </c>
      <c r="J393" s="270">
        <v>0</v>
      </c>
      <c r="K393" s="270">
        <v>1</v>
      </c>
      <c r="L393" s="270">
        <v>0</v>
      </c>
      <c r="M393" s="270">
        <v>0</v>
      </c>
      <c r="N393" s="270">
        <v>1</v>
      </c>
    </row>
    <row r="394" spans="8:14" x14ac:dyDescent="0.25">
      <c r="H394" s="270">
        <v>389</v>
      </c>
      <c r="I394" s="270">
        <v>1</v>
      </c>
      <c r="J394" s="270">
        <v>2</v>
      </c>
      <c r="K394" s="270">
        <v>3</v>
      </c>
      <c r="L394" s="270">
        <v>0</v>
      </c>
      <c r="M394" s="270">
        <v>2</v>
      </c>
      <c r="N394" s="270">
        <v>2</v>
      </c>
    </row>
    <row r="395" spans="8:14" x14ac:dyDescent="0.25">
      <c r="H395" s="270">
        <v>390</v>
      </c>
      <c r="I395" s="270">
        <v>0</v>
      </c>
      <c r="J395" s="270">
        <v>1</v>
      </c>
      <c r="K395" s="270">
        <v>3</v>
      </c>
      <c r="L395" s="270">
        <v>0</v>
      </c>
      <c r="M395" s="270">
        <v>1</v>
      </c>
      <c r="N395" s="270">
        <v>2</v>
      </c>
    </row>
    <row r="396" spans="8:14" x14ac:dyDescent="0.25">
      <c r="H396" s="270">
        <v>391</v>
      </c>
      <c r="I396" s="270">
        <v>2</v>
      </c>
      <c r="J396" s="270">
        <v>1</v>
      </c>
      <c r="K396" s="270">
        <v>1</v>
      </c>
      <c r="L396" s="270">
        <v>1</v>
      </c>
      <c r="M396" s="270">
        <v>1</v>
      </c>
      <c r="N396" s="270">
        <v>1</v>
      </c>
    </row>
    <row r="397" spans="8:14" x14ac:dyDescent="0.25">
      <c r="H397" s="270">
        <v>392</v>
      </c>
      <c r="I397" s="270">
        <v>1</v>
      </c>
      <c r="J397" s="270">
        <v>2</v>
      </c>
      <c r="K397" s="270">
        <v>2</v>
      </c>
      <c r="L397" s="270">
        <v>1</v>
      </c>
      <c r="M397" s="270">
        <v>1</v>
      </c>
      <c r="N397" s="270">
        <v>2</v>
      </c>
    </row>
    <row r="398" spans="8:14" x14ac:dyDescent="0.25">
      <c r="H398" s="270">
        <v>393</v>
      </c>
      <c r="I398" s="270">
        <v>2</v>
      </c>
      <c r="J398" s="270">
        <v>2</v>
      </c>
      <c r="K398" s="270">
        <v>2</v>
      </c>
      <c r="L398" s="270">
        <v>2</v>
      </c>
      <c r="M398" s="270">
        <v>1</v>
      </c>
      <c r="N398" s="270">
        <v>2</v>
      </c>
    </row>
    <row r="399" spans="8:14" x14ac:dyDescent="0.25">
      <c r="H399" s="270">
        <v>394</v>
      </c>
      <c r="I399" s="270">
        <v>1</v>
      </c>
      <c r="J399" s="270">
        <v>3</v>
      </c>
      <c r="K399" s="270">
        <v>2</v>
      </c>
      <c r="L399" s="270">
        <v>1</v>
      </c>
      <c r="M399" s="270">
        <v>3</v>
      </c>
      <c r="N399" s="270">
        <v>1</v>
      </c>
    </row>
    <row r="400" spans="8:14" x14ac:dyDescent="0.25">
      <c r="H400" s="270">
        <v>395</v>
      </c>
      <c r="I400" s="270">
        <v>2</v>
      </c>
      <c r="J400" s="270">
        <v>1</v>
      </c>
      <c r="K400" s="270">
        <v>1</v>
      </c>
      <c r="L400" s="270">
        <v>1</v>
      </c>
      <c r="M400" s="270">
        <v>1</v>
      </c>
      <c r="N400" s="270">
        <v>1</v>
      </c>
    </row>
    <row r="401" spans="8:14" x14ac:dyDescent="0.25">
      <c r="H401" s="270">
        <v>396</v>
      </c>
      <c r="I401" s="270">
        <v>1</v>
      </c>
      <c r="J401" s="270">
        <v>1</v>
      </c>
      <c r="K401" s="270">
        <v>0</v>
      </c>
      <c r="L401" s="270">
        <v>0</v>
      </c>
      <c r="M401" s="270">
        <v>1</v>
      </c>
      <c r="N401" s="270">
        <v>0</v>
      </c>
    </row>
    <row r="402" spans="8:14" x14ac:dyDescent="0.25">
      <c r="H402" s="270">
        <v>397</v>
      </c>
      <c r="I402" s="270">
        <v>1</v>
      </c>
      <c r="J402" s="270">
        <v>0</v>
      </c>
      <c r="K402" s="270">
        <v>1</v>
      </c>
      <c r="L402" s="270">
        <v>1</v>
      </c>
      <c r="M402" s="270">
        <v>0</v>
      </c>
      <c r="N402" s="270">
        <v>0</v>
      </c>
    </row>
    <row r="403" spans="8:14" x14ac:dyDescent="0.25">
      <c r="H403" s="270">
        <v>398</v>
      </c>
      <c r="I403" s="270">
        <v>4</v>
      </c>
      <c r="J403" s="270">
        <v>1</v>
      </c>
      <c r="K403" s="270">
        <v>4</v>
      </c>
      <c r="L403" s="270">
        <v>3</v>
      </c>
      <c r="M403" s="270">
        <v>1</v>
      </c>
      <c r="N403" s="270">
        <v>4</v>
      </c>
    </row>
    <row r="404" spans="8:14" x14ac:dyDescent="0.25">
      <c r="H404" s="270">
        <v>399</v>
      </c>
      <c r="I404" s="270">
        <v>3</v>
      </c>
      <c r="J404" s="270">
        <v>0</v>
      </c>
      <c r="K404" s="270">
        <v>3</v>
      </c>
      <c r="L404" s="270">
        <v>2</v>
      </c>
      <c r="M404" s="270">
        <v>0</v>
      </c>
      <c r="N404" s="270">
        <v>3</v>
      </c>
    </row>
    <row r="405" spans="8:14" x14ac:dyDescent="0.25">
      <c r="H405" s="270">
        <v>400</v>
      </c>
      <c r="I405" s="270">
        <v>2</v>
      </c>
      <c r="J405" s="270">
        <v>3</v>
      </c>
      <c r="K405" s="270">
        <v>1</v>
      </c>
      <c r="L405" s="270">
        <v>2</v>
      </c>
      <c r="M405" s="270">
        <v>2</v>
      </c>
      <c r="N405" s="270">
        <v>1</v>
      </c>
    </row>
    <row r="406" spans="8:14" x14ac:dyDescent="0.25">
      <c r="H406" s="270">
        <v>401</v>
      </c>
      <c r="I406" s="270">
        <v>0</v>
      </c>
      <c r="J406" s="270">
        <v>0</v>
      </c>
      <c r="K406" s="270">
        <v>1</v>
      </c>
      <c r="L406" s="270">
        <v>0</v>
      </c>
      <c r="M406" s="270">
        <v>1</v>
      </c>
      <c r="N406" s="270">
        <v>1</v>
      </c>
    </row>
    <row r="407" spans="8:14" x14ac:dyDescent="0.25">
      <c r="H407" s="270">
        <v>402</v>
      </c>
      <c r="I407" s="270">
        <v>0</v>
      </c>
      <c r="J407" s="270">
        <v>2</v>
      </c>
      <c r="K407" s="270">
        <v>1</v>
      </c>
      <c r="L407" s="270">
        <v>0</v>
      </c>
      <c r="M407" s="270">
        <v>2</v>
      </c>
      <c r="N407" s="270">
        <v>1</v>
      </c>
    </row>
    <row r="408" spans="8:14" x14ac:dyDescent="0.25">
      <c r="H408" s="270">
        <v>403</v>
      </c>
      <c r="I408" s="270">
        <v>1</v>
      </c>
      <c r="J408" s="270">
        <v>1</v>
      </c>
      <c r="K408" s="270">
        <v>1</v>
      </c>
      <c r="L408" s="270">
        <v>1</v>
      </c>
      <c r="M408" s="270">
        <v>0</v>
      </c>
      <c r="N408" s="270">
        <v>1</v>
      </c>
    </row>
    <row r="409" spans="8:14" x14ac:dyDescent="0.25">
      <c r="H409" s="270">
        <v>404</v>
      </c>
      <c r="I409" s="270">
        <v>2</v>
      </c>
      <c r="J409" s="270">
        <v>1</v>
      </c>
      <c r="K409" s="270">
        <v>0</v>
      </c>
      <c r="L409" s="270">
        <v>2</v>
      </c>
      <c r="M409" s="270">
        <v>1</v>
      </c>
      <c r="N409" s="270">
        <v>0</v>
      </c>
    </row>
    <row r="410" spans="8:14" x14ac:dyDescent="0.25">
      <c r="H410" s="270">
        <v>406</v>
      </c>
      <c r="I410" s="270">
        <v>1</v>
      </c>
      <c r="J410" s="270">
        <v>1</v>
      </c>
      <c r="K410" s="270">
        <v>0</v>
      </c>
      <c r="L410" s="270">
        <v>1</v>
      </c>
      <c r="M410" s="270">
        <v>1</v>
      </c>
      <c r="N410" s="270">
        <v>0</v>
      </c>
    </row>
    <row r="411" spans="8:14" x14ac:dyDescent="0.25">
      <c r="H411" s="270">
        <v>407</v>
      </c>
      <c r="I411" s="270">
        <v>2</v>
      </c>
      <c r="J411" s="270">
        <v>1</v>
      </c>
      <c r="K411" s="270">
        <v>2</v>
      </c>
      <c r="L411" s="270">
        <v>2</v>
      </c>
      <c r="M411" s="270">
        <v>1</v>
      </c>
      <c r="N411" s="270">
        <v>2</v>
      </c>
    </row>
    <row r="412" spans="8:14" x14ac:dyDescent="0.25">
      <c r="H412" s="270">
        <v>408</v>
      </c>
      <c r="I412" s="270">
        <v>1</v>
      </c>
      <c r="J412" s="270">
        <v>3</v>
      </c>
      <c r="K412" s="270">
        <v>0</v>
      </c>
      <c r="L412" s="270">
        <v>1</v>
      </c>
      <c r="M412" s="270">
        <v>3</v>
      </c>
      <c r="N412" s="270">
        <v>0</v>
      </c>
    </row>
    <row r="413" spans="8:14" x14ac:dyDescent="0.25">
      <c r="H413" s="270">
        <v>409</v>
      </c>
      <c r="I413" s="270">
        <v>3</v>
      </c>
      <c r="J413" s="270">
        <v>0</v>
      </c>
      <c r="K413" s="270">
        <v>5</v>
      </c>
      <c r="L413" s="270">
        <v>3</v>
      </c>
      <c r="M413" s="270">
        <v>0</v>
      </c>
      <c r="N413" s="270">
        <v>5</v>
      </c>
    </row>
    <row r="414" spans="8:14" x14ac:dyDescent="0.25">
      <c r="H414" s="270">
        <v>410</v>
      </c>
      <c r="I414" s="270">
        <v>0</v>
      </c>
      <c r="J414" s="270">
        <v>1</v>
      </c>
      <c r="K414" s="270">
        <v>0</v>
      </c>
      <c r="L414" s="270">
        <v>0</v>
      </c>
      <c r="M414" s="270">
        <v>1</v>
      </c>
      <c r="N414" s="270">
        <v>0</v>
      </c>
    </row>
    <row r="415" spans="8:14" x14ac:dyDescent="0.25">
      <c r="H415" s="270">
        <v>411</v>
      </c>
      <c r="I415" s="270">
        <v>1</v>
      </c>
      <c r="J415" s="270">
        <v>1</v>
      </c>
      <c r="K415" s="270">
        <v>1</v>
      </c>
      <c r="L415" s="270">
        <v>1</v>
      </c>
      <c r="M415" s="270">
        <v>1</v>
      </c>
      <c r="N415" s="270">
        <v>1</v>
      </c>
    </row>
    <row r="416" spans="8:14" x14ac:dyDescent="0.25">
      <c r="H416" s="270">
        <v>412</v>
      </c>
      <c r="I416" s="270">
        <v>0</v>
      </c>
      <c r="J416" s="270">
        <v>1</v>
      </c>
      <c r="K416" s="270">
        <v>2</v>
      </c>
      <c r="L416" s="270">
        <v>0</v>
      </c>
      <c r="M416" s="270">
        <v>1</v>
      </c>
      <c r="N416" s="270">
        <v>2</v>
      </c>
    </row>
    <row r="417" spans="8:14" x14ac:dyDescent="0.25">
      <c r="H417" s="270">
        <v>413</v>
      </c>
      <c r="I417" s="270">
        <v>1</v>
      </c>
      <c r="J417" s="270">
        <v>1</v>
      </c>
      <c r="K417" s="270">
        <v>1</v>
      </c>
      <c r="L417" s="270">
        <v>1</v>
      </c>
      <c r="M417" s="270">
        <v>2</v>
      </c>
      <c r="N417" s="270">
        <v>1</v>
      </c>
    </row>
    <row r="418" spans="8:14" x14ac:dyDescent="0.25">
      <c r="H418" s="270">
        <v>414</v>
      </c>
      <c r="I418" s="270">
        <v>0</v>
      </c>
      <c r="J418" s="270">
        <v>2</v>
      </c>
      <c r="K418" s="270">
        <v>1</v>
      </c>
      <c r="L418" s="270">
        <v>0</v>
      </c>
      <c r="M418" s="270">
        <v>2</v>
      </c>
      <c r="N418" s="270">
        <v>1</v>
      </c>
    </row>
    <row r="419" spans="8:14" x14ac:dyDescent="0.25">
      <c r="H419" s="270">
        <v>415</v>
      </c>
      <c r="I419" s="270">
        <v>0</v>
      </c>
      <c r="J419" s="270">
        <v>2</v>
      </c>
      <c r="K419" s="270">
        <v>1</v>
      </c>
      <c r="L419" s="270">
        <v>0</v>
      </c>
      <c r="M419" s="270">
        <v>1</v>
      </c>
      <c r="N419" s="270">
        <v>1</v>
      </c>
    </row>
    <row r="420" spans="8:14" x14ac:dyDescent="0.25">
      <c r="H420" s="270">
        <v>417</v>
      </c>
      <c r="I420" s="270">
        <v>0</v>
      </c>
      <c r="J420" s="270">
        <v>1</v>
      </c>
      <c r="K420" s="270">
        <v>1</v>
      </c>
      <c r="L420" s="270">
        <v>0</v>
      </c>
      <c r="M420" s="270">
        <v>1</v>
      </c>
      <c r="N420" s="270">
        <v>1</v>
      </c>
    </row>
    <row r="421" spans="8:14" x14ac:dyDescent="0.25">
      <c r="H421" s="270">
        <v>418</v>
      </c>
      <c r="I421" s="270">
        <v>0</v>
      </c>
      <c r="J421" s="270">
        <v>2</v>
      </c>
      <c r="K421" s="270">
        <v>0</v>
      </c>
      <c r="L421" s="270">
        <v>0</v>
      </c>
      <c r="M421" s="270">
        <v>2</v>
      </c>
      <c r="N421" s="270">
        <v>0</v>
      </c>
    </row>
    <row r="422" spans="8:14" x14ac:dyDescent="0.25">
      <c r="H422" s="270">
        <v>419</v>
      </c>
      <c r="I422" s="270">
        <v>2</v>
      </c>
      <c r="J422" s="270">
        <v>0</v>
      </c>
      <c r="K422" s="270">
        <v>1</v>
      </c>
      <c r="L422" s="270">
        <v>2</v>
      </c>
      <c r="M422" s="270">
        <v>0</v>
      </c>
      <c r="N422" s="270">
        <v>1</v>
      </c>
    </row>
    <row r="423" spans="8:14" x14ac:dyDescent="0.25">
      <c r="H423" s="270">
        <v>420</v>
      </c>
      <c r="I423" s="270">
        <v>0</v>
      </c>
      <c r="J423" s="270">
        <v>0</v>
      </c>
      <c r="K423" s="270">
        <v>2</v>
      </c>
      <c r="L423" s="270">
        <v>0</v>
      </c>
      <c r="M423" s="270">
        <v>0</v>
      </c>
      <c r="N423" s="270">
        <v>2</v>
      </c>
    </row>
    <row r="424" spans="8:14" x14ac:dyDescent="0.25">
      <c r="H424" s="270">
        <v>421</v>
      </c>
      <c r="I424" s="270">
        <v>2</v>
      </c>
      <c r="J424" s="270">
        <v>1</v>
      </c>
      <c r="K424" s="270">
        <v>1</v>
      </c>
      <c r="L424" s="270">
        <v>3</v>
      </c>
      <c r="M424" s="270">
        <v>1</v>
      </c>
      <c r="N424" s="270">
        <v>1</v>
      </c>
    </row>
    <row r="425" spans="8:14" x14ac:dyDescent="0.25">
      <c r="H425" s="270">
        <v>422</v>
      </c>
      <c r="I425" s="270">
        <v>0</v>
      </c>
      <c r="J425" s="270">
        <v>2</v>
      </c>
      <c r="K425" s="270">
        <v>0</v>
      </c>
      <c r="L425" s="270">
        <v>0</v>
      </c>
      <c r="M425" s="270">
        <v>2</v>
      </c>
      <c r="N425" s="270">
        <v>0</v>
      </c>
    </row>
    <row r="426" spans="8:14" x14ac:dyDescent="0.25">
      <c r="H426" s="270">
        <v>423</v>
      </c>
      <c r="I426" s="270">
        <v>2</v>
      </c>
      <c r="J426" s="270">
        <v>0</v>
      </c>
      <c r="K426" s="270">
        <v>2</v>
      </c>
      <c r="L426" s="270">
        <v>2</v>
      </c>
      <c r="M426" s="270">
        <v>0</v>
      </c>
      <c r="N426" s="270">
        <v>2</v>
      </c>
    </row>
    <row r="427" spans="8:14" x14ac:dyDescent="0.25">
      <c r="H427" s="270">
        <v>424</v>
      </c>
      <c r="I427" s="270">
        <v>0</v>
      </c>
      <c r="J427" s="270">
        <v>1</v>
      </c>
      <c r="K427" s="270">
        <v>1</v>
      </c>
      <c r="L427" s="270">
        <v>0</v>
      </c>
      <c r="M427" s="270">
        <v>1</v>
      </c>
      <c r="N427" s="270">
        <v>1</v>
      </c>
    </row>
    <row r="428" spans="8:14" x14ac:dyDescent="0.25">
      <c r="H428" s="270">
        <v>425</v>
      </c>
      <c r="I428" s="270">
        <v>1</v>
      </c>
      <c r="J428" s="270">
        <v>1</v>
      </c>
      <c r="K428" s="270">
        <v>2</v>
      </c>
      <c r="L428" s="270">
        <v>1</v>
      </c>
      <c r="M428" s="270">
        <v>1</v>
      </c>
      <c r="N428" s="270">
        <v>2</v>
      </c>
    </row>
    <row r="429" spans="8:14" x14ac:dyDescent="0.25">
      <c r="H429" s="270">
        <v>426</v>
      </c>
      <c r="I429" s="270">
        <v>2</v>
      </c>
      <c r="J429" s="270">
        <v>1</v>
      </c>
      <c r="K429" s="270">
        <v>1</v>
      </c>
      <c r="L429" s="270">
        <v>2</v>
      </c>
      <c r="M429" s="270">
        <v>1</v>
      </c>
      <c r="N429" s="270">
        <v>0</v>
      </c>
    </row>
    <row r="430" spans="8:14" x14ac:dyDescent="0.25">
      <c r="H430" s="270">
        <v>427</v>
      </c>
      <c r="I430" s="270">
        <v>0</v>
      </c>
      <c r="J430" s="270">
        <v>2</v>
      </c>
      <c r="K430" s="270">
        <v>1</v>
      </c>
      <c r="L430" s="270">
        <v>0</v>
      </c>
      <c r="M430" s="270">
        <v>1</v>
      </c>
      <c r="N430" s="270">
        <v>1</v>
      </c>
    </row>
    <row r="431" spans="8:14" x14ac:dyDescent="0.25">
      <c r="H431" s="270">
        <v>428</v>
      </c>
      <c r="I431" s="270">
        <v>1</v>
      </c>
      <c r="J431" s="270">
        <v>0</v>
      </c>
      <c r="K431" s="270">
        <v>1</v>
      </c>
      <c r="L431" s="270">
        <v>1</v>
      </c>
      <c r="M431" s="270">
        <v>0</v>
      </c>
      <c r="N431" s="270">
        <v>1</v>
      </c>
    </row>
    <row r="432" spans="8:14" x14ac:dyDescent="0.25">
      <c r="H432" s="270">
        <v>429</v>
      </c>
      <c r="I432" s="270">
        <v>0</v>
      </c>
      <c r="J432" s="270">
        <v>0</v>
      </c>
      <c r="K432" s="270">
        <v>3</v>
      </c>
      <c r="L432" s="270">
        <v>0</v>
      </c>
      <c r="M432" s="270">
        <v>0</v>
      </c>
      <c r="N432" s="270">
        <v>3</v>
      </c>
    </row>
    <row r="433" spans="8:14" x14ac:dyDescent="0.25">
      <c r="H433" s="270">
        <v>430</v>
      </c>
      <c r="I433" s="270">
        <v>3</v>
      </c>
      <c r="J433" s="270">
        <v>1</v>
      </c>
      <c r="K433" s="270">
        <v>3</v>
      </c>
      <c r="L433" s="270">
        <v>3</v>
      </c>
      <c r="M433" s="270">
        <v>1</v>
      </c>
      <c r="N433" s="270">
        <v>3</v>
      </c>
    </row>
    <row r="434" spans="8:14" x14ac:dyDescent="0.25">
      <c r="H434" s="270">
        <v>431</v>
      </c>
      <c r="I434" s="270">
        <v>0</v>
      </c>
      <c r="J434" s="270">
        <v>0</v>
      </c>
      <c r="K434" s="270">
        <v>1</v>
      </c>
      <c r="L434" s="270">
        <v>0</v>
      </c>
      <c r="M434" s="270">
        <v>0</v>
      </c>
      <c r="N434" s="270">
        <v>1</v>
      </c>
    </row>
    <row r="435" spans="8:14" x14ac:dyDescent="0.25">
      <c r="H435" s="270">
        <v>432</v>
      </c>
      <c r="I435" s="270">
        <v>0</v>
      </c>
      <c r="J435" s="270">
        <v>2</v>
      </c>
      <c r="K435" s="270">
        <v>2</v>
      </c>
      <c r="L435" s="270">
        <v>0</v>
      </c>
      <c r="M435" s="270">
        <v>2</v>
      </c>
      <c r="N435" s="270">
        <v>2</v>
      </c>
    </row>
    <row r="436" spans="8:14" x14ac:dyDescent="0.25">
      <c r="H436" s="270">
        <v>433</v>
      </c>
      <c r="I436" s="270">
        <v>1</v>
      </c>
      <c r="J436" s="270">
        <v>0</v>
      </c>
      <c r="K436" s="270">
        <v>0</v>
      </c>
      <c r="L436" s="270">
        <v>1</v>
      </c>
      <c r="M436" s="270">
        <v>0</v>
      </c>
      <c r="N436" s="270">
        <v>0</v>
      </c>
    </row>
    <row r="437" spans="8:14" x14ac:dyDescent="0.25">
      <c r="H437" s="270">
        <v>434</v>
      </c>
      <c r="I437" s="270">
        <v>2</v>
      </c>
      <c r="J437" s="270">
        <v>0</v>
      </c>
      <c r="K437" s="270">
        <v>1</v>
      </c>
      <c r="L437" s="270">
        <v>1</v>
      </c>
      <c r="M437" s="270">
        <v>0</v>
      </c>
      <c r="N437" s="270">
        <v>2</v>
      </c>
    </row>
    <row r="438" spans="8:14" x14ac:dyDescent="0.25">
      <c r="H438" s="270">
        <v>435</v>
      </c>
      <c r="I438" s="270">
        <v>2</v>
      </c>
      <c r="J438" s="270">
        <v>0</v>
      </c>
      <c r="K438" s="270">
        <v>2</v>
      </c>
      <c r="L438" s="270">
        <v>1</v>
      </c>
      <c r="M438" s="270">
        <v>0</v>
      </c>
      <c r="N438" s="270">
        <v>0</v>
      </c>
    </row>
    <row r="439" spans="8:14" x14ac:dyDescent="0.25">
      <c r="H439" s="270">
        <v>436</v>
      </c>
      <c r="I439" s="270">
        <v>0</v>
      </c>
      <c r="J439" s="270">
        <v>1</v>
      </c>
      <c r="K439" s="270">
        <v>3</v>
      </c>
      <c r="L439" s="270">
        <v>0</v>
      </c>
      <c r="M439" s="270">
        <v>1</v>
      </c>
      <c r="N439" s="270">
        <v>3</v>
      </c>
    </row>
    <row r="440" spans="8:14" x14ac:dyDescent="0.25">
      <c r="H440" s="270">
        <v>437</v>
      </c>
      <c r="I440" s="270">
        <v>0</v>
      </c>
      <c r="J440" s="270">
        <v>1</v>
      </c>
      <c r="K440" s="270">
        <v>1</v>
      </c>
      <c r="L440" s="270">
        <v>0</v>
      </c>
      <c r="M440" s="270">
        <v>1</v>
      </c>
      <c r="N440" s="270">
        <v>2</v>
      </c>
    </row>
    <row r="441" spans="8:14" x14ac:dyDescent="0.25">
      <c r="H441" s="270">
        <v>438</v>
      </c>
      <c r="I441" s="270">
        <v>0</v>
      </c>
      <c r="J441" s="270">
        <v>2</v>
      </c>
      <c r="K441" s="270">
        <v>0</v>
      </c>
      <c r="L441" s="270">
        <v>0</v>
      </c>
      <c r="M441" s="270">
        <v>1</v>
      </c>
      <c r="N441" s="270">
        <v>0</v>
      </c>
    </row>
    <row r="442" spans="8:14" x14ac:dyDescent="0.25">
      <c r="H442" s="270">
        <v>440</v>
      </c>
      <c r="I442" s="270">
        <v>0</v>
      </c>
      <c r="J442" s="270">
        <v>3</v>
      </c>
      <c r="K442" s="270">
        <v>1</v>
      </c>
      <c r="L442" s="270">
        <v>0</v>
      </c>
      <c r="M442" s="270">
        <v>3</v>
      </c>
      <c r="N442" s="270">
        <v>1</v>
      </c>
    </row>
    <row r="443" spans="8:14" x14ac:dyDescent="0.25">
      <c r="H443" s="270">
        <v>441</v>
      </c>
      <c r="I443" s="270">
        <v>0</v>
      </c>
      <c r="J443" s="270">
        <v>0</v>
      </c>
      <c r="K443" s="270">
        <v>2</v>
      </c>
      <c r="L443" s="270">
        <v>1</v>
      </c>
      <c r="M443" s="270">
        <v>0</v>
      </c>
      <c r="N443" s="270">
        <v>2</v>
      </c>
    </row>
    <row r="444" spans="8:14" x14ac:dyDescent="0.25">
      <c r="H444" s="270">
        <v>443</v>
      </c>
      <c r="I444" s="270">
        <v>0</v>
      </c>
      <c r="J444" s="270">
        <v>1</v>
      </c>
      <c r="K444" s="270">
        <v>0</v>
      </c>
      <c r="L444" s="270">
        <v>0</v>
      </c>
      <c r="M444" s="270">
        <v>1</v>
      </c>
      <c r="N444" s="270">
        <v>1</v>
      </c>
    </row>
    <row r="445" spans="8:14" x14ac:dyDescent="0.25">
      <c r="H445" s="270">
        <v>444</v>
      </c>
      <c r="I445" s="270">
        <v>0</v>
      </c>
      <c r="J445" s="270">
        <v>1</v>
      </c>
      <c r="K445" s="270">
        <v>1</v>
      </c>
      <c r="L445" s="270">
        <v>0</v>
      </c>
      <c r="M445" s="270">
        <v>1</v>
      </c>
      <c r="N445" s="270">
        <v>1</v>
      </c>
    </row>
    <row r="446" spans="8:14" x14ac:dyDescent="0.25">
      <c r="H446" s="270">
        <v>445</v>
      </c>
      <c r="I446" s="270">
        <v>0</v>
      </c>
      <c r="J446" s="270">
        <v>1</v>
      </c>
      <c r="K446" s="270">
        <v>0</v>
      </c>
      <c r="L446" s="270">
        <v>0</v>
      </c>
      <c r="M446" s="270">
        <v>1</v>
      </c>
      <c r="N446" s="270">
        <v>0</v>
      </c>
    </row>
    <row r="447" spans="8:14" x14ac:dyDescent="0.25">
      <c r="H447" s="270">
        <v>446</v>
      </c>
      <c r="I447" s="270">
        <v>1</v>
      </c>
      <c r="J447" s="270">
        <v>0</v>
      </c>
      <c r="K447" s="270">
        <v>0</v>
      </c>
      <c r="L447" s="270">
        <v>1</v>
      </c>
      <c r="M447" s="270">
        <v>0</v>
      </c>
      <c r="N447" s="270">
        <v>0</v>
      </c>
    </row>
    <row r="448" spans="8:14" x14ac:dyDescent="0.25">
      <c r="H448" s="270">
        <v>447</v>
      </c>
      <c r="I448" s="270">
        <v>0</v>
      </c>
      <c r="J448" s="270">
        <v>1</v>
      </c>
      <c r="K448" s="270">
        <v>5</v>
      </c>
      <c r="L448" s="270">
        <v>0</v>
      </c>
      <c r="M448" s="270">
        <v>1</v>
      </c>
      <c r="N448" s="270">
        <v>4</v>
      </c>
    </row>
    <row r="449" spans="8:14" x14ac:dyDescent="0.25">
      <c r="H449" s="270">
        <v>448</v>
      </c>
      <c r="I449" s="270">
        <v>0</v>
      </c>
      <c r="J449" s="270">
        <v>0</v>
      </c>
      <c r="K449" s="270">
        <v>4</v>
      </c>
      <c r="L449" s="270">
        <v>0</v>
      </c>
      <c r="M449" s="270">
        <v>0</v>
      </c>
      <c r="N449" s="270">
        <v>4</v>
      </c>
    </row>
    <row r="450" spans="8:14" x14ac:dyDescent="0.25">
      <c r="H450" s="270">
        <v>449</v>
      </c>
      <c r="I450" s="270">
        <v>1</v>
      </c>
      <c r="J450" s="270">
        <v>2</v>
      </c>
      <c r="K450" s="270">
        <v>2</v>
      </c>
      <c r="L450" s="270">
        <v>1</v>
      </c>
      <c r="M450" s="270">
        <v>2</v>
      </c>
      <c r="N450" s="270">
        <v>2</v>
      </c>
    </row>
    <row r="451" spans="8:14" x14ac:dyDescent="0.25">
      <c r="H451" s="270">
        <v>450</v>
      </c>
      <c r="I451" s="270">
        <v>0</v>
      </c>
      <c r="J451" s="270">
        <v>0</v>
      </c>
      <c r="K451" s="270">
        <v>1</v>
      </c>
      <c r="L451" s="270">
        <v>0</v>
      </c>
      <c r="M451" s="270">
        <v>0</v>
      </c>
      <c r="N451" s="270">
        <v>1</v>
      </c>
    </row>
    <row r="452" spans="8:14" x14ac:dyDescent="0.25">
      <c r="H452" s="270">
        <v>451</v>
      </c>
      <c r="I452" s="270">
        <v>0</v>
      </c>
      <c r="J452" s="270">
        <v>0</v>
      </c>
      <c r="K452" s="270">
        <v>1</v>
      </c>
      <c r="L452" s="270">
        <v>1</v>
      </c>
      <c r="M452" s="270">
        <v>0</v>
      </c>
      <c r="N452" s="270">
        <v>1</v>
      </c>
    </row>
    <row r="453" spans="8:14" x14ac:dyDescent="0.25">
      <c r="H453" s="270">
        <v>452</v>
      </c>
      <c r="I453" s="270">
        <v>1</v>
      </c>
      <c r="J453" s="270">
        <v>0</v>
      </c>
      <c r="K453" s="270">
        <v>1</v>
      </c>
      <c r="L453" s="270">
        <v>1</v>
      </c>
      <c r="M453" s="270">
        <v>0</v>
      </c>
      <c r="N453" s="270">
        <v>0</v>
      </c>
    </row>
    <row r="454" spans="8:14" x14ac:dyDescent="0.25">
      <c r="H454" s="270">
        <v>454</v>
      </c>
      <c r="I454" s="270">
        <v>1</v>
      </c>
      <c r="J454" s="270">
        <v>0</v>
      </c>
      <c r="K454" s="270">
        <v>1</v>
      </c>
      <c r="L454" s="270">
        <v>1</v>
      </c>
      <c r="M454" s="270">
        <v>0</v>
      </c>
      <c r="N454" s="270">
        <v>1</v>
      </c>
    </row>
    <row r="455" spans="8:14" x14ac:dyDescent="0.25">
      <c r="H455" s="270">
        <v>455</v>
      </c>
      <c r="I455" s="270">
        <v>2</v>
      </c>
      <c r="J455" s="270">
        <v>0</v>
      </c>
      <c r="K455" s="270">
        <v>2</v>
      </c>
      <c r="L455" s="270">
        <v>2</v>
      </c>
      <c r="M455" s="270">
        <v>0</v>
      </c>
      <c r="N455" s="270">
        <v>2</v>
      </c>
    </row>
    <row r="456" spans="8:14" x14ac:dyDescent="0.25">
      <c r="H456" s="270">
        <v>456</v>
      </c>
      <c r="I456" s="270">
        <v>0</v>
      </c>
      <c r="J456" s="270">
        <v>1</v>
      </c>
      <c r="K456" s="270">
        <v>2</v>
      </c>
      <c r="L456" s="270">
        <v>0</v>
      </c>
      <c r="M456" s="270">
        <v>0</v>
      </c>
      <c r="N456" s="270">
        <v>1</v>
      </c>
    </row>
    <row r="457" spans="8:14" x14ac:dyDescent="0.25">
      <c r="H457" s="270">
        <v>457</v>
      </c>
      <c r="I457" s="270">
        <v>0</v>
      </c>
      <c r="J457" s="270">
        <v>0</v>
      </c>
      <c r="K457" s="270">
        <v>1</v>
      </c>
      <c r="L457" s="270">
        <v>0</v>
      </c>
      <c r="M457" s="270">
        <v>0</v>
      </c>
      <c r="N457" s="270">
        <v>1</v>
      </c>
    </row>
    <row r="458" spans="8:14" x14ac:dyDescent="0.25">
      <c r="H458" s="270">
        <v>458</v>
      </c>
      <c r="I458" s="270">
        <v>1</v>
      </c>
      <c r="J458" s="270">
        <v>0</v>
      </c>
      <c r="K458" s="270">
        <v>3</v>
      </c>
      <c r="L458" s="270">
        <v>1</v>
      </c>
      <c r="M458" s="270">
        <v>0</v>
      </c>
      <c r="N458" s="270">
        <v>3</v>
      </c>
    </row>
    <row r="459" spans="8:14" x14ac:dyDescent="0.25">
      <c r="H459" s="270">
        <v>459</v>
      </c>
      <c r="I459" s="270">
        <v>0</v>
      </c>
      <c r="J459" s="270">
        <v>0</v>
      </c>
      <c r="K459" s="270">
        <v>2</v>
      </c>
      <c r="L459" s="270">
        <v>0</v>
      </c>
      <c r="M459" s="270">
        <v>0</v>
      </c>
      <c r="N459" s="270">
        <v>0</v>
      </c>
    </row>
    <row r="460" spans="8:14" x14ac:dyDescent="0.25">
      <c r="H460" s="270">
        <v>460</v>
      </c>
      <c r="I460" s="270">
        <v>1</v>
      </c>
      <c r="J460" s="270">
        <v>0</v>
      </c>
      <c r="K460" s="270">
        <v>2</v>
      </c>
      <c r="L460" s="270">
        <v>0</v>
      </c>
      <c r="M460" s="270">
        <v>0</v>
      </c>
      <c r="N460" s="270">
        <v>2</v>
      </c>
    </row>
    <row r="461" spans="8:14" x14ac:dyDescent="0.25">
      <c r="H461" s="270">
        <v>461</v>
      </c>
      <c r="I461" s="270">
        <v>0</v>
      </c>
      <c r="J461" s="270">
        <v>0</v>
      </c>
      <c r="K461" s="270">
        <v>1</v>
      </c>
      <c r="L461" s="270">
        <v>0</v>
      </c>
      <c r="M461" s="270">
        <v>0</v>
      </c>
      <c r="N461" s="270">
        <v>1</v>
      </c>
    </row>
    <row r="462" spans="8:14" x14ac:dyDescent="0.25">
      <c r="H462" s="270">
        <v>462</v>
      </c>
      <c r="I462" s="270">
        <v>0</v>
      </c>
      <c r="J462" s="270">
        <v>0</v>
      </c>
      <c r="K462" s="270">
        <v>1</v>
      </c>
      <c r="L462" s="270">
        <v>0</v>
      </c>
      <c r="M462" s="270">
        <v>0</v>
      </c>
      <c r="N462" s="270">
        <v>1</v>
      </c>
    </row>
    <row r="463" spans="8:14" x14ac:dyDescent="0.25">
      <c r="H463" s="270">
        <v>463</v>
      </c>
      <c r="I463" s="270">
        <v>1</v>
      </c>
      <c r="J463" s="270">
        <v>1</v>
      </c>
      <c r="K463" s="270">
        <v>3</v>
      </c>
      <c r="L463" s="270">
        <v>1</v>
      </c>
      <c r="M463" s="270">
        <v>1</v>
      </c>
      <c r="N463" s="270">
        <v>3</v>
      </c>
    </row>
    <row r="464" spans="8:14" x14ac:dyDescent="0.25">
      <c r="H464" s="270">
        <v>465</v>
      </c>
      <c r="I464" s="270">
        <v>0</v>
      </c>
      <c r="J464" s="270">
        <v>0</v>
      </c>
      <c r="K464" s="270">
        <v>1</v>
      </c>
      <c r="L464" s="270">
        <v>0</v>
      </c>
      <c r="M464" s="270">
        <v>0</v>
      </c>
      <c r="N464" s="270">
        <v>1</v>
      </c>
    </row>
    <row r="465" spans="8:14" x14ac:dyDescent="0.25">
      <c r="H465" s="270">
        <v>466</v>
      </c>
      <c r="I465" s="270">
        <v>0</v>
      </c>
      <c r="J465" s="270">
        <v>2</v>
      </c>
      <c r="K465" s="270">
        <v>0</v>
      </c>
      <c r="L465" s="270">
        <v>0</v>
      </c>
      <c r="M465" s="270">
        <v>1</v>
      </c>
      <c r="N465" s="270">
        <v>0</v>
      </c>
    </row>
    <row r="466" spans="8:14" x14ac:dyDescent="0.25">
      <c r="H466" s="270">
        <v>468</v>
      </c>
      <c r="I466" s="270">
        <v>4</v>
      </c>
      <c r="J466" s="270">
        <v>1</v>
      </c>
      <c r="K466" s="270">
        <v>2</v>
      </c>
      <c r="L466" s="270">
        <v>2</v>
      </c>
      <c r="M466" s="270">
        <v>1</v>
      </c>
      <c r="N466" s="270">
        <v>2</v>
      </c>
    </row>
    <row r="467" spans="8:14" x14ac:dyDescent="0.25">
      <c r="H467" s="270">
        <v>469</v>
      </c>
      <c r="I467" s="270">
        <v>1</v>
      </c>
      <c r="J467" s="270">
        <v>0</v>
      </c>
      <c r="K467" s="270">
        <v>2</v>
      </c>
      <c r="L467" s="270">
        <v>1</v>
      </c>
      <c r="M467" s="270">
        <v>0</v>
      </c>
      <c r="N467" s="270">
        <v>2</v>
      </c>
    </row>
    <row r="468" spans="8:14" x14ac:dyDescent="0.25">
      <c r="H468" s="270">
        <v>471</v>
      </c>
      <c r="I468" s="270">
        <v>1</v>
      </c>
      <c r="J468" s="270">
        <v>1</v>
      </c>
      <c r="K468" s="270">
        <v>1</v>
      </c>
      <c r="L468" s="270">
        <v>1</v>
      </c>
      <c r="M468" s="270">
        <v>1</v>
      </c>
      <c r="N468" s="270">
        <v>1</v>
      </c>
    </row>
    <row r="469" spans="8:14" x14ac:dyDescent="0.25">
      <c r="H469" s="270">
        <v>472</v>
      </c>
      <c r="I469" s="270">
        <v>0</v>
      </c>
      <c r="J469" s="270">
        <v>1</v>
      </c>
      <c r="K469" s="270">
        <v>1</v>
      </c>
      <c r="L469" s="270">
        <v>0</v>
      </c>
      <c r="M469" s="270">
        <v>1</v>
      </c>
      <c r="N469" s="270">
        <v>1</v>
      </c>
    </row>
    <row r="470" spans="8:14" x14ac:dyDescent="0.25">
      <c r="H470" s="270">
        <v>473</v>
      </c>
      <c r="I470" s="270">
        <v>0</v>
      </c>
      <c r="J470" s="270">
        <v>1</v>
      </c>
      <c r="K470" s="270">
        <v>1</v>
      </c>
      <c r="L470" s="270">
        <v>0</v>
      </c>
      <c r="M470" s="270">
        <v>1</v>
      </c>
      <c r="N470" s="270">
        <v>1</v>
      </c>
    </row>
    <row r="471" spans="8:14" x14ac:dyDescent="0.25">
      <c r="H471" s="270">
        <v>474</v>
      </c>
      <c r="I471" s="270">
        <v>1</v>
      </c>
      <c r="J471" s="270">
        <v>0</v>
      </c>
      <c r="K471" s="270">
        <v>0</v>
      </c>
      <c r="L471" s="270">
        <v>1</v>
      </c>
      <c r="M471" s="270">
        <v>0</v>
      </c>
      <c r="N471" s="270">
        <v>0</v>
      </c>
    </row>
    <row r="472" spans="8:14" x14ac:dyDescent="0.25">
      <c r="H472" s="270">
        <v>475</v>
      </c>
      <c r="I472" s="270">
        <v>0</v>
      </c>
      <c r="J472" s="270">
        <v>0</v>
      </c>
      <c r="K472" s="270">
        <v>1</v>
      </c>
      <c r="L472" s="270">
        <v>0</v>
      </c>
      <c r="M472" s="270">
        <v>0</v>
      </c>
      <c r="N472" s="270">
        <v>1</v>
      </c>
    </row>
    <row r="473" spans="8:14" x14ac:dyDescent="0.25">
      <c r="H473" s="270">
        <v>476</v>
      </c>
      <c r="I473" s="270">
        <v>1</v>
      </c>
      <c r="J473" s="270">
        <v>0</v>
      </c>
      <c r="K473" s="270">
        <v>0</v>
      </c>
      <c r="L473" s="270">
        <v>0</v>
      </c>
      <c r="M473" s="270">
        <v>0</v>
      </c>
      <c r="N473" s="270">
        <v>0</v>
      </c>
    </row>
    <row r="474" spans="8:14" x14ac:dyDescent="0.25">
      <c r="H474" s="270">
        <v>477</v>
      </c>
      <c r="I474" s="270">
        <v>0</v>
      </c>
      <c r="J474" s="270">
        <v>0</v>
      </c>
      <c r="K474" s="270">
        <v>2</v>
      </c>
      <c r="L474" s="270">
        <v>0</v>
      </c>
      <c r="M474" s="270">
        <v>0</v>
      </c>
      <c r="N474" s="270">
        <v>2</v>
      </c>
    </row>
    <row r="475" spans="8:14" x14ac:dyDescent="0.25">
      <c r="H475" s="270">
        <v>478</v>
      </c>
      <c r="I475" s="270">
        <v>4</v>
      </c>
      <c r="J475" s="270">
        <v>0</v>
      </c>
      <c r="K475" s="270">
        <v>0</v>
      </c>
      <c r="L475" s="270">
        <v>3</v>
      </c>
      <c r="M475" s="270">
        <v>1</v>
      </c>
      <c r="N475" s="270">
        <v>0</v>
      </c>
    </row>
    <row r="476" spans="8:14" x14ac:dyDescent="0.25">
      <c r="H476" s="270">
        <v>479</v>
      </c>
      <c r="I476" s="270">
        <v>1</v>
      </c>
      <c r="J476" s="270">
        <v>1</v>
      </c>
      <c r="K476" s="270">
        <v>0</v>
      </c>
      <c r="L476" s="270">
        <v>0</v>
      </c>
      <c r="M476" s="270">
        <v>2</v>
      </c>
      <c r="N476" s="270">
        <v>0</v>
      </c>
    </row>
    <row r="477" spans="8:14" x14ac:dyDescent="0.25">
      <c r="H477" s="270">
        <v>480</v>
      </c>
      <c r="I477" s="270">
        <v>1</v>
      </c>
      <c r="J477" s="270">
        <v>0</v>
      </c>
      <c r="K477" s="270">
        <v>1</v>
      </c>
      <c r="L477" s="270">
        <v>2</v>
      </c>
      <c r="M477" s="270">
        <v>0</v>
      </c>
      <c r="N477" s="270">
        <v>1</v>
      </c>
    </row>
    <row r="478" spans="8:14" x14ac:dyDescent="0.25">
      <c r="H478" s="270">
        <v>481</v>
      </c>
      <c r="I478" s="270">
        <v>0</v>
      </c>
      <c r="J478" s="270">
        <v>0</v>
      </c>
      <c r="K478" s="270">
        <v>1</v>
      </c>
      <c r="L478" s="270">
        <v>0</v>
      </c>
      <c r="M478" s="270">
        <v>0</v>
      </c>
      <c r="N478" s="270">
        <v>1</v>
      </c>
    </row>
    <row r="479" spans="8:14" x14ac:dyDescent="0.25">
      <c r="H479" s="270">
        <v>482</v>
      </c>
      <c r="I479" s="270">
        <v>0</v>
      </c>
      <c r="J479" s="270">
        <v>1</v>
      </c>
      <c r="K479" s="270">
        <v>0</v>
      </c>
      <c r="L479" s="270">
        <v>0</v>
      </c>
      <c r="M479" s="270">
        <v>1</v>
      </c>
      <c r="N479" s="270">
        <v>1</v>
      </c>
    </row>
    <row r="480" spans="8:14" x14ac:dyDescent="0.25">
      <c r="H480" s="270">
        <v>484</v>
      </c>
      <c r="I480" s="270">
        <v>0</v>
      </c>
      <c r="J480" s="270">
        <v>1</v>
      </c>
      <c r="K480" s="270">
        <v>1</v>
      </c>
      <c r="L480" s="270">
        <v>0</v>
      </c>
      <c r="M480" s="270">
        <v>1</v>
      </c>
      <c r="N480" s="270">
        <v>1</v>
      </c>
    </row>
    <row r="481" spans="8:14" x14ac:dyDescent="0.25">
      <c r="H481" s="270">
        <v>486</v>
      </c>
      <c r="I481" s="270">
        <v>1</v>
      </c>
      <c r="J481" s="270">
        <v>1</v>
      </c>
      <c r="K481" s="270">
        <v>2</v>
      </c>
      <c r="L481" s="270">
        <v>1</v>
      </c>
      <c r="M481" s="270">
        <v>1</v>
      </c>
      <c r="N481" s="270">
        <v>2</v>
      </c>
    </row>
    <row r="482" spans="8:14" x14ac:dyDescent="0.25">
      <c r="H482" s="270">
        <v>487</v>
      </c>
      <c r="I482" s="270">
        <v>1</v>
      </c>
      <c r="J482" s="270">
        <v>1</v>
      </c>
      <c r="K482" s="270">
        <v>1</v>
      </c>
      <c r="L482" s="270">
        <v>1</v>
      </c>
      <c r="M482" s="270">
        <v>1</v>
      </c>
      <c r="N482" s="270">
        <v>1</v>
      </c>
    </row>
    <row r="483" spans="8:14" x14ac:dyDescent="0.25">
      <c r="H483" s="270">
        <v>488</v>
      </c>
      <c r="I483" s="270">
        <v>1</v>
      </c>
      <c r="J483" s="270">
        <v>1</v>
      </c>
      <c r="K483" s="270">
        <v>0</v>
      </c>
      <c r="L483" s="270">
        <v>1</v>
      </c>
      <c r="M483" s="270">
        <v>1</v>
      </c>
      <c r="N483" s="270">
        <v>0</v>
      </c>
    </row>
    <row r="484" spans="8:14" x14ac:dyDescent="0.25">
      <c r="H484" s="270">
        <v>489</v>
      </c>
      <c r="I484" s="270">
        <v>0</v>
      </c>
      <c r="J484" s="270">
        <v>1</v>
      </c>
      <c r="K484" s="270">
        <v>0</v>
      </c>
      <c r="L484" s="270">
        <v>0</v>
      </c>
      <c r="M484" s="270">
        <v>1</v>
      </c>
      <c r="N484" s="270">
        <v>0</v>
      </c>
    </row>
    <row r="485" spans="8:14" x14ac:dyDescent="0.25">
      <c r="H485" s="270">
        <v>490</v>
      </c>
      <c r="I485" s="270">
        <v>1</v>
      </c>
      <c r="J485" s="270">
        <v>0</v>
      </c>
      <c r="K485" s="270">
        <v>0</v>
      </c>
      <c r="L485" s="270">
        <v>0</v>
      </c>
      <c r="M485" s="270">
        <v>0</v>
      </c>
      <c r="N485" s="270">
        <v>0</v>
      </c>
    </row>
    <row r="486" spans="8:14" x14ac:dyDescent="0.25">
      <c r="H486" s="270">
        <v>491</v>
      </c>
      <c r="I486" s="270">
        <v>0</v>
      </c>
      <c r="J486" s="270">
        <v>0</v>
      </c>
      <c r="K486" s="270">
        <v>2</v>
      </c>
      <c r="L486" s="270">
        <v>0</v>
      </c>
      <c r="M486" s="270">
        <v>0</v>
      </c>
      <c r="N486" s="270">
        <v>1</v>
      </c>
    </row>
    <row r="487" spans="8:14" x14ac:dyDescent="0.25">
      <c r="H487" s="270">
        <v>492</v>
      </c>
      <c r="I487" s="270">
        <v>0</v>
      </c>
      <c r="J487" s="270">
        <v>0</v>
      </c>
      <c r="K487" s="270">
        <v>1</v>
      </c>
      <c r="L487" s="270">
        <v>0</v>
      </c>
      <c r="M487" s="270">
        <v>0</v>
      </c>
      <c r="N487" s="270">
        <v>1</v>
      </c>
    </row>
    <row r="488" spans="8:14" x14ac:dyDescent="0.25">
      <c r="H488" s="270">
        <v>493</v>
      </c>
      <c r="I488" s="270">
        <v>0</v>
      </c>
      <c r="J488" s="270">
        <v>0</v>
      </c>
      <c r="K488" s="270">
        <v>0</v>
      </c>
      <c r="L488" s="270">
        <v>0</v>
      </c>
      <c r="M488" s="270">
        <v>1</v>
      </c>
      <c r="N488" s="270">
        <v>0</v>
      </c>
    </row>
    <row r="489" spans="8:14" x14ac:dyDescent="0.25">
      <c r="H489" s="270">
        <v>494</v>
      </c>
      <c r="I489" s="270">
        <v>0</v>
      </c>
      <c r="J489" s="270">
        <v>2</v>
      </c>
      <c r="K489" s="270">
        <v>0</v>
      </c>
      <c r="L489" s="270">
        <v>0</v>
      </c>
      <c r="M489" s="270">
        <v>2</v>
      </c>
      <c r="N489" s="270">
        <v>0</v>
      </c>
    </row>
    <row r="490" spans="8:14" x14ac:dyDescent="0.25">
      <c r="H490" s="270">
        <v>495</v>
      </c>
      <c r="I490" s="270">
        <v>0</v>
      </c>
      <c r="J490" s="270">
        <v>0</v>
      </c>
      <c r="K490" s="270">
        <v>1</v>
      </c>
      <c r="L490" s="270">
        <v>0</v>
      </c>
      <c r="M490" s="270">
        <v>0</v>
      </c>
      <c r="N490" s="270">
        <v>2</v>
      </c>
    </row>
    <row r="491" spans="8:14" x14ac:dyDescent="0.25">
      <c r="H491" s="270">
        <v>496</v>
      </c>
      <c r="I491" s="270">
        <v>1</v>
      </c>
      <c r="J491" s="270">
        <v>0</v>
      </c>
      <c r="K491" s="270">
        <v>0</v>
      </c>
      <c r="L491" s="270">
        <v>1</v>
      </c>
      <c r="M491" s="270">
        <v>0</v>
      </c>
      <c r="N491" s="270">
        <v>0</v>
      </c>
    </row>
    <row r="492" spans="8:14" x14ac:dyDescent="0.25">
      <c r="H492" s="270">
        <v>497</v>
      </c>
      <c r="I492" s="270">
        <v>0</v>
      </c>
      <c r="J492" s="270">
        <v>1</v>
      </c>
      <c r="K492" s="270">
        <v>0</v>
      </c>
      <c r="L492" s="270">
        <v>0</v>
      </c>
      <c r="M492" s="270">
        <v>1</v>
      </c>
      <c r="N492" s="270">
        <v>0</v>
      </c>
    </row>
    <row r="493" spans="8:14" x14ac:dyDescent="0.25">
      <c r="H493" s="270">
        <v>498</v>
      </c>
      <c r="I493" s="270">
        <v>1</v>
      </c>
      <c r="J493" s="270">
        <v>2</v>
      </c>
      <c r="K493" s="270">
        <v>2</v>
      </c>
      <c r="L493" s="270">
        <v>1</v>
      </c>
      <c r="M493" s="270">
        <v>2</v>
      </c>
      <c r="N493" s="270">
        <v>2</v>
      </c>
    </row>
    <row r="494" spans="8:14" x14ac:dyDescent="0.25">
      <c r="H494" s="270">
        <v>499</v>
      </c>
      <c r="I494" s="270">
        <v>0</v>
      </c>
      <c r="J494" s="270">
        <v>1</v>
      </c>
      <c r="K494" s="270">
        <v>0</v>
      </c>
      <c r="L494" s="270">
        <v>0</v>
      </c>
      <c r="M494" s="270">
        <v>0</v>
      </c>
      <c r="N494" s="270">
        <v>0</v>
      </c>
    </row>
    <row r="495" spans="8:14" x14ac:dyDescent="0.25">
      <c r="H495" s="270">
        <v>500</v>
      </c>
      <c r="I495" s="270">
        <v>1</v>
      </c>
      <c r="J495" s="270">
        <v>0</v>
      </c>
      <c r="K495" s="270">
        <v>1</v>
      </c>
      <c r="L495" s="270">
        <v>1</v>
      </c>
      <c r="M495" s="270">
        <v>0</v>
      </c>
      <c r="N495" s="270">
        <v>1</v>
      </c>
    </row>
    <row r="496" spans="8:14" x14ac:dyDescent="0.25">
      <c r="H496" s="270">
        <v>501</v>
      </c>
      <c r="I496" s="270">
        <v>0</v>
      </c>
      <c r="J496" s="270">
        <v>0</v>
      </c>
      <c r="K496" s="270">
        <v>2</v>
      </c>
      <c r="L496" s="270">
        <v>0</v>
      </c>
      <c r="M496" s="270">
        <v>0</v>
      </c>
      <c r="N496" s="270">
        <v>2</v>
      </c>
    </row>
    <row r="497" spans="8:14" x14ac:dyDescent="0.25">
      <c r="H497" s="270">
        <v>502</v>
      </c>
      <c r="I497" s="270">
        <v>1</v>
      </c>
      <c r="J497" s="270">
        <v>0</v>
      </c>
      <c r="K497" s="270">
        <v>0</v>
      </c>
      <c r="L497" s="270">
        <v>1</v>
      </c>
      <c r="M497" s="270">
        <v>0</v>
      </c>
      <c r="N497" s="270">
        <v>0</v>
      </c>
    </row>
    <row r="498" spans="8:14" x14ac:dyDescent="0.25">
      <c r="H498" s="270">
        <v>503</v>
      </c>
      <c r="I498" s="270">
        <v>0</v>
      </c>
      <c r="J498" s="270">
        <v>1</v>
      </c>
      <c r="K498" s="270">
        <v>0</v>
      </c>
      <c r="L498" s="270">
        <v>0</v>
      </c>
      <c r="M498" s="270">
        <v>1</v>
      </c>
      <c r="N498" s="270">
        <v>1</v>
      </c>
    </row>
    <row r="499" spans="8:14" x14ac:dyDescent="0.25">
      <c r="H499" s="270">
        <v>504</v>
      </c>
      <c r="I499" s="270">
        <v>1</v>
      </c>
      <c r="J499" s="270">
        <v>0</v>
      </c>
      <c r="K499" s="270">
        <v>0</v>
      </c>
      <c r="L499" s="270">
        <v>1</v>
      </c>
      <c r="M499" s="270">
        <v>0</v>
      </c>
      <c r="N499" s="270">
        <v>0</v>
      </c>
    </row>
    <row r="500" spans="8:14" x14ac:dyDescent="0.25">
      <c r="H500" s="270">
        <v>506</v>
      </c>
      <c r="I500" s="270">
        <v>1</v>
      </c>
      <c r="J500" s="270">
        <v>0</v>
      </c>
      <c r="K500" s="270">
        <v>2</v>
      </c>
      <c r="L500" s="270">
        <v>1</v>
      </c>
      <c r="M500" s="270">
        <v>0</v>
      </c>
      <c r="N500" s="270">
        <v>2</v>
      </c>
    </row>
    <row r="501" spans="8:14" x14ac:dyDescent="0.25">
      <c r="H501" s="270">
        <v>507</v>
      </c>
      <c r="I501" s="270">
        <v>0</v>
      </c>
      <c r="J501" s="270">
        <v>2</v>
      </c>
      <c r="K501" s="270">
        <v>1</v>
      </c>
      <c r="L501" s="270">
        <v>0</v>
      </c>
      <c r="M501" s="270">
        <v>2</v>
      </c>
      <c r="N501" s="270">
        <v>1</v>
      </c>
    </row>
    <row r="502" spans="8:14" x14ac:dyDescent="0.25">
      <c r="H502" s="270">
        <v>509</v>
      </c>
      <c r="I502" s="270">
        <v>0</v>
      </c>
      <c r="J502" s="270">
        <v>0</v>
      </c>
      <c r="K502" s="270">
        <v>0</v>
      </c>
      <c r="L502" s="270">
        <v>0</v>
      </c>
      <c r="M502" s="270">
        <v>0</v>
      </c>
      <c r="N502" s="270">
        <v>1</v>
      </c>
    </row>
    <row r="503" spans="8:14" x14ac:dyDescent="0.25">
      <c r="H503" s="270">
        <v>510</v>
      </c>
      <c r="I503" s="270">
        <v>1</v>
      </c>
      <c r="J503" s="270">
        <v>2</v>
      </c>
      <c r="K503" s="270">
        <v>0</v>
      </c>
      <c r="L503" s="270">
        <v>0</v>
      </c>
      <c r="M503" s="270">
        <v>2</v>
      </c>
      <c r="N503" s="270">
        <v>0</v>
      </c>
    </row>
    <row r="504" spans="8:14" x14ac:dyDescent="0.25">
      <c r="H504" s="270">
        <v>514</v>
      </c>
      <c r="I504" s="270">
        <v>0</v>
      </c>
      <c r="J504" s="270">
        <v>0</v>
      </c>
      <c r="K504" s="270">
        <v>1</v>
      </c>
      <c r="L504" s="270">
        <v>0</v>
      </c>
      <c r="M504" s="270">
        <v>0</v>
      </c>
      <c r="N504" s="270">
        <v>1</v>
      </c>
    </row>
    <row r="505" spans="8:14" x14ac:dyDescent="0.25">
      <c r="H505" s="270">
        <v>515</v>
      </c>
      <c r="I505" s="270">
        <v>1</v>
      </c>
      <c r="J505" s="270">
        <v>2</v>
      </c>
      <c r="K505" s="270">
        <v>0</v>
      </c>
      <c r="L505" s="270">
        <v>1</v>
      </c>
      <c r="M505" s="270">
        <v>2</v>
      </c>
      <c r="N505" s="270">
        <v>0</v>
      </c>
    </row>
    <row r="506" spans="8:14" x14ac:dyDescent="0.25">
      <c r="H506" s="270">
        <v>516</v>
      </c>
      <c r="I506" s="270">
        <v>2</v>
      </c>
      <c r="J506" s="270">
        <v>0</v>
      </c>
      <c r="K506" s="270">
        <v>0</v>
      </c>
      <c r="L506" s="270">
        <v>1</v>
      </c>
      <c r="M506" s="270">
        <v>0</v>
      </c>
      <c r="N506" s="270">
        <v>0</v>
      </c>
    </row>
    <row r="507" spans="8:14" x14ac:dyDescent="0.25">
      <c r="H507" s="270">
        <v>517</v>
      </c>
      <c r="I507" s="270">
        <v>0</v>
      </c>
      <c r="J507" s="270">
        <v>0</v>
      </c>
      <c r="K507" s="270">
        <v>2</v>
      </c>
      <c r="L507" s="270">
        <v>0</v>
      </c>
      <c r="M507" s="270">
        <v>0</v>
      </c>
      <c r="N507" s="270">
        <v>1</v>
      </c>
    </row>
    <row r="508" spans="8:14" x14ac:dyDescent="0.25">
      <c r="H508" s="270">
        <v>518</v>
      </c>
      <c r="I508" s="270">
        <v>1</v>
      </c>
      <c r="J508" s="270">
        <v>0</v>
      </c>
      <c r="K508" s="270">
        <v>0</v>
      </c>
      <c r="L508" s="270">
        <v>1</v>
      </c>
      <c r="M508" s="270">
        <v>0</v>
      </c>
      <c r="N508" s="270">
        <v>0</v>
      </c>
    </row>
    <row r="509" spans="8:14" x14ac:dyDescent="0.25">
      <c r="H509" s="270">
        <v>519</v>
      </c>
      <c r="I509" s="270">
        <v>0</v>
      </c>
      <c r="J509" s="270">
        <v>1</v>
      </c>
      <c r="K509" s="270">
        <v>0</v>
      </c>
      <c r="L509" s="270">
        <v>1</v>
      </c>
      <c r="M509" s="270">
        <v>0</v>
      </c>
      <c r="N509" s="270">
        <v>0</v>
      </c>
    </row>
    <row r="510" spans="8:14" x14ac:dyDescent="0.25">
      <c r="H510" s="270">
        <v>520</v>
      </c>
      <c r="I510" s="270">
        <v>0</v>
      </c>
      <c r="J510" s="270">
        <v>0</v>
      </c>
      <c r="K510" s="270">
        <v>2</v>
      </c>
      <c r="L510" s="270">
        <v>0</v>
      </c>
      <c r="M510" s="270">
        <v>0</v>
      </c>
      <c r="N510" s="270">
        <v>2</v>
      </c>
    </row>
    <row r="511" spans="8:14" x14ac:dyDescent="0.25">
      <c r="H511" s="270">
        <v>521</v>
      </c>
      <c r="I511" s="270">
        <v>1</v>
      </c>
      <c r="J511" s="270">
        <v>1</v>
      </c>
      <c r="K511" s="270">
        <v>1</v>
      </c>
      <c r="L511" s="270">
        <v>1</v>
      </c>
      <c r="M511" s="270">
        <v>1</v>
      </c>
      <c r="N511" s="270">
        <v>0</v>
      </c>
    </row>
    <row r="512" spans="8:14" x14ac:dyDescent="0.25">
      <c r="H512" s="270">
        <v>522</v>
      </c>
      <c r="I512" s="270">
        <v>1</v>
      </c>
      <c r="J512" s="270">
        <v>0</v>
      </c>
      <c r="K512" s="270">
        <v>2</v>
      </c>
      <c r="L512" s="270">
        <v>0</v>
      </c>
      <c r="M512" s="270">
        <v>0</v>
      </c>
      <c r="N512" s="270">
        <v>2</v>
      </c>
    </row>
    <row r="513" spans="8:14" x14ac:dyDescent="0.25">
      <c r="H513" s="270">
        <v>523</v>
      </c>
      <c r="I513" s="270">
        <v>1</v>
      </c>
      <c r="J513" s="270">
        <v>1</v>
      </c>
      <c r="K513" s="270">
        <v>0</v>
      </c>
      <c r="L513" s="270">
        <v>0</v>
      </c>
      <c r="M513" s="270">
        <v>1</v>
      </c>
      <c r="N513" s="270">
        <v>0</v>
      </c>
    </row>
    <row r="514" spans="8:14" x14ac:dyDescent="0.25">
      <c r="H514" s="270">
        <v>524</v>
      </c>
      <c r="I514" s="270">
        <v>0</v>
      </c>
      <c r="J514" s="270">
        <v>1</v>
      </c>
      <c r="K514" s="270">
        <v>0</v>
      </c>
      <c r="L514" s="270">
        <v>0</v>
      </c>
      <c r="M514" s="270">
        <v>1</v>
      </c>
      <c r="N514" s="270">
        <v>0</v>
      </c>
    </row>
    <row r="515" spans="8:14" x14ac:dyDescent="0.25">
      <c r="H515" s="270">
        <v>525</v>
      </c>
      <c r="I515" s="270">
        <v>1</v>
      </c>
      <c r="J515" s="270">
        <v>0</v>
      </c>
      <c r="K515" s="270">
        <v>0</v>
      </c>
      <c r="L515" s="270">
        <v>1</v>
      </c>
      <c r="M515" s="270">
        <v>1</v>
      </c>
      <c r="N515" s="270">
        <v>0</v>
      </c>
    </row>
    <row r="516" spans="8:14" x14ac:dyDescent="0.25">
      <c r="H516" s="270">
        <v>526</v>
      </c>
      <c r="I516" s="270">
        <v>0</v>
      </c>
      <c r="J516" s="270">
        <v>0</v>
      </c>
      <c r="K516" s="270">
        <v>1</v>
      </c>
      <c r="L516" s="270">
        <v>0</v>
      </c>
      <c r="M516" s="270">
        <v>0</v>
      </c>
      <c r="N516" s="270">
        <v>1</v>
      </c>
    </row>
    <row r="517" spans="8:14" x14ac:dyDescent="0.25">
      <c r="H517" s="270">
        <v>527</v>
      </c>
      <c r="I517" s="270">
        <v>0</v>
      </c>
      <c r="J517" s="270">
        <v>3</v>
      </c>
      <c r="K517" s="270">
        <v>0</v>
      </c>
      <c r="L517" s="270">
        <v>0</v>
      </c>
      <c r="M517" s="270">
        <v>2</v>
      </c>
      <c r="N517" s="270">
        <v>0</v>
      </c>
    </row>
    <row r="518" spans="8:14" x14ac:dyDescent="0.25">
      <c r="H518" s="270">
        <v>528</v>
      </c>
      <c r="I518" s="270">
        <v>0</v>
      </c>
      <c r="J518" s="270">
        <v>1</v>
      </c>
      <c r="K518" s="270">
        <v>1</v>
      </c>
      <c r="L518" s="270">
        <v>0</v>
      </c>
      <c r="M518" s="270">
        <v>1</v>
      </c>
      <c r="N518" s="270">
        <v>1</v>
      </c>
    </row>
    <row r="519" spans="8:14" x14ac:dyDescent="0.25">
      <c r="H519" s="270">
        <v>529</v>
      </c>
      <c r="I519" s="270">
        <v>1</v>
      </c>
      <c r="J519" s="270">
        <v>0</v>
      </c>
      <c r="K519" s="270">
        <v>1</v>
      </c>
      <c r="L519" s="270">
        <v>1</v>
      </c>
      <c r="M519" s="270">
        <v>0</v>
      </c>
      <c r="N519" s="270">
        <v>1</v>
      </c>
    </row>
    <row r="520" spans="8:14" x14ac:dyDescent="0.25">
      <c r="H520" s="270">
        <v>530</v>
      </c>
      <c r="I520" s="270">
        <v>2</v>
      </c>
      <c r="J520" s="270">
        <v>1</v>
      </c>
      <c r="K520" s="270">
        <v>2</v>
      </c>
      <c r="L520" s="270">
        <v>1</v>
      </c>
      <c r="M520" s="270">
        <v>1</v>
      </c>
      <c r="N520" s="270">
        <v>2</v>
      </c>
    </row>
    <row r="521" spans="8:14" x14ac:dyDescent="0.25">
      <c r="H521" s="270">
        <v>531</v>
      </c>
      <c r="I521" s="270">
        <v>0</v>
      </c>
      <c r="J521" s="270">
        <v>1</v>
      </c>
      <c r="K521" s="270">
        <v>0</v>
      </c>
      <c r="L521" s="270">
        <v>0</v>
      </c>
      <c r="M521" s="270">
        <v>0</v>
      </c>
      <c r="N521" s="270">
        <v>0</v>
      </c>
    </row>
    <row r="522" spans="8:14" x14ac:dyDescent="0.25">
      <c r="H522" s="270">
        <v>533</v>
      </c>
      <c r="I522" s="270">
        <v>0</v>
      </c>
      <c r="J522" s="270">
        <v>1</v>
      </c>
      <c r="K522" s="270">
        <v>0</v>
      </c>
      <c r="L522" s="270">
        <v>0</v>
      </c>
      <c r="M522" s="270">
        <v>1</v>
      </c>
      <c r="N522" s="270">
        <v>0</v>
      </c>
    </row>
    <row r="523" spans="8:14" x14ac:dyDescent="0.25">
      <c r="H523" s="270">
        <v>534</v>
      </c>
      <c r="I523" s="270">
        <v>0</v>
      </c>
      <c r="J523" s="270">
        <v>1</v>
      </c>
      <c r="K523" s="270">
        <v>0</v>
      </c>
      <c r="L523" s="270">
        <v>0</v>
      </c>
      <c r="M523" s="270">
        <v>0</v>
      </c>
      <c r="N523" s="270">
        <v>0</v>
      </c>
    </row>
    <row r="524" spans="8:14" x14ac:dyDescent="0.25">
      <c r="H524" s="270">
        <v>538</v>
      </c>
      <c r="I524" s="270">
        <v>1</v>
      </c>
      <c r="J524" s="270">
        <v>1</v>
      </c>
      <c r="K524" s="270">
        <v>0</v>
      </c>
      <c r="L524" s="270">
        <v>0</v>
      </c>
      <c r="M524" s="270">
        <v>1</v>
      </c>
      <c r="N524" s="270">
        <v>0</v>
      </c>
    </row>
    <row r="525" spans="8:14" x14ac:dyDescent="0.25">
      <c r="H525" s="270">
        <v>539</v>
      </c>
      <c r="I525" s="270">
        <v>0</v>
      </c>
      <c r="J525" s="270">
        <v>1</v>
      </c>
      <c r="K525" s="270">
        <v>1</v>
      </c>
      <c r="L525" s="270">
        <v>0</v>
      </c>
      <c r="M525" s="270">
        <v>1</v>
      </c>
      <c r="N525" s="270">
        <v>1</v>
      </c>
    </row>
    <row r="526" spans="8:14" x14ac:dyDescent="0.25">
      <c r="H526" s="270">
        <v>540</v>
      </c>
      <c r="I526" s="270">
        <v>0</v>
      </c>
      <c r="J526" s="270">
        <v>0</v>
      </c>
      <c r="K526" s="270">
        <v>1</v>
      </c>
      <c r="L526" s="270">
        <v>0</v>
      </c>
      <c r="M526" s="270">
        <v>0</v>
      </c>
      <c r="N526" s="270">
        <v>1</v>
      </c>
    </row>
    <row r="527" spans="8:14" x14ac:dyDescent="0.25">
      <c r="H527" s="270">
        <v>541</v>
      </c>
      <c r="I527" s="270">
        <v>1</v>
      </c>
      <c r="J527" s="270">
        <v>0</v>
      </c>
      <c r="K527" s="270">
        <v>0</v>
      </c>
      <c r="L527" s="270">
        <v>0</v>
      </c>
      <c r="M527" s="270">
        <v>0</v>
      </c>
      <c r="N527" s="270">
        <v>0</v>
      </c>
    </row>
    <row r="528" spans="8:14" x14ac:dyDescent="0.25">
      <c r="H528" s="270">
        <v>542</v>
      </c>
      <c r="I528" s="270">
        <v>0</v>
      </c>
      <c r="J528" s="270">
        <v>0</v>
      </c>
      <c r="K528" s="270">
        <v>1</v>
      </c>
      <c r="L528" s="270">
        <v>0</v>
      </c>
      <c r="M528" s="270">
        <v>0</v>
      </c>
      <c r="N528" s="270">
        <v>1</v>
      </c>
    </row>
    <row r="529" spans="8:14" x14ac:dyDescent="0.25">
      <c r="H529" s="270">
        <v>544</v>
      </c>
      <c r="I529" s="270">
        <v>0</v>
      </c>
      <c r="J529" s="270">
        <v>1</v>
      </c>
      <c r="K529" s="270">
        <v>0</v>
      </c>
      <c r="L529" s="270">
        <v>0</v>
      </c>
      <c r="M529" s="270">
        <v>1</v>
      </c>
      <c r="N529" s="270">
        <v>0</v>
      </c>
    </row>
    <row r="530" spans="8:14" x14ac:dyDescent="0.25">
      <c r="H530" s="270">
        <v>545</v>
      </c>
      <c r="I530" s="270">
        <v>1</v>
      </c>
      <c r="J530" s="270">
        <v>0</v>
      </c>
      <c r="K530" s="270">
        <v>0</v>
      </c>
      <c r="L530" s="270">
        <v>1</v>
      </c>
      <c r="M530" s="270">
        <v>0</v>
      </c>
      <c r="N530" s="270">
        <v>0</v>
      </c>
    </row>
    <row r="531" spans="8:14" x14ac:dyDescent="0.25">
      <c r="H531" s="270">
        <v>547</v>
      </c>
      <c r="I531" s="270">
        <v>0</v>
      </c>
      <c r="J531" s="270">
        <v>1</v>
      </c>
      <c r="K531" s="270">
        <v>0</v>
      </c>
      <c r="L531" s="270">
        <v>0</v>
      </c>
      <c r="M531" s="270">
        <v>1</v>
      </c>
      <c r="N531" s="270">
        <v>0</v>
      </c>
    </row>
    <row r="532" spans="8:14" x14ac:dyDescent="0.25">
      <c r="H532" s="270">
        <v>549</v>
      </c>
      <c r="I532" s="270">
        <v>0</v>
      </c>
      <c r="J532" s="270">
        <v>1</v>
      </c>
      <c r="K532" s="270">
        <v>0</v>
      </c>
      <c r="L532" s="270">
        <v>0</v>
      </c>
      <c r="M532" s="270">
        <v>1</v>
      </c>
      <c r="N532" s="270">
        <v>0</v>
      </c>
    </row>
    <row r="533" spans="8:14" x14ac:dyDescent="0.25">
      <c r="H533" s="270">
        <v>550</v>
      </c>
      <c r="I533" s="270">
        <v>1</v>
      </c>
      <c r="J533" s="270">
        <v>1</v>
      </c>
      <c r="K533" s="270">
        <v>1</v>
      </c>
      <c r="L533" s="270">
        <v>1</v>
      </c>
      <c r="M533" s="270">
        <v>1</v>
      </c>
      <c r="N533" s="270">
        <v>1</v>
      </c>
    </row>
    <row r="534" spans="8:14" x14ac:dyDescent="0.25">
      <c r="H534" s="270">
        <v>551</v>
      </c>
      <c r="I534" s="270">
        <v>2</v>
      </c>
      <c r="J534" s="270">
        <v>0</v>
      </c>
      <c r="K534" s="270">
        <v>2</v>
      </c>
      <c r="L534" s="270">
        <v>0</v>
      </c>
      <c r="M534" s="270">
        <v>0</v>
      </c>
      <c r="N534" s="270">
        <v>2</v>
      </c>
    </row>
    <row r="535" spans="8:14" x14ac:dyDescent="0.25">
      <c r="H535" s="270">
        <v>554</v>
      </c>
      <c r="I535" s="270">
        <v>0</v>
      </c>
      <c r="J535" s="270">
        <v>0</v>
      </c>
      <c r="K535" s="270">
        <v>1</v>
      </c>
      <c r="L535" s="270">
        <v>0</v>
      </c>
      <c r="M535" s="270">
        <v>0</v>
      </c>
      <c r="N535" s="270">
        <v>1</v>
      </c>
    </row>
    <row r="536" spans="8:14" x14ac:dyDescent="0.25">
      <c r="H536" s="270">
        <v>555</v>
      </c>
      <c r="I536" s="270">
        <v>0</v>
      </c>
      <c r="J536" s="270">
        <v>1</v>
      </c>
      <c r="K536" s="270">
        <v>1</v>
      </c>
      <c r="L536" s="270">
        <v>0</v>
      </c>
      <c r="M536" s="270">
        <v>0</v>
      </c>
      <c r="N536" s="270">
        <v>1</v>
      </c>
    </row>
    <row r="537" spans="8:14" x14ac:dyDescent="0.25">
      <c r="H537" s="270">
        <v>556</v>
      </c>
      <c r="I537" s="270">
        <v>0</v>
      </c>
      <c r="J537" s="270">
        <v>2</v>
      </c>
      <c r="K537" s="270">
        <v>1</v>
      </c>
      <c r="L537" s="270">
        <v>0</v>
      </c>
      <c r="M537" s="270">
        <v>2</v>
      </c>
      <c r="N537" s="270">
        <v>1</v>
      </c>
    </row>
    <row r="538" spans="8:14" x14ac:dyDescent="0.25">
      <c r="H538" s="270">
        <v>558</v>
      </c>
      <c r="I538" s="270">
        <v>1</v>
      </c>
      <c r="J538" s="270">
        <v>1</v>
      </c>
      <c r="K538" s="270">
        <v>0</v>
      </c>
      <c r="L538" s="270">
        <v>1</v>
      </c>
      <c r="M538" s="270">
        <v>1</v>
      </c>
      <c r="N538" s="270">
        <v>0</v>
      </c>
    </row>
    <row r="539" spans="8:14" x14ac:dyDescent="0.25">
      <c r="H539" s="270">
        <v>559</v>
      </c>
      <c r="I539" s="270">
        <v>1</v>
      </c>
      <c r="J539" s="270">
        <v>0</v>
      </c>
      <c r="K539" s="270">
        <v>1</v>
      </c>
      <c r="L539" s="270">
        <v>0</v>
      </c>
      <c r="M539" s="270">
        <v>0</v>
      </c>
      <c r="N539" s="270">
        <v>1</v>
      </c>
    </row>
    <row r="540" spans="8:14" x14ac:dyDescent="0.25">
      <c r="H540" s="270">
        <v>560</v>
      </c>
      <c r="I540" s="270">
        <v>0</v>
      </c>
      <c r="J540" s="270">
        <v>0</v>
      </c>
      <c r="K540" s="270">
        <v>1</v>
      </c>
      <c r="L540" s="270">
        <v>0</v>
      </c>
      <c r="M540" s="270">
        <v>0</v>
      </c>
      <c r="N540" s="270">
        <v>1</v>
      </c>
    </row>
    <row r="541" spans="8:14" x14ac:dyDescent="0.25">
      <c r="H541" s="270">
        <v>561</v>
      </c>
      <c r="I541" s="270">
        <v>1</v>
      </c>
      <c r="J541" s="270">
        <v>1</v>
      </c>
      <c r="K541" s="270">
        <v>0</v>
      </c>
      <c r="L541" s="270">
        <v>1</v>
      </c>
      <c r="M541" s="270">
        <v>1</v>
      </c>
      <c r="N541" s="270">
        <v>0</v>
      </c>
    </row>
    <row r="542" spans="8:14" x14ac:dyDescent="0.25">
      <c r="H542" s="270">
        <v>562</v>
      </c>
      <c r="I542" s="270">
        <v>0</v>
      </c>
      <c r="J542" s="270">
        <v>0</v>
      </c>
      <c r="K542" s="270">
        <v>1</v>
      </c>
      <c r="L542" s="270">
        <v>0</v>
      </c>
      <c r="M542" s="270">
        <v>0</v>
      </c>
      <c r="N542" s="270">
        <v>1</v>
      </c>
    </row>
    <row r="543" spans="8:14" x14ac:dyDescent="0.25">
      <c r="H543" s="270">
        <v>564</v>
      </c>
      <c r="I543" s="270">
        <v>1</v>
      </c>
      <c r="J543" s="270">
        <v>0</v>
      </c>
      <c r="K543" s="270">
        <v>1</v>
      </c>
      <c r="L543" s="270">
        <v>1</v>
      </c>
      <c r="M543" s="270">
        <v>0</v>
      </c>
      <c r="N543" s="270">
        <v>1</v>
      </c>
    </row>
    <row r="544" spans="8:14" x14ac:dyDescent="0.25">
      <c r="H544" s="270">
        <v>565</v>
      </c>
      <c r="I544" s="270">
        <v>2</v>
      </c>
      <c r="J544" s="270">
        <v>1</v>
      </c>
      <c r="K544" s="270">
        <v>0</v>
      </c>
      <c r="L544" s="270">
        <v>1</v>
      </c>
      <c r="M544" s="270">
        <v>0</v>
      </c>
      <c r="N544" s="270">
        <v>0</v>
      </c>
    </row>
    <row r="545" spans="8:14" x14ac:dyDescent="0.25">
      <c r="H545" s="270">
        <v>566</v>
      </c>
      <c r="I545" s="270">
        <v>0</v>
      </c>
      <c r="J545" s="270">
        <v>1</v>
      </c>
      <c r="K545" s="270">
        <v>0</v>
      </c>
      <c r="L545" s="270">
        <v>0</v>
      </c>
      <c r="M545" s="270">
        <v>1</v>
      </c>
      <c r="N545" s="270">
        <v>0</v>
      </c>
    </row>
    <row r="546" spans="8:14" x14ac:dyDescent="0.25">
      <c r="H546" s="270">
        <v>567</v>
      </c>
      <c r="I546" s="270">
        <v>1</v>
      </c>
      <c r="J546" s="270">
        <v>0</v>
      </c>
      <c r="K546" s="270">
        <v>0</v>
      </c>
      <c r="L546" s="270">
        <v>1</v>
      </c>
      <c r="M546" s="270">
        <v>0</v>
      </c>
      <c r="N546" s="270">
        <v>0</v>
      </c>
    </row>
    <row r="547" spans="8:14" x14ac:dyDescent="0.25">
      <c r="H547" s="270">
        <v>568</v>
      </c>
      <c r="I547" s="270">
        <v>1</v>
      </c>
      <c r="J547" s="270">
        <v>1</v>
      </c>
      <c r="K547" s="270">
        <v>3</v>
      </c>
      <c r="L547" s="270">
        <v>1</v>
      </c>
      <c r="M547" s="270">
        <v>1</v>
      </c>
      <c r="N547" s="270">
        <v>2</v>
      </c>
    </row>
    <row r="548" spans="8:14" x14ac:dyDescent="0.25">
      <c r="H548" s="270">
        <v>569</v>
      </c>
      <c r="I548" s="270">
        <v>0</v>
      </c>
      <c r="J548" s="270">
        <v>0</v>
      </c>
      <c r="K548" s="270">
        <v>1</v>
      </c>
      <c r="L548" s="270">
        <v>0</v>
      </c>
      <c r="M548" s="270">
        <v>0</v>
      </c>
      <c r="N548" s="270">
        <v>1</v>
      </c>
    </row>
    <row r="549" spans="8:14" x14ac:dyDescent="0.25">
      <c r="H549" s="270">
        <v>571</v>
      </c>
      <c r="I549" s="270">
        <v>2</v>
      </c>
      <c r="J549" s="270">
        <v>0</v>
      </c>
      <c r="K549" s="270">
        <v>0</v>
      </c>
      <c r="L549" s="270">
        <v>2</v>
      </c>
      <c r="M549" s="270">
        <v>0</v>
      </c>
      <c r="N549" s="270">
        <v>0</v>
      </c>
    </row>
    <row r="550" spans="8:14" x14ac:dyDescent="0.25">
      <c r="H550" s="270">
        <v>572</v>
      </c>
      <c r="I550" s="270">
        <v>0</v>
      </c>
      <c r="J550" s="270">
        <v>0</v>
      </c>
      <c r="K550" s="270">
        <v>2</v>
      </c>
      <c r="L550" s="270">
        <v>0</v>
      </c>
      <c r="M550" s="270">
        <v>0</v>
      </c>
      <c r="N550" s="270">
        <v>2</v>
      </c>
    </row>
    <row r="551" spans="8:14" x14ac:dyDescent="0.25">
      <c r="H551" s="270">
        <v>574</v>
      </c>
      <c r="I551" s="270">
        <v>0</v>
      </c>
      <c r="J551" s="270">
        <v>0</v>
      </c>
      <c r="K551" s="270">
        <v>2</v>
      </c>
      <c r="L551" s="270">
        <v>0</v>
      </c>
      <c r="M551" s="270">
        <v>1</v>
      </c>
      <c r="N551" s="270">
        <v>2</v>
      </c>
    </row>
    <row r="552" spans="8:14" x14ac:dyDescent="0.25">
      <c r="H552" s="270">
        <v>575</v>
      </c>
      <c r="I552" s="270">
        <v>0</v>
      </c>
      <c r="J552" s="270">
        <v>1</v>
      </c>
      <c r="K552" s="270">
        <v>0</v>
      </c>
      <c r="L552" s="270">
        <v>0</v>
      </c>
      <c r="M552" s="270">
        <v>1</v>
      </c>
      <c r="N552" s="270">
        <v>0</v>
      </c>
    </row>
    <row r="553" spans="8:14" x14ac:dyDescent="0.25">
      <c r="H553" s="270">
        <v>576</v>
      </c>
      <c r="I553" s="270">
        <v>1</v>
      </c>
      <c r="J553" s="270">
        <v>0</v>
      </c>
      <c r="K553" s="270">
        <v>0</v>
      </c>
      <c r="L553" s="270">
        <v>1</v>
      </c>
      <c r="M553" s="270">
        <v>0</v>
      </c>
      <c r="N553" s="270">
        <v>0</v>
      </c>
    </row>
    <row r="554" spans="8:14" x14ac:dyDescent="0.25">
      <c r="H554" s="270">
        <v>577</v>
      </c>
      <c r="I554" s="270">
        <v>0</v>
      </c>
      <c r="J554" s="270">
        <v>1</v>
      </c>
      <c r="K554" s="270">
        <v>1</v>
      </c>
      <c r="L554" s="270">
        <v>0</v>
      </c>
      <c r="M554" s="270">
        <v>1</v>
      </c>
      <c r="N554" s="270">
        <v>0</v>
      </c>
    </row>
    <row r="555" spans="8:14" x14ac:dyDescent="0.25">
      <c r="H555" s="270">
        <v>578</v>
      </c>
      <c r="I555" s="270">
        <v>0</v>
      </c>
      <c r="J555" s="270">
        <v>1</v>
      </c>
      <c r="K555" s="270">
        <v>0</v>
      </c>
      <c r="L555" s="270">
        <v>0</v>
      </c>
      <c r="M555" s="270">
        <v>1</v>
      </c>
      <c r="N555" s="270">
        <v>0</v>
      </c>
    </row>
    <row r="556" spans="8:14" x14ac:dyDescent="0.25">
      <c r="H556" s="270">
        <v>579</v>
      </c>
      <c r="I556" s="270">
        <v>2</v>
      </c>
      <c r="J556" s="270">
        <v>0</v>
      </c>
      <c r="K556" s="270">
        <v>0</v>
      </c>
      <c r="L556" s="270">
        <v>1</v>
      </c>
      <c r="M556" s="270">
        <v>0</v>
      </c>
      <c r="N556" s="270">
        <v>0</v>
      </c>
    </row>
    <row r="557" spans="8:14" x14ac:dyDescent="0.25">
      <c r="H557" s="270">
        <v>580</v>
      </c>
      <c r="I557" s="270">
        <v>0</v>
      </c>
      <c r="J557" s="270">
        <v>0</v>
      </c>
      <c r="K557" s="270">
        <v>2</v>
      </c>
      <c r="L557" s="270">
        <v>0</v>
      </c>
      <c r="M557" s="270">
        <v>0</v>
      </c>
      <c r="N557" s="270">
        <v>2</v>
      </c>
    </row>
    <row r="558" spans="8:14" x14ac:dyDescent="0.25">
      <c r="H558" s="270">
        <v>581</v>
      </c>
      <c r="I558" s="270">
        <v>2</v>
      </c>
      <c r="J558" s="270">
        <v>0</v>
      </c>
      <c r="K558" s="270">
        <v>1</v>
      </c>
      <c r="L558" s="270">
        <v>2</v>
      </c>
      <c r="M558" s="270">
        <v>0</v>
      </c>
      <c r="N558" s="270">
        <v>1</v>
      </c>
    </row>
    <row r="559" spans="8:14" x14ac:dyDescent="0.25">
      <c r="H559" s="270">
        <v>582</v>
      </c>
      <c r="I559" s="270">
        <v>0</v>
      </c>
      <c r="J559" s="270">
        <v>0</v>
      </c>
      <c r="K559" s="270">
        <v>1</v>
      </c>
      <c r="L559" s="270">
        <v>0</v>
      </c>
      <c r="M559" s="270">
        <v>0</v>
      </c>
      <c r="N559" s="270">
        <v>1</v>
      </c>
    </row>
    <row r="560" spans="8:14" x14ac:dyDescent="0.25">
      <c r="H560" s="270">
        <v>584</v>
      </c>
      <c r="I560" s="270">
        <v>0</v>
      </c>
      <c r="J560" s="270">
        <v>0</v>
      </c>
      <c r="K560" s="270">
        <v>1</v>
      </c>
      <c r="L560" s="270">
        <v>0</v>
      </c>
      <c r="M560" s="270">
        <v>0</v>
      </c>
      <c r="N560" s="270">
        <v>1</v>
      </c>
    </row>
    <row r="561" spans="8:14" x14ac:dyDescent="0.25">
      <c r="H561" s="270">
        <v>587</v>
      </c>
      <c r="I561" s="270">
        <v>0</v>
      </c>
      <c r="J561" s="270">
        <v>1</v>
      </c>
      <c r="K561" s="270">
        <v>1</v>
      </c>
      <c r="L561" s="270">
        <v>0</v>
      </c>
      <c r="M561" s="270">
        <v>1</v>
      </c>
      <c r="N561" s="270">
        <v>1</v>
      </c>
    </row>
    <row r="562" spans="8:14" x14ac:dyDescent="0.25">
      <c r="H562" s="270">
        <v>588</v>
      </c>
      <c r="I562" s="270">
        <v>0</v>
      </c>
      <c r="J562" s="270">
        <v>1</v>
      </c>
      <c r="K562" s="270">
        <v>1</v>
      </c>
      <c r="L562" s="270">
        <v>0</v>
      </c>
      <c r="M562" s="270">
        <v>1</v>
      </c>
      <c r="N562" s="270">
        <v>1</v>
      </c>
    </row>
    <row r="563" spans="8:14" x14ac:dyDescent="0.25">
      <c r="H563" s="270">
        <v>592</v>
      </c>
      <c r="I563" s="270">
        <v>1</v>
      </c>
      <c r="J563" s="270">
        <v>0</v>
      </c>
      <c r="K563" s="270">
        <v>0</v>
      </c>
      <c r="L563" s="270">
        <v>1</v>
      </c>
      <c r="M563" s="270">
        <v>0</v>
      </c>
      <c r="N563" s="270">
        <v>0</v>
      </c>
    </row>
    <row r="564" spans="8:14" x14ac:dyDescent="0.25">
      <c r="H564" s="270">
        <v>593</v>
      </c>
      <c r="I564" s="270">
        <v>0</v>
      </c>
      <c r="J564" s="270">
        <v>1</v>
      </c>
      <c r="K564" s="270">
        <v>0</v>
      </c>
      <c r="L564" s="270">
        <v>0</v>
      </c>
      <c r="M564" s="270">
        <v>1</v>
      </c>
      <c r="N564" s="270">
        <v>0</v>
      </c>
    </row>
    <row r="565" spans="8:14" x14ac:dyDescent="0.25">
      <c r="H565" s="270">
        <v>594</v>
      </c>
      <c r="I565" s="270">
        <v>2</v>
      </c>
      <c r="J565" s="270">
        <v>2</v>
      </c>
      <c r="K565" s="270">
        <v>0</v>
      </c>
      <c r="L565" s="270">
        <v>2</v>
      </c>
      <c r="M565" s="270">
        <v>1</v>
      </c>
      <c r="N565" s="270">
        <v>0</v>
      </c>
    </row>
    <row r="566" spans="8:14" x14ac:dyDescent="0.25">
      <c r="H566" s="270">
        <v>596</v>
      </c>
      <c r="I566" s="270">
        <v>1</v>
      </c>
      <c r="J566" s="270">
        <v>0</v>
      </c>
      <c r="K566" s="270">
        <v>0</v>
      </c>
      <c r="L566" s="270">
        <v>1</v>
      </c>
      <c r="M566" s="270">
        <v>0</v>
      </c>
      <c r="N566" s="270">
        <v>1</v>
      </c>
    </row>
    <row r="567" spans="8:14" x14ac:dyDescent="0.25">
      <c r="H567" s="270">
        <v>597</v>
      </c>
      <c r="I567" s="270">
        <v>1</v>
      </c>
      <c r="J567" s="270">
        <v>0</v>
      </c>
      <c r="K567" s="270">
        <v>0</v>
      </c>
      <c r="L567" s="270">
        <v>1</v>
      </c>
      <c r="M567" s="270">
        <v>0</v>
      </c>
      <c r="N567" s="270">
        <v>0</v>
      </c>
    </row>
    <row r="568" spans="8:14" x14ac:dyDescent="0.25">
      <c r="H568" s="270">
        <v>598</v>
      </c>
      <c r="I568" s="270">
        <v>0</v>
      </c>
      <c r="J568" s="270">
        <v>0</v>
      </c>
      <c r="K568" s="270">
        <v>0</v>
      </c>
      <c r="L568" s="270">
        <v>0</v>
      </c>
      <c r="M568" s="270">
        <v>0</v>
      </c>
      <c r="N568" s="270">
        <v>1</v>
      </c>
    </row>
    <row r="569" spans="8:14" x14ac:dyDescent="0.25">
      <c r="H569" s="270">
        <v>599</v>
      </c>
      <c r="I569" s="270">
        <v>0</v>
      </c>
      <c r="J569" s="270">
        <v>1</v>
      </c>
      <c r="K569" s="270">
        <v>1</v>
      </c>
      <c r="L569" s="270">
        <v>0</v>
      </c>
      <c r="M569" s="270">
        <v>1</v>
      </c>
      <c r="N569" s="270">
        <v>1</v>
      </c>
    </row>
    <row r="570" spans="8:14" x14ac:dyDescent="0.25">
      <c r="H570" s="270">
        <v>600</v>
      </c>
      <c r="I570" s="270">
        <v>0</v>
      </c>
      <c r="J570" s="270">
        <v>1</v>
      </c>
      <c r="K570" s="270">
        <v>1</v>
      </c>
      <c r="L570" s="270">
        <v>0</v>
      </c>
      <c r="M570" s="270">
        <v>1</v>
      </c>
      <c r="N570" s="270">
        <v>0</v>
      </c>
    </row>
    <row r="571" spans="8:14" x14ac:dyDescent="0.25">
      <c r="H571" s="270">
        <v>601</v>
      </c>
      <c r="I571" s="270">
        <v>0</v>
      </c>
      <c r="J571" s="270">
        <v>0</v>
      </c>
      <c r="K571" s="270">
        <v>1</v>
      </c>
      <c r="L571" s="270">
        <v>0</v>
      </c>
      <c r="M571" s="270">
        <v>0</v>
      </c>
      <c r="N571" s="270">
        <v>1</v>
      </c>
    </row>
    <row r="572" spans="8:14" x14ac:dyDescent="0.25">
      <c r="H572" s="270">
        <v>602</v>
      </c>
      <c r="I572" s="270">
        <v>0</v>
      </c>
      <c r="J572" s="270">
        <v>2</v>
      </c>
      <c r="K572" s="270">
        <v>0</v>
      </c>
      <c r="L572" s="270">
        <v>0</v>
      </c>
      <c r="M572" s="270">
        <v>2</v>
      </c>
      <c r="N572" s="270">
        <v>0</v>
      </c>
    </row>
    <row r="573" spans="8:14" x14ac:dyDescent="0.25">
      <c r="H573" s="270">
        <v>603</v>
      </c>
      <c r="I573" s="270">
        <v>0</v>
      </c>
      <c r="J573" s="270">
        <v>1</v>
      </c>
      <c r="K573" s="270">
        <v>1</v>
      </c>
      <c r="L573" s="270">
        <v>0</v>
      </c>
      <c r="M573" s="270">
        <v>1</v>
      </c>
      <c r="N573" s="270">
        <v>0</v>
      </c>
    </row>
    <row r="574" spans="8:14" x14ac:dyDescent="0.25">
      <c r="H574" s="270">
        <v>605</v>
      </c>
      <c r="I574" s="270">
        <v>0</v>
      </c>
      <c r="J574" s="270">
        <v>2</v>
      </c>
      <c r="K574" s="270">
        <v>0</v>
      </c>
      <c r="L574" s="270">
        <v>0</v>
      </c>
      <c r="M574" s="270">
        <v>2</v>
      </c>
      <c r="N574" s="270">
        <v>0</v>
      </c>
    </row>
    <row r="575" spans="8:14" x14ac:dyDescent="0.25">
      <c r="H575" s="270">
        <v>607</v>
      </c>
      <c r="I575" s="270">
        <v>0</v>
      </c>
      <c r="J575" s="270">
        <v>0</v>
      </c>
      <c r="K575" s="270">
        <v>1</v>
      </c>
      <c r="L575" s="270">
        <v>0</v>
      </c>
      <c r="M575" s="270">
        <v>0</v>
      </c>
      <c r="N575" s="270">
        <v>1</v>
      </c>
    </row>
    <row r="576" spans="8:14" x14ac:dyDescent="0.25">
      <c r="H576" s="270">
        <v>608</v>
      </c>
      <c r="I576" s="270">
        <v>0</v>
      </c>
      <c r="J576" s="270">
        <v>1</v>
      </c>
      <c r="K576" s="270">
        <v>1</v>
      </c>
      <c r="L576" s="270">
        <v>0</v>
      </c>
      <c r="M576" s="270">
        <v>1</v>
      </c>
      <c r="N576" s="270">
        <v>1</v>
      </c>
    </row>
    <row r="577" spans="8:14" x14ac:dyDescent="0.25">
      <c r="H577" s="270">
        <v>610</v>
      </c>
      <c r="I577" s="270">
        <v>0</v>
      </c>
      <c r="J577" s="270">
        <v>2</v>
      </c>
      <c r="K577" s="270">
        <v>0</v>
      </c>
      <c r="L577" s="270">
        <v>0</v>
      </c>
      <c r="M577" s="270">
        <v>2</v>
      </c>
      <c r="N577" s="270">
        <v>0</v>
      </c>
    </row>
    <row r="578" spans="8:14" x14ac:dyDescent="0.25">
      <c r="H578" s="270">
        <v>611</v>
      </c>
      <c r="I578" s="270">
        <v>1</v>
      </c>
      <c r="J578" s="270">
        <v>0</v>
      </c>
      <c r="K578" s="270">
        <v>0</v>
      </c>
      <c r="L578" s="270">
        <v>1</v>
      </c>
      <c r="M578" s="270">
        <v>0</v>
      </c>
      <c r="N578" s="270">
        <v>0</v>
      </c>
    </row>
    <row r="579" spans="8:14" x14ac:dyDescent="0.25">
      <c r="H579" s="270">
        <v>612</v>
      </c>
      <c r="I579" s="270">
        <v>0</v>
      </c>
      <c r="J579" s="270">
        <v>0</v>
      </c>
      <c r="K579" s="270">
        <v>1</v>
      </c>
      <c r="L579" s="270">
        <v>0</v>
      </c>
      <c r="M579" s="270">
        <v>0</v>
      </c>
      <c r="N579" s="270">
        <v>1</v>
      </c>
    </row>
    <row r="580" spans="8:14" x14ac:dyDescent="0.25">
      <c r="H580" s="270">
        <v>613</v>
      </c>
      <c r="I580" s="270">
        <v>0</v>
      </c>
      <c r="J580" s="270">
        <v>1</v>
      </c>
      <c r="K580" s="270">
        <v>0</v>
      </c>
      <c r="L580" s="270">
        <v>0</v>
      </c>
      <c r="M580" s="270">
        <v>1</v>
      </c>
      <c r="N580" s="270">
        <v>0</v>
      </c>
    </row>
    <row r="581" spans="8:14" x14ac:dyDescent="0.25">
      <c r="H581" s="270">
        <v>616</v>
      </c>
      <c r="I581" s="270">
        <v>1</v>
      </c>
      <c r="J581" s="270">
        <v>1</v>
      </c>
      <c r="K581" s="270">
        <v>0</v>
      </c>
      <c r="L581" s="270">
        <v>1</v>
      </c>
      <c r="M581" s="270">
        <v>1</v>
      </c>
      <c r="N581" s="270">
        <v>0</v>
      </c>
    </row>
    <row r="582" spans="8:14" x14ac:dyDescent="0.25">
      <c r="H582" s="270">
        <v>617</v>
      </c>
      <c r="I582" s="270">
        <v>0</v>
      </c>
      <c r="J582" s="270">
        <v>0</v>
      </c>
      <c r="K582" s="270">
        <v>1</v>
      </c>
      <c r="L582" s="270">
        <v>0</v>
      </c>
      <c r="M582" s="270">
        <v>0</v>
      </c>
      <c r="N582" s="270">
        <v>1</v>
      </c>
    </row>
    <row r="583" spans="8:14" x14ac:dyDescent="0.25">
      <c r="H583" s="270">
        <v>618</v>
      </c>
      <c r="I583" s="270">
        <v>0</v>
      </c>
      <c r="J583" s="270">
        <v>0</v>
      </c>
      <c r="K583" s="270">
        <v>2</v>
      </c>
      <c r="L583" s="270">
        <v>0</v>
      </c>
      <c r="M583" s="270">
        <v>0</v>
      </c>
      <c r="N583" s="270">
        <v>2</v>
      </c>
    </row>
    <row r="584" spans="8:14" x14ac:dyDescent="0.25">
      <c r="H584" s="270">
        <v>622</v>
      </c>
      <c r="I584" s="270">
        <v>1</v>
      </c>
      <c r="J584" s="270">
        <v>0</v>
      </c>
      <c r="K584" s="270">
        <v>0</v>
      </c>
      <c r="L584" s="270">
        <v>1</v>
      </c>
      <c r="M584" s="270">
        <v>0</v>
      </c>
      <c r="N584" s="270">
        <v>0</v>
      </c>
    </row>
    <row r="585" spans="8:14" x14ac:dyDescent="0.25">
      <c r="H585" s="270">
        <v>623</v>
      </c>
      <c r="I585" s="270">
        <v>0</v>
      </c>
      <c r="J585" s="270">
        <v>0</v>
      </c>
      <c r="K585" s="270">
        <v>1</v>
      </c>
      <c r="L585" s="270">
        <v>0</v>
      </c>
      <c r="M585" s="270">
        <v>0</v>
      </c>
      <c r="N585" s="270">
        <v>1</v>
      </c>
    </row>
    <row r="586" spans="8:14" x14ac:dyDescent="0.25">
      <c r="H586" s="270">
        <v>624</v>
      </c>
      <c r="I586" s="270">
        <v>0</v>
      </c>
      <c r="J586" s="270">
        <v>1</v>
      </c>
      <c r="K586" s="270">
        <v>0</v>
      </c>
      <c r="L586" s="270">
        <v>0</v>
      </c>
      <c r="M586" s="270">
        <v>1</v>
      </c>
      <c r="N586" s="270">
        <v>0</v>
      </c>
    </row>
    <row r="587" spans="8:14" x14ac:dyDescent="0.25">
      <c r="H587" s="270">
        <v>625</v>
      </c>
      <c r="I587" s="270">
        <v>0</v>
      </c>
      <c r="J587" s="270">
        <v>1</v>
      </c>
      <c r="K587" s="270">
        <v>0</v>
      </c>
      <c r="L587" s="270">
        <v>0</v>
      </c>
      <c r="M587" s="270">
        <v>1</v>
      </c>
      <c r="N587" s="270">
        <v>0</v>
      </c>
    </row>
    <row r="588" spans="8:14" x14ac:dyDescent="0.25">
      <c r="H588" s="270">
        <v>626</v>
      </c>
      <c r="I588" s="270">
        <v>1</v>
      </c>
      <c r="J588" s="270">
        <v>0</v>
      </c>
      <c r="K588" s="270">
        <v>0</v>
      </c>
      <c r="L588" s="270">
        <v>0</v>
      </c>
      <c r="M588" s="270">
        <v>1</v>
      </c>
      <c r="N588" s="270">
        <v>0</v>
      </c>
    </row>
    <row r="589" spans="8:14" x14ac:dyDescent="0.25">
      <c r="H589" s="270">
        <v>627</v>
      </c>
      <c r="I589" s="270">
        <v>0</v>
      </c>
      <c r="J589" s="270">
        <v>0</v>
      </c>
      <c r="K589" s="270">
        <v>1</v>
      </c>
      <c r="L589" s="270">
        <v>0</v>
      </c>
      <c r="M589" s="270">
        <v>0</v>
      </c>
      <c r="N589" s="270">
        <v>1</v>
      </c>
    </row>
    <row r="590" spans="8:14" x14ac:dyDescent="0.25">
      <c r="H590" s="270">
        <v>628</v>
      </c>
      <c r="I590" s="270">
        <v>0</v>
      </c>
      <c r="J590" s="270">
        <v>0</v>
      </c>
      <c r="K590" s="270">
        <v>1</v>
      </c>
      <c r="L590" s="270">
        <v>0</v>
      </c>
      <c r="M590" s="270">
        <v>0</v>
      </c>
      <c r="N590" s="270">
        <v>0</v>
      </c>
    </row>
    <row r="591" spans="8:14" x14ac:dyDescent="0.25">
      <c r="H591" s="270">
        <v>631</v>
      </c>
      <c r="I591" s="270">
        <v>1</v>
      </c>
      <c r="J591" s="270">
        <v>0</v>
      </c>
      <c r="K591" s="270">
        <v>0</v>
      </c>
      <c r="L591" s="270">
        <v>1</v>
      </c>
      <c r="M591" s="270">
        <v>0</v>
      </c>
      <c r="N591" s="270">
        <v>0</v>
      </c>
    </row>
    <row r="592" spans="8:14" x14ac:dyDescent="0.25">
      <c r="H592" s="270">
        <v>633</v>
      </c>
      <c r="I592" s="270">
        <v>0</v>
      </c>
      <c r="J592" s="270">
        <v>0</v>
      </c>
      <c r="K592" s="270">
        <v>1</v>
      </c>
      <c r="L592" s="270">
        <v>0</v>
      </c>
      <c r="M592" s="270">
        <v>0</v>
      </c>
      <c r="N592" s="270">
        <v>2</v>
      </c>
    </row>
    <row r="593" spans="8:14" x14ac:dyDescent="0.25">
      <c r="H593" s="270">
        <v>635</v>
      </c>
      <c r="I593" s="270">
        <v>0</v>
      </c>
      <c r="J593" s="270">
        <v>1</v>
      </c>
      <c r="K593" s="270">
        <v>1</v>
      </c>
      <c r="L593" s="270">
        <v>0</v>
      </c>
      <c r="M593" s="270">
        <v>1</v>
      </c>
      <c r="N593" s="270">
        <v>1</v>
      </c>
    </row>
    <row r="594" spans="8:14" x14ac:dyDescent="0.25">
      <c r="H594" s="270">
        <v>636</v>
      </c>
      <c r="I594" s="270">
        <v>0</v>
      </c>
      <c r="J594" s="270">
        <v>1</v>
      </c>
      <c r="K594" s="270">
        <v>1</v>
      </c>
      <c r="L594" s="270">
        <v>0</v>
      </c>
      <c r="M594" s="270">
        <v>0</v>
      </c>
      <c r="N594" s="270">
        <v>1</v>
      </c>
    </row>
    <row r="595" spans="8:14" x14ac:dyDescent="0.25">
      <c r="H595" s="270">
        <v>638</v>
      </c>
      <c r="I595" s="270">
        <v>2</v>
      </c>
      <c r="J595" s="270">
        <v>0</v>
      </c>
      <c r="K595" s="270">
        <v>1</v>
      </c>
      <c r="L595" s="270">
        <v>1</v>
      </c>
      <c r="M595" s="270">
        <v>0</v>
      </c>
      <c r="N595" s="270">
        <v>1</v>
      </c>
    </row>
    <row r="596" spans="8:14" x14ac:dyDescent="0.25">
      <c r="H596" s="270">
        <v>641</v>
      </c>
      <c r="I596" s="270">
        <v>0</v>
      </c>
      <c r="J596" s="270">
        <v>0</v>
      </c>
      <c r="K596" s="270">
        <v>2</v>
      </c>
      <c r="L596" s="270">
        <v>0</v>
      </c>
      <c r="M596" s="270">
        <v>0</v>
      </c>
      <c r="N596" s="270">
        <v>1</v>
      </c>
    </row>
    <row r="597" spans="8:14" x14ac:dyDescent="0.25">
      <c r="H597" s="270">
        <v>642</v>
      </c>
      <c r="I597" s="270">
        <v>1</v>
      </c>
      <c r="J597" s="270">
        <v>0</v>
      </c>
      <c r="K597" s="270">
        <v>0</v>
      </c>
      <c r="L597" s="270">
        <v>1</v>
      </c>
      <c r="M597" s="270">
        <v>0</v>
      </c>
      <c r="N597" s="270">
        <v>0</v>
      </c>
    </row>
    <row r="598" spans="8:14" x14ac:dyDescent="0.25">
      <c r="H598" s="270">
        <v>643</v>
      </c>
      <c r="I598" s="270">
        <v>0</v>
      </c>
      <c r="J598" s="270">
        <v>0</v>
      </c>
      <c r="K598" s="270">
        <v>2</v>
      </c>
      <c r="L598" s="270">
        <v>0</v>
      </c>
      <c r="M598" s="270">
        <v>0</v>
      </c>
      <c r="N598" s="270">
        <v>2</v>
      </c>
    </row>
    <row r="599" spans="8:14" x14ac:dyDescent="0.25">
      <c r="H599" s="270">
        <v>644</v>
      </c>
      <c r="I599" s="270">
        <v>0</v>
      </c>
      <c r="J599" s="270">
        <v>0</v>
      </c>
      <c r="K599" s="270">
        <v>1</v>
      </c>
      <c r="L599" s="270">
        <v>0</v>
      </c>
      <c r="M599" s="270">
        <v>0</v>
      </c>
      <c r="N599" s="270">
        <v>1</v>
      </c>
    </row>
    <row r="600" spans="8:14" x14ac:dyDescent="0.25">
      <c r="H600" s="270">
        <v>645</v>
      </c>
      <c r="I600" s="270">
        <v>0</v>
      </c>
      <c r="J600" s="270">
        <v>0</v>
      </c>
      <c r="K600" s="270">
        <v>1</v>
      </c>
      <c r="L600" s="270">
        <v>0</v>
      </c>
      <c r="M600" s="270">
        <v>0</v>
      </c>
      <c r="N600" s="270">
        <v>0</v>
      </c>
    </row>
    <row r="601" spans="8:14" x14ac:dyDescent="0.25">
      <c r="H601" s="270">
        <v>646</v>
      </c>
      <c r="I601" s="270">
        <v>0</v>
      </c>
      <c r="J601" s="270">
        <v>0</v>
      </c>
      <c r="K601" s="270">
        <v>1</v>
      </c>
      <c r="L601" s="270">
        <v>0</v>
      </c>
      <c r="M601" s="270">
        <v>0</v>
      </c>
      <c r="N601" s="270">
        <v>1</v>
      </c>
    </row>
    <row r="602" spans="8:14" x14ac:dyDescent="0.25">
      <c r="H602" s="270">
        <v>647</v>
      </c>
      <c r="I602" s="270">
        <v>0</v>
      </c>
      <c r="J602" s="270">
        <v>1</v>
      </c>
      <c r="K602" s="270">
        <v>1</v>
      </c>
      <c r="L602" s="270">
        <v>0</v>
      </c>
      <c r="M602" s="270">
        <v>1</v>
      </c>
      <c r="N602" s="270">
        <v>1</v>
      </c>
    </row>
    <row r="603" spans="8:14" x14ac:dyDescent="0.25">
      <c r="H603" s="270">
        <v>652</v>
      </c>
      <c r="I603" s="270">
        <v>0</v>
      </c>
      <c r="J603" s="270">
        <v>1</v>
      </c>
      <c r="K603" s="270">
        <v>1</v>
      </c>
      <c r="L603" s="270">
        <v>0</v>
      </c>
      <c r="M603" s="270">
        <v>0</v>
      </c>
      <c r="N603" s="270">
        <v>0</v>
      </c>
    </row>
    <row r="604" spans="8:14" x14ac:dyDescent="0.25">
      <c r="H604" s="270">
        <v>653</v>
      </c>
      <c r="I604" s="270">
        <v>0</v>
      </c>
      <c r="J604" s="270">
        <v>1</v>
      </c>
      <c r="K604" s="270">
        <v>0</v>
      </c>
      <c r="L604" s="270">
        <v>0</v>
      </c>
      <c r="M604" s="270">
        <v>1</v>
      </c>
      <c r="N604" s="270">
        <v>0</v>
      </c>
    </row>
    <row r="605" spans="8:14" x14ac:dyDescent="0.25">
      <c r="H605" s="270">
        <v>654</v>
      </c>
      <c r="I605" s="270">
        <v>0</v>
      </c>
      <c r="J605" s="270">
        <v>0</v>
      </c>
      <c r="K605" s="270">
        <v>1</v>
      </c>
      <c r="L605" s="270">
        <v>0</v>
      </c>
      <c r="M605" s="270">
        <v>0</v>
      </c>
      <c r="N605" s="270">
        <v>1</v>
      </c>
    </row>
    <row r="606" spans="8:14" x14ac:dyDescent="0.25">
      <c r="H606" s="270">
        <v>656</v>
      </c>
      <c r="I606" s="270">
        <v>1</v>
      </c>
      <c r="J606" s="270">
        <v>0</v>
      </c>
      <c r="K606" s="270">
        <v>0</v>
      </c>
      <c r="L606" s="270">
        <v>1</v>
      </c>
      <c r="M606" s="270">
        <v>0</v>
      </c>
      <c r="N606" s="270">
        <v>0</v>
      </c>
    </row>
    <row r="607" spans="8:14" x14ac:dyDescent="0.25">
      <c r="H607" s="270">
        <v>659</v>
      </c>
      <c r="I607" s="270">
        <v>0</v>
      </c>
      <c r="J607" s="270">
        <v>0</v>
      </c>
      <c r="K607" s="270">
        <v>1</v>
      </c>
      <c r="L607" s="270">
        <v>0</v>
      </c>
      <c r="M607" s="270">
        <v>0</v>
      </c>
      <c r="N607" s="270">
        <v>1</v>
      </c>
    </row>
    <row r="608" spans="8:14" x14ac:dyDescent="0.25">
      <c r="H608" s="270">
        <v>660</v>
      </c>
      <c r="I608" s="270">
        <v>2</v>
      </c>
      <c r="J608" s="270">
        <v>1</v>
      </c>
      <c r="K608" s="270">
        <v>0</v>
      </c>
      <c r="L608" s="270">
        <v>2</v>
      </c>
      <c r="M608" s="270">
        <v>0</v>
      </c>
      <c r="N608" s="270">
        <v>0</v>
      </c>
    </row>
    <row r="609" spans="8:14" x14ac:dyDescent="0.25">
      <c r="H609" s="270">
        <v>662</v>
      </c>
      <c r="I609" s="270">
        <v>1</v>
      </c>
      <c r="J609" s="270">
        <v>0</v>
      </c>
      <c r="K609" s="270">
        <v>0</v>
      </c>
      <c r="L609" s="270">
        <v>1</v>
      </c>
      <c r="M609" s="270">
        <v>0</v>
      </c>
      <c r="N609" s="270">
        <v>0</v>
      </c>
    </row>
    <row r="610" spans="8:14" x14ac:dyDescent="0.25">
      <c r="H610" s="270">
        <v>664</v>
      </c>
      <c r="I610" s="270">
        <v>0</v>
      </c>
      <c r="J610" s="270">
        <v>3</v>
      </c>
      <c r="K610" s="270">
        <v>0</v>
      </c>
      <c r="L610" s="270">
        <v>0</v>
      </c>
      <c r="M610" s="270">
        <v>3</v>
      </c>
      <c r="N610" s="270">
        <v>0</v>
      </c>
    </row>
    <row r="611" spans="8:14" x14ac:dyDescent="0.25">
      <c r="H611" s="270">
        <v>665</v>
      </c>
      <c r="I611" s="270">
        <v>0</v>
      </c>
      <c r="J611" s="270">
        <v>1</v>
      </c>
      <c r="K611" s="270">
        <v>0</v>
      </c>
      <c r="L611" s="270">
        <v>0</v>
      </c>
      <c r="M611" s="270">
        <v>1</v>
      </c>
      <c r="N611" s="270">
        <v>0</v>
      </c>
    </row>
    <row r="612" spans="8:14" x14ac:dyDescent="0.25">
      <c r="H612" s="270">
        <v>667</v>
      </c>
      <c r="I612" s="270">
        <v>1</v>
      </c>
      <c r="J612" s="270">
        <v>0</v>
      </c>
      <c r="K612" s="270">
        <v>0</v>
      </c>
      <c r="L612" s="270">
        <v>0</v>
      </c>
      <c r="M612" s="270">
        <v>0</v>
      </c>
      <c r="N612" s="270">
        <v>0</v>
      </c>
    </row>
    <row r="613" spans="8:14" x14ac:dyDescent="0.25">
      <c r="H613" s="270">
        <v>669</v>
      </c>
      <c r="I613" s="270">
        <v>0</v>
      </c>
      <c r="J613" s="270">
        <v>1</v>
      </c>
      <c r="K613" s="270">
        <v>0</v>
      </c>
      <c r="L613" s="270">
        <v>0</v>
      </c>
      <c r="M613" s="270">
        <v>1</v>
      </c>
      <c r="N613" s="270">
        <v>0</v>
      </c>
    </row>
    <row r="614" spans="8:14" x14ac:dyDescent="0.25">
      <c r="H614" s="270">
        <v>671</v>
      </c>
      <c r="I614" s="270">
        <v>1</v>
      </c>
      <c r="J614" s="270">
        <v>0</v>
      </c>
      <c r="K614" s="270">
        <v>0</v>
      </c>
      <c r="L614" s="270">
        <v>1</v>
      </c>
      <c r="M614" s="270">
        <v>0</v>
      </c>
      <c r="N614" s="270">
        <v>0</v>
      </c>
    </row>
    <row r="615" spans="8:14" x14ac:dyDescent="0.25">
      <c r="H615" s="270">
        <v>672</v>
      </c>
      <c r="I615" s="270">
        <v>0</v>
      </c>
      <c r="J615" s="270">
        <v>1</v>
      </c>
      <c r="K615" s="270">
        <v>0</v>
      </c>
      <c r="L615" s="270">
        <v>0</v>
      </c>
      <c r="M615" s="270">
        <v>1</v>
      </c>
      <c r="N615" s="270">
        <v>0</v>
      </c>
    </row>
    <row r="616" spans="8:14" x14ac:dyDescent="0.25">
      <c r="H616" s="270">
        <v>673</v>
      </c>
      <c r="I616" s="270">
        <v>1</v>
      </c>
      <c r="J616" s="270">
        <v>0</v>
      </c>
      <c r="K616" s="270">
        <v>0</v>
      </c>
      <c r="L616" s="270">
        <v>0</v>
      </c>
      <c r="M616" s="270">
        <v>0</v>
      </c>
      <c r="N616" s="270">
        <v>0</v>
      </c>
    </row>
    <row r="617" spans="8:14" x14ac:dyDescent="0.25">
      <c r="H617" s="270">
        <v>674</v>
      </c>
      <c r="I617" s="270">
        <v>1</v>
      </c>
      <c r="J617" s="270">
        <v>1</v>
      </c>
      <c r="K617" s="270">
        <v>0</v>
      </c>
      <c r="L617" s="270">
        <v>0</v>
      </c>
      <c r="M617" s="270">
        <v>1</v>
      </c>
      <c r="N617" s="270">
        <v>0</v>
      </c>
    </row>
    <row r="618" spans="8:14" x14ac:dyDescent="0.25">
      <c r="H618" s="270">
        <v>676</v>
      </c>
      <c r="I618" s="270">
        <v>0</v>
      </c>
      <c r="J618" s="270">
        <v>1</v>
      </c>
      <c r="K618" s="270">
        <v>0</v>
      </c>
      <c r="L618" s="270">
        <v>0</v>
      </c>
      <c r="M618" s="270">
        <v>1</v>
      </c>
      <c r="N618" s="270">
        <v>0</v>
      </c>
    </row>
    <row r="619" spans="8:14" x14ac:dyDescent="0.25">
      <c r="H619" s="270">
        <v>677</v>
      </c>
      <c r="I619" s="270">
        <v>1</v>
      </c>
      <c r="J619" s="270">
        <v>0</v>
      </c>
      <c r="K619" s="270">
        <v>0</v>
      </c>
      <c r="L619" s="270">
        <v>1</v>
      </c>
      <c r="M619" s="270">
        <v>0</v>
      </c>
      <c r="N619" s="270">
        <v>0</v>
      </c>
    </row>
    <row r="620" spans="8:14" x14ac:dyDescent="0.25">
      <c r="H620" s="270">
        <v>679</v>
      </c>
      <c r="I620" s="270">
        <v>0</v>
      </c>
      <c r="J620" s="270">
        <v>1</v>
      </c>
      <c r="K620" s="270">
        <v>0</v>
      </c>
      <c r="L620" s="270">
        <v>0</v>
      </c>
      <c r="M620" s="270">
        <v>1</v>
      </c>
      <c r="N620" s="270">
        <v>0</v>
      </c>
    </row>
    <row r="621" spans="8:14" x14ac:dyDescent="0.25">
      <c r="H621" s="270">
        <v>681</v>
      </c>
      <c r="I621" s="270">
        <v>0</v>
      </c>
      <c r="J621" s="270">
        <v>1</v>
      </c>
      <c r="K621" s="270">
        <v>0</v>
      </c>
      <c r="L621" s="270">
        <v>0</v>
      </c>
      <c r="M621" s="270">
        <v>1</v>
      </c>
      <c r="N621" s="270">
        <v>0</v>
      </c>
    </row>
    <row r="622" spans="8:14" x14ac:dyDescent="0.25">
      <c r="H622" s="270">
        <v>682</v>
      </c>
      <c r="I622" s="270">
        <v>0</v>
      </c>
      <c r="J622" s="270">
        <v>0</v>
      </c>
      <c r="K622" s="270">
        <v>1</v>
      </c>
      <c r="L622" s="270">
        <v>0</v>
      </c>
      <c r="M622" s="270">
        <v>0</v>
      </c>
      <c r="N622" s="270">
        <v>1</v>
      </c>
    </row>
    <row r="623" spans="8:14" x14ac:dyDescent="0.25">
      <c r="H623" s="270">
        <v>684</v>
      </c>
      <c r="I623" s="270">
        <v>0</v>
      </c>
      <c r="J623" s="270">
        <v>1</v>
      </c>
      <c r="K623" s="270">
        <v>0</v>
      </c>
      <c r="L623" s="270">
        <v>0</v>
      </c>
      <c r="M623" s="270">
        <v>1</v>
      </c>
      <c r="N623" s="270">
        <v>0</v>
      </c>
    </row>
    <row r="624" spans="8:14" x14ac:dyDescent="0.25">
      <c r="H624" s="270">
        <v>686</v>
      </c>
      <c r="I624" s="270">
        <v>0</v>
      </c>
      <c r="J624" s="270">
        <v>0</v>
      </c>
      <c r="K624" s="270">
        <v>1</v>
      </c>
      <c r="L624" s="270">
        <v>0</v>
      </c>
      <c r="M624" s="270">
        <v>0</v>
      </c>
      <c r="N624" s="270">
        <v>1</v>
      </c>
    </row>
    <row r="625" spans="8:14" x14ac:dyDescent="0.25">
      <c r="H625" s="270">
        <v>687</v>
      </c>
      <c r="I625" s="270">
        <v>1</v>
      </c>
      <c r="J625" s="270">
        <v>1</v>
      </c>
      <c r="K625" s="270">
        <v>1</v>
      </c>
      <c r="L625" s="270">
        <v>0</v>
      </c>
      <c r="M625" s="270">
        <v>1</v>
      </c>
      <c r="N625" s="270">
        <v>1</v>
      </c>
    </row>
    <row r="626" spans="8:14" x14ac:dyDescent="0.25">
      <c r="H626" s="270">
        <v>688</v>
      </c>
      <c r="I626" s="270">
        <v>0</v>
      </c>
      <c r="J626" s="270">
        <v>0</v>
      </c>
      <c r="K626" s="270">
        <v>1</v>
      </c>
      <c r="L626" s="270">
        <v>0</v>
      </c>
      <c r="M626" s="270">
        <v>0</v>
      </c>
      <c r="N626" s="270">
        <v>1</v>
      </c>
    </row>
    <row r="627" spans="8:14" x14ac:dyDescent="0.25">
      <c r="H627" s="270">
        <v>689</v>
      </c>
      <c r="I627" s="270">
        <v>0</v>
      </c>
      <c r="J627" s="270">
        <v>0</v>
      </c>
      <c r="K627" s="270">
        <v>1</v>
      </c>
      <c r="L627" s="270">
        <v>0</v>
      </c>
      <c r="M627" s="270">
        <v>0</v>
      </c>
      <c r="N627" s="270">
        <v>1</v>
      </c>
    </row>
    <row r="628" spans="8:14" x14ac:dyDescent="0.25">
      <c r="H628" s="270">
        <v>691</v>
      </c>
      <c r="I628" s="270">
        <v>0</v>
      </c>
      <c r="J628" s="270">
        <v>1</v>
      </c>
      <c r="K628" s="270">
        <v>0</v>
      </c>
      <c r="L628" s="270">
        <v>0</v>
      </c>
      <c r="M628" s="270">
        <v>1</v>
      </c>
      <c r="N628" s="270">
        <v>0</v>
      </c>
    </row>
    <row r="629" spans="8:14" x14ac:dyDescent="0.25">
      <c r="H629" s="270">
        <v>692</v>
      </c>
      <c r="I629" s="270">
        <v>0</v>
      </c>
      <c r="J629" s="270">
        <v>0</v>
      </c>
      <c r="K629" s="270">
        <v>0</v>
      </c>
      <c r="L629" s="270">
        <v>0</v>
      </c>
      <c r="M629" s="270">
        <v>0</v>
      </c>
      <c r="N629" s="270">
        <v>1</v>
      </c>
    </row>
    <row r="630" spans="8:14" x14ac:dyDescent="0.25">
      <c r="H630" s="270">
        <v>693</v>
      </c>
      <c r="I630" s="270">
        <v>0</v>
      </c>
      <c r="J630" s="270">
        <v>1</v>
      </c>
      <c r="K630" s="270">
        <v>0</v>
      </c>
      <c r="L630" s="270">
        <v>0</v>
      </c>
      <c r="M630" s="270">
        <v>0</v>
      </c>
      <c r="N630" s="270">
        <v>0</v>
      </c>
    </row>
    <row r="631" spans="8:14" x14ac:dyDescent="0.25">
      <c r="H631" s="270">
        <v>696</v>
      </c>
      <c r="I631" s="270">
        <v>0</v>
      </c>
      <c r="J631" s="270">
        <v>0</v>
      </c>
      <c r="K631" s="270">
        <v>1</v>
      </c>
      <c r="L631" s="270">
        <v>0</v>
      </c>
      <c r="M631" s="270">
        <v>0</v>
      </c>
      <c r="N631" s="270">
        <v>1</v>
      </c>
    </row>
    <row r="632" spans="8:14" x14ac:dyDescent="0.25">
      <c r="H632" s="270">
        <v>697</v>
      </c>
      <c r="I632" s="270">
        <v>0</v>
      </c>
      <c r="J632" s="270">
        <v>0</v>
      </c>
      <c r="K632" s="270">
        <v>1</v>
      </c>
      <c r="L632" s="270">
        <v>0</v>
      </c>
      <c r="M632" s="270">
        <v>0</v>
      </c>
      <c r="N632" s="270">
        <v>1</v>
      </c>
    </row>
    <row r="633" spans="8:14" x14ac:dyDescent="0.25">
      <c r="H633" s="270">
        <v>698</v>
      </c>
      <c r="I633" s="270">
        <v>2</v>
      </c>
      <c r="J633" s="270">
        <v>1</v>
      </c>
      <c r="K633" s="270">
        <v>0</v>
      </c>
      <c r="L633" s="270">
        <v>2</v>
      </c>
      <c r="M633" s="270">
        <v>1</v>
      </c>
      <c r="N633" s="270">
        <v>0</v>
      </c>
    </row>
    <row r="634" spans="8:14" x14ac:dyDescent="0.25">
      <c r="H634" s="270">
        <v>700</v>
      </c>
      <c r="I634" s="270">
        <v>0</v>
      </c>
      <c r="J634" s="270">
        <v>1</v>
      </c>
      <c r="K634" s="270">
        <v>0</v>
      </c>
      <c r="L634" s="270">
        <v>0</v>
      </c>
      <c r="M634" s="270">
        <v>1</v>
      </c>
      <c r="N634" s="270">
        <v>0</v>
      </c>
    </row>
    <row r="635" spans="8:14" x14ac:dyDescent="0.25">
      <c r="H635" s="270">
        <v>701</v>
      </c>
      <c r="I635" s="270">
        <v>0</v>
      </c>
      <c r="J635" s="270">
        <v>0</v>
      </c>
      <c r="K635" s="270">
        <v>1</v>
      </c>
      <c r="L635" s="270">
        <v>0</v>
      </c>
      <c r="M635" s="270">
        <v>0</v>
      </c>
      <c r="N635" s="270">
        <v>0</v>
      </c>
    </row>
    <row r="636" spans="8:14" x14ac:dyDescent="0.25">
      <c r="H636" s="270">
        <v>702</v>
      </c>
      <c r="I636" s="270">
        <v>0</v>
      </c>
      <c r="J636" s="270">
        <v>0</v>
      </c>
      <c r="K636" s="270">
        <v>1</v>
      </c>
      <c r="L636" s="270">
        <v>0</v>
      </c>
      <c r="M636" s="270">
        <v>0</v>
      </c>
      <c r="N636" s="270">
        <v>1</v>
      </c>
    </row>
    <row r="637" spans="8:14" x14ac:dyDescent="0.25">
      <c r="H637" s="270">
        <v>707</v>
      </c>
      <c r="I637" s="270">
        <v>0</v>
      </c>
      <c r="J637" s="270">
        <v>0</v>
      </c>
      <c r="K637" s="270">
        <v>1</v>
      </c>
      <c r="L637" s="270">
        <v>0</v>
      </c>
      <c r="M637" s="270">
        <v>0</v>
      </c>
      <c r="N637" s="270">
        <v>1</v>
      </c>
    </row>
    <row r="638" spans="8:14" x14ac:dyDescent="0.25">
      <c r="H638" s="270">
        <v>713</v>
      </c>
      <c r="I638" s="270">
        <v>0</v>
      </c>
      <c r="J638" s="270">
        <v>0</v>
      </c>
      <c r="K638" s="270">
        <v>1</v>
      </c>
      <c r="L638" s="270">
        <v>0</v>
      </c>
      <c r="M638" s="270">
        <v>0</v>
      </c>
      <c r="N638" s="270">
        <v>1</v>
      </c>
    </row>
    <row r="639" spans="8:14" x14ac:dyDescent="0.25">
      <c r="H639" s="270">
        <v>715</v>
      </c>
      <c r="I639" s="270">
        <v>0</v>
      </c>
      <c r="J639" s="270">
        <v>0</v>
      </c>
      <c r="K639" s="270">
        <v>1</v>
      </c>
      <c r="L639" s="270">
        <v>0</v>
      </c>
      <c r="M639" s="270">
        <v>0</v>
      </c>
      <c r="N639" s="270">
        <v>1</v>
      </c>
    </row>
    <row r="640" spans="8:14" x14ac:dyDescent="0.25">
      <c r="H640" s="270">
        <v>716</v>
      </c>
      <c r="I640" s="270">
        <v>0</v>
      </c>
      <c r="J640" s="270">
        <v>1</v>
      </c>
      <c r="K640" s="270">
        <v>0</v>
      </c>
      <c r="L640" s="270">
        <v>0</v>
      </c>
      <c r="M640" s="270">
        <v>1</v>
      </c>
      <c r="N640" s="270">
        <v>0</v>
      </c>
    </row>
    <row r="641" spans="8:14" x14ac:dyDescent="0.25">
      <c r="H641" s="270">
        <v>717</v>
      </c>
      <c r="I641" s="270">
        <v>0</v>
      </c>
      <c r="J641" s="270">
        <v>0</v>
      </c>
      <c r="K641" s="270">
        <v>1</v>
      </c>
      <c r="L641" s="270">
        <v>0</v>
      </c>
      <c r="M641" s="270">
        <v>0</v>
      </c>
      <c r="N641" s="270">
        <v>1</v>
      </c>
    </row>
    <row r="642" spans="8:14" x14ac:dyDescent="0.25">
      <c r="H642" s="270">
        <v>719</v>
      </c>
      <c r="I642" s="270">
        <v>0</v>
      </c>
      <c r="J642" s="270">
        <v>0</v>
      </c>
      <c r="K642" s="270">
        <v>1</v>
      </c>
      <c r="L642" s="270">
        <v>0</v>
      </c>
      <c r="M642" s="270">
        <v>0</v>
      </c>
      <c r="N642" s="270">
        <v>1</v>
      </c>
    </row>
    <row r="643" spans="8:14" x14ac:dyDescent="0.25">
      <c r="H643" s="270">
        <v>721</v>
      </c>
      <c r="I643" s="270">
        <v>0</v>
      </c>
      <c r="J643" s="270">
        <v>1</v>
      </c>
      <c r="K643" s="270">
        <v>0</v>
      </c>
      <c r="L643" s="270">
        <v>0</v>
      </c>
      <c r="M643" s="270">
        <v>1</v>
      </c>
      <c r="N643" s="270">
        <v>0</v>
      </c>
    </row>
    <row r="644" spans="8:14" x14ac:dyDescent="0.25">
      <c r="H644" s="270">
        <v>722</v>
      </c>
      <c r="I644" s="270">
        <v>0</v>
      </c>
      <c r="J644" s="270">
        <v>1</v>
      </c>
      <c r="K644" s="270">
        <v>0</v>
      </c>
      <c r="L644" s="270">
        <v>0</v>
      </c>
      <c r="M644" s="270">
        <v>1</v>
      </c>
      <c r="N644" s="270">
        <v>0</v>
      </c>
    </row>
    <row r="645" spans="8:14" x14ac:dyDescent="0.25">
      <c r="H645" s="270">
        <v>723</v>
      </c>
      <c r="I645" s="270">
        <v>0</v>
      </c>
      <c r="J645" s="270">
        <v>1</v>
      </c>
      <c r="K645" s="270">
        <v>1</v>
      </c>
      <c r="L645" s="270">
        <v>0</v>
      </c>
      <c r="M645" s="270">
        <v>1</v>
      </c>
      <c r="N645" s="270">
        <v>1</v>
      </c>
    </row>
    <row r="646" spans="8:14" x14ac:dyDescent="0.25">
      <c r="H646" s="270">
        <v>725</v>
      </c>
      <c r="I646" s="270">
        <v>0</v>
      </c>
      <c r="J646" s="270">
        <v>0</v>
      </c>
      <c r="K646" s="270">
        <v>1</v>
      </c>
      <c r="L646" s="270">
        <v>0</v>
      </c>
      <c r="M646" s="270">
        <v>0</v>
      </c>
      <c r="N646" s="270">
        <v>1</v>
      </c>
    </row>
    <row r="647" spans="8:14" x14ac:dyDescent="0.25">
      <c r="H647" s="270">
        <v>730</v>
      </c>
      <c r="I647" s="270">
        <v>0</v>
      </c>
      <c r="J647" s="270">
        <v>1</v>
      </c>
      <c r="K647" s="270">
        <v>0</v>
      </c>
      <c r="L647" s="270">
        <v>0</v>
      </c>
      <c r="M647" s="270">
        <v>1</v>
      </c>
      <c r="N647" s="270">
        <v>0</v>
      </c>
    </row>
    <row r="648" spans="8:14" x14ac:dyDescent="0.25">
      <c r="H648" s="270">
        <v>732</v>
      </c>
      <c r="I648" s="270">
        <v>0</v>
      </c>
      <c r="J648" s="270">
        <v>0</v>
      </c>
      <c r="K648" s="270">
        <v>1</v>
      </c>
      <c r="L648" s="270">
        <v>0</v>
      </c>
      <c r="M648" s="270">
        <v>0</v>
      </c>
      <c r="N648" s="270">
        <v>0</v>
      </c>
    </row>
    <row r="649" spans="8:14" x14ac:dyDescent="0.25">
      <c r="H649" s="270">
        <v>735</v>
      </c>
      <c r="I649" s="270">
        <v>0</v>
      </c>
      <c r="J649" s="270">
        <v>0</v>
      </c>
      <c r="K649" s="270">
        <v>1</v>
      </c>
      <c r="L649" s="270">
        <v>0</v>
      </c>
      <c r="M649" s="270">
        <v>0</v>
      </c>
      <c r="N649" s="270">
        <v>1</v>
      </c>
    </row>
    <row r="650" spans="8:14" x14ac:dyDescent="0.25">
      <c r="H650" s="270">
        <v>741</v>
      </c>
      <c r="I650" s="270">
        <v>0</v>
      </c>
      <c r="J650" s="270">
        <v>1</v>
      </c>
      <c r="K650" s="270">
        <v>0</v>
      </c>
      <c r="L650" s="270">
        <v>0</v>
      </c>
      <c r="M650" s="270">
        <v>1</v>
      </c>
      <c r="N650" s="270">
        <v>0</v>
      </c>
    </row>
    <row r="651" spans="8:14" x14ac:dyDescent="0.25">
      <c r="H651" s="270">
        <v>742</v>
      </c>
      <c r="I651" s="270">
        <v>1</v>
      </c>
      <c r="J651" s="270">
        <v>0</v>
      </c>
      <c r="K651" s="270">
        <v>0</v>
      </c>
      <c r="L651" s="270">
        <v>1</v>
      </c>
      <c r="M651" s="270">
        <v>0</v>
      </c>
      <c r="N651" s="270">
        <v>0</v>
      </c>
    </row>
    <row r="652" spans="8:14" x14ac:dyDescent="0.25">
      <c r="H652" s="270">
        <v>750</v>
      </c>
      <c r="I652" s="270">
        <v>0</v>
      </c>
      <c r="J652" s="270">
        <v>0</v>
      </c>
      <c r="K652" s="270">
        <v>1</v>
      </c>
      <c r="L652" s="270">
        <v>0</v>
      </c>
      <c r="M652" s="270">
        <v>0</v>
      </c>
      <c r="N652" s="270">
        <v>1</v>
      </c>
    </row>
    <row r="653" spans="8:14" x14ac:dyDescent="0.25">
      <c r="H653" s="270">
        <v>754</v>
      </c>
      <c r="I653" s="270">
        <v>0</v>
      </c>
      <c r="J653" s="270">
        <v>0</v>
      </c>
      <c r="K653" s="270">
        <v>1</v>
      </c>
      <c r="L653" s="270">
        <v>0</v>
      </c>
      <c r="M653" s="270">
        <v>0</v>
      </c>
      <c r="N653" s="270">
        <v>1</v>
      </c>
    </row>
    <row r="654" spans="8:14" x14ac:dyDescent="0.25">
      <c r="H654" s="270">
        <v>755</v>
      </c>
      <c r="I654" s="270">
        <v>0</v>
      </c>
      <c r="J654" s="270">
        <v>0</v>
      </c>
      <c r="K654" s="270">
        <v>1</v>
      </c>
      <c r="L654" s="270">
        <v>0</v>
      </c>
      <c r="M654" s="270">
        <v>0</v>
      </c>
      <c r="N654" s="270">
        <v>1</v>
      </c>
    </row>
    <row r="655" spans="8:14" x14ac:dyDescent="0.25">
      <c r="H655" s="270">
        <v>757</v>
      </c>
      <c r="I655" s="270">
        <v>1</v>
      </c>
      <c r="J655" s="270">
        <v>0</v>
      </c>
      <c r="K655" s="270">
        <v>2</v>
      </c>
      <c r="L655" s="270">
        <v>1</v>
      </c>
      <c r="M655" s="270">
        <v>0</v>
      </c>
      <c r="N655" s="270">
        <v>2</v>
      </c>
    </row>
    <row r="656" spans="8:14" x14ac:dyDescent="0.25">
      <c r="H656" s="270">
        <v>763</v>
      </c>
      <c r="I656" s="270">
        <v>0</v>
      </c>
      <c r="J656" s="270">
        <v>1</v>
      </c>
      <c r="K656" s="270">
        <v>1</v>
      </c>
      <c r="L656" s="270">
        <v>0</v>
      </c>
      <c r="M656" s="270">
        <v>0</v>
      </c>
      <c r="N656" s="270">
        <v>1</v>
      </c>
    </row>
    <row r="657" spans="8:14" x14ac:dyDescent="0.25">
      <c r="H657" s="270">
        <v>764</v>
      </c>
      <c r="I657" s="270">
        <v>0</v>
      </c>
      <c r="J657" s="270">
        <v>1</v>
      </c>
      <c r="K657" s="270">
        <v>0</v>
      </c>
      <c r="L657" s="270">
        <v>0</v>
      </c>
      <c r="M657" s="270">
        <v>1</v>
      </c>
      <c r="N657" s="270">
        <v>0</v>
      </c>
    </row>
    <row r="658" spans="8:14" x14ac:dyDescent="0.25">
      <c r="H658" s="270">
        <v>766</v>
      </c>
      <c r="I658" s="270">
        <v>0</v>
      </c>
      <c r="J658" s="270">
        <v>0</v>
      </c>
      <c r="K658" s="270">
        <v>1</v>
      </c>
      <c r="L658" s="270">
        <v>0</v>
      </c>
      <c r="M658" s="270">
        <v>0</v>
      </c>
      <c r="N658" s="270">
        <v>1</v>
      </c>
    </row>
    <row r="659" spans="8:14" x14ac:dyDescent="0.25">
      <c r="H659" s="270">
        <v>767</v>
      </c>
      <c r="I659" s="270">
        <v>0</v>
      </c>
      <c r="J659" s="270">
        <v>0</v>
      </c>
      <c r="K659" s="270">
        <v>1</v>
      </c>
      <c r="L659" s="270">
        <v>0</v>
      </c>
      <c r="M659" s="270">
        <v>0</v>
      </c>
      <c r="N659" s="270">
        <v>1</v>
      </c>
    </row>
    <row r="660" spans="8:14" x14ac:dyDescent="0.25">
      <c r="H660" s="270">
        <v>768</v>
      </c>
      <c r="I660" s="270">
        <v>0</v>
      </c>
      <c r="J660" s="270">
        <v>0</v>
      </c>
      <c r="K660" s="270">
        <v>1</v>
      </c>
      <c r="L660" s="270">
        <v>0</v>
      </c>
      <c r="M660" s="270">
        <v>0</v>
      </c>
      <c r="N660" s="270">
        <v>1</v>
      </c>
    </row>
    <row r="661" spans="8:14" x14ac:dyDescent="0.25">
      <c r="H661" s="270">
        <v>775</v>
      </c>
      <c r="I661" s="270">
        <v>0</v>
      </c>
      <c r="J661" s="270">
        <v>0</v>
      </c>
      <c r="K661" s="270">
        <v>1</v>
      </c>
      <c r="L661" s="270">
        <v>0</v>
      </c>
      <c r="M661" s="270">
        <v>0</v>
      </c>
      <c r="N661" s="270">
        <v>1</v>
      </c>
    </row>
    <row r="662" spans="8:14" x14ac:dyDescent="0.25">
      <c r="H662" s="270">
        <v>778</v>
      </c>
      <c r="I662" s="270">
        <v>0</v>
      </c>
      <c r="J662" s="270">
        <v>0</v>
      </c>
      <c r="K662" s="270">
        <v>1</v>
      </c>
      <c r="L662" s="270">
        <v>0</v>
      </c>
      <c r="M662" s="270">
        <v>0</v>
      </c>
      <c r="N662" s="270">
        <v>1</v>
      </c>
    </row>
    <row r="663" spans="8:14" x14ac:dyDescent="0.25">
      <c r="H663" s="270">
        <v>780</v>
      </c>
      <c r="I663" s="270">
        <v>0</v>
      </c>
      <c r="J663" s="270">
        <v>1</v>
      </c>
      <c r="K663" s="270">
        <v>0</v>
      </c>
      <c r="L663" s="270">
        <v>0</v>
      </c>
      <c r="M663" s="270">
        <v>1</v>
      </c>
      <c r="N663" s="270">
        <v>0</v>
      </c>
    </row>
    <row r="664" spans="8:14" x14ac:dyDescent="0.25">
      <c r="H664" s="270">
        <v>786</v>
      </c>
      <c r="I664" s="270">
        <v>0</v>
      </c>
      <c r="J664" s="270">
        <v>1</v>
      </c>
      <c r="K664" s="270">
        <v>0</v>
      </c>
      <c r="L664" s="270">
        <v>0</v>
      </c>
      <c r="M664" s="270">
        <v>1</v>
      </c>
      <c r="N664" s="270">
        <v>0</v>
      </c>
    </row>
    <row r="665" spans="8:14" x14ac:dyDescent="0.25">
      <c r="H665" s="270">
        <v>787</v>
      </c>
      <c r="I665" s="270">
        <v>0</v>
      </c>
      <c r="J665" s="270">
        <v>1</v>
      </c>
      <c r="K665" s="270">
        <v>1</v>
      </c>
      <c r="L665" s="270">
        <v>0</v>
      </c>
      <c r="M665" s="270">
        <v>1</v>
      </c>
      <c r="N665" s="270">
        <v>0</v>
      </c>
    </row>
    <row r="666" spans="8:14" x14ac:dyDescent="0.25">
      <c r="H666" s="270">
        <v>790</v>
      </c>
      <c r="I666" s="270">
        <v>0</v>
      </c>
      <c r="J666" s="270">
        <v>0</v>
      </c>
      <c r="K666" s="270">
        <v>2</v>
      </c>
      <c r="L666" s="270">
        <v>0</v>
      </c>
      <c r="M666" s="270">
        <v>0</v>
      </c>
      <c r="N666" s="270">
        <v>2</v>
      </c>
    </row>
    <row r="667" spans="8:14" x14ac:dyDescent="0.25">
      <c r="H667" s="270">
        <v>802</v>
      </c>
      <c r="I667" s="270">
        <v>1</v>
      </c>
      <c r="J667" s="270">
        <v>0</v>
      </c>
      <c r="K667" s="270">
        <v>0</v>
      </c>
      <c r="L667" s="270">
        <v>1</v>
      </c>
      <c r="M667" s="270">
        <v>0</v>
      </c>
      <c r="N667" s="270">
        <v>0</v>
      </c>
    </row>
    <row r="668" spans="8:14" x14ac:dyDescent="0.25">
      <c r="H668" s="270">
        <v>804</v>
      </c>
      <c r="I668" s="270">
        <v>0</v>
      </c>
      <c r="J668" s="270">
        <v>0</v>
      </c>
      <c r="K668" s="270">
        <v>1</v>
      </c>
      <c r="L668" s="270">
        <v>0</v>
      </c>
      <c r="M668" s="270">
        <v>0</v>
      </c>
      <c r="N668" s="270">
        <v>1</v>
      </c>
    </row>
    <row r="669" spans="8:14" x14ac:dyDescent="0.25">
      <c r="H669" s="270">
        <v>808</v>
      </c>
      <c r="I669" s="270">
        <v>0</v>
      </c>
      <c r="J669" s="270">
        <v>0</v>
      </c>
      <c r="K669" s="270">
        <v>1</v>
      </c>
      <c r="L669" s="270">
        <v>0</v>
      </c>
      <c r="M669" s="270">
        <v>0</v>
      </c>
      <c r="N669" s="270">
        <v>0</v>
      </c>
    </row>
    <row r="670" spans="8:14" x14ac:dyDescent="0.25">
      <c r="H670" s="270">
        <v>809</v>
      </c>
      <c r="I670" s="270">
        <v>0</v>
      </c>
      <c r="J670" s="270">
        <v>1</v>
      </c>
      <c r="K670" s="270">
        <v>0</v>
      </c>
      <c r="L670" s="270">
        <v>0</v>
      </c>
      <c r="M670" s="270">
        <v>1</v>
      </c>
      <c r="N670" s="270">
        <v>0</v>
      </c>
    </row>
    <row r="671" spans="8:14" x14ac:dyDescent="0.25">
      <c r="H671" s="270">
        <v>814</v>
      </c>
      <c r="I671" s="270">
        <v>1</v>
      </c>
      <c r="J671" s="270">
        <v>0</v>
      </c>
      <c r="K671" s="270">
        <v>0</v>
      </c>
      <c r="L671" s="270">
        <v>1</v>
      </c>
      <c r="M671" s="270">
        <v>0</v>
      </c>
      <c r="N671" s="270">
        <v>0</v>
      </c>
    </row>
    <row r="672" spans="8:14" x14ac:dyDescent="0.25">
      <c r="H672" s="270">
        <v>815</v>
      </c>
      <c r="I672" s="270">
        <v>1</v>
      </c>
      <c r="J672" s="270">
        <v>0</v>
      </c>
      <c r="K672" s="270">
        <v>0</v>
      </c>
      <c r="L672" s="270">
        <v>1</v>
      </c>
      <c r="M672" s="270">
        <v>0</v>
      </c>
      <c r="N672" s="270">
        <v>0</v>
      </c>
    </row>
    <row r="673" spans="8:14" x14ac:dyDescent="0.25">
      <c r="H673" s="270">
        <v>817</v>
      </c>
      <c r="I673" s="270">
        <v>0</v>
      </c>
      <c r="J673" s="270">
        <v>1</v>
      </c>
      <c r="K673" s="270">
        <v>0</v>
      </c>
      <c r="L673" s="270">
        <v>0</v>
      </c>
      <c r="M673" s="270">
        <v>1</v>
      </c>
      <c r="N673" s="270">
        <v>0</v>
      </c>
    </row>
    <row r="674" spans="8:14" x14ac:dyDescent="0.25">
      <c r="H674" s="270">
        <v>819</v>
      </c>
      <c r="I674" s="270">
        <v>1</v>
      </c>
      <c r="J674" s="270">
        <v>0</v>
      </c>
      <c r="K674" s="270">
        <v>0</v>
      </c>
      <c r="L674" s="270">
        <v>1</v>
      </c>
      <c r="M674" s="270">
        <v>0</v>
      </c>
      <c r="N674" s="270">
        <v>0</v>
      </c>
    </row>
    <row r="675" spans="8:14" x14ac:dyDescent="0.25">
      <c r="H675" s="270">
        <v>826</v>
      </c>
      <c r="I675" s="270">
        <v>0</v>
      </c>
      <c r="J675" s="270">
        <v>1</v>
      </c>
      <c r="K675" s="270">
        <v>0</v>
      </c>
      <c r="L675" s="270">
        <v>0</v>
      </c>
      <c r="M675" s="270">
        <v>1</v>
      </c>
      <c r="N675" s="270">
        <v>0</v>
      </c>
    </row>
    <row r="676" spans="8:14" x14ac:dyDescent="0.25">
      <c r="H676" s="270">
        <v>830</v>
      </c>
      <c r="I676" s="270">
        <v>0</v>
      </c>
      <c r="J676" s="270">
        <v>1</v>
      </c>
      <c r="K676" s="270">
        <v>1</v>
      </c>
      <c r="L676" s="270">
        <v>0</v>
      </c>
      <c r="M676" s="270">
        <v>0</v>
      </c>
      <c r="N676" s="270">
        <v>1</v>
      </c>
    </row>
    <row r="677" spans="8:14" x14ac:dyDescent="0.25">
      <c r="H677" s="270">
        <v>831</v>
      </c>
      <c r="I677" s="270">
        <v>0</v>
      </c>
      <c r="J677" s="270">
        <v>1</v>
      </c>
      <c r="K677" s="270">
        <v>0</v>
      </c>
      <c r="L677" s="270">
        <v>0</v>
      </c>
      <c r="M677" s="270">
        <v>1</v>
      </c>
      <c r="N677" s="270">
        <v>0</v>
      </c>
    </row>
    <row r="678" spans="8:14" x14ac:dyDescent="0.25">
      <c r="H678" s="270">
        <v>832</v>
      </c>
      <c r="I678" s="270">
        <v>0</v>
      </c>
      <c r="J678" s="270">
        <v>0</v>
      </c>
      <c r="K678" s="270">
        <v>1</v>
      </c>
      <c r="L678" s="270">
        <v>0</v>
      </c>
      <c r="M678" s="270">
        <v>0</v>
      </c>
      <c r="N678" s="270">
        <v>1</v>
      </c>
    </row>
    <row r="679" spans="8:14" x14ac:dyDescent="0.25">
      <c r="H679" s="270">
        <v>834</v>
      </c>
      <c r="I679" s="270">
        <v>0</v>
      </c>
      <c r="J679" s="270">
        <v>1</v>
      </c>
      <c r="K679" s="270">
        <v>0</v>
      </c>
      <c r="L679" s="270">
        <v>0</v>
      </c>
      <c r="M679" s="270">
        <v>1</v>
      </c>
      <c r="N679" s="270">
        <v>0</v>
      </c>
    </row>
    <row r="680" spans="8:14" x14ac:dyDescent="0.25">
      <c r="H680" s="270">
        <v>836</v>
      </c>
      <c r="I680" s="270">
        <v>0</v>
      </c>
      <c r="J680" s="270">
        <v>1</v>
      </c>
      <c r="K680" s="270">
        <v>0</v>
      </c>
      <c r="L680" s="270">
        <v>0</v>
      </c>
      <c r="M680" s="270">
        <v>1</v>
      </c>
      <c r="N680" s="270">
        <v>0</v>
      </c>
    </row>
    <row r="681" spans="8:14" x14ac:dyDescent="0.25">
      <c r="H681" s="270">
        <v>838</v>
      </c>
      <c r="I681" s="270">
        <v>0</v>
      </c>
      <c r="J681" s="270">
        <v>0</v>
      </c>
      <c r="K681" s="270">
        <v>0</v>
      </c>
      <c r="L681" s="270">
        <v>0</v>
      </c>
      <c r="M681" s="270">
        <v>0</v>
      </c>
      <c r="N681" s="270">
        <v>1</v>
      </c>
    </row>
    <row r="682" spans="8:14" x14ac:dyDescent="0.25">
      <c r="H682" s="270">
        <v>840</v>
      </c>
      <c r="I682" s="270">
        <v>1</v>
      </c>
      <c r="J682" s="270">
        <v>0</v>
      </c>
      <c r="K682" s="270">
        <v>0</v>
      </c>
      <c r="L682" s="270">
        <v>1</v>
      </c>
      <c r="M682" s="270">
        <v>0</v>
      </c>
      <c r="N682" s="270">
        <v>0</v>
      </c>
    </row>
    <row r="683" spans="8:14" x14ac:dyDescent="0.25">
      <c r="H683" s="270">
        <v>844</v>
      </c>
      <c r="I683" s="270">
        <v>0</v>
      </c>
      <c r="J683" s="270">
        <v>0</v>
      </c>
      <c r="K683" s="270">
        <v>1</v>
      </c>
      <c r="L683" s="270">
        <v>0</v>
      </c>
      <c r="M683" s="270">
        <v>0</v>
      </c>
      <c r="N683" s="270">
        <v>1</v>
      </c>
    </row>
    <row r="684" spans="8:14" x14ac:dyDescent="0.25">
      <c r="H684" s="270">
        <v>847</v>
      </c>
      <c r="I684" s="270">
        <v>1</v>
      </c>
      <c r="J684" s="270">
        <v>0</v>
      </c>
      <c r="K684" s="270">
        <v>0</v>
      </c>
      <c r="L684" s="270">
        <v>1</v>
      </c>
      <c r="M684" s="270">
        <v>0</v>
      </c>
      <c r="N684" s="270">
        <v>0</v>
      </c>
    </row>
    <row r="685" spans="8:14" x14ac:dyDescent="0.25">
      <c r="H685" s="270">
        <v>849</v>
      </c>
      <c r="I685" s="270">
        <v>0</v>
      </c>
      <c r="J685" s="270">
        <v>0</v>
      </c>
      <c r="K685" s="270">
        <v>1</v>
      </c>
      <c r="L685" s="270">
        <v>0</v>
      </c>
      <c r="M685" s="270">
        <v>0</v>
      </c>
      <c r="N685" s="270">
        <v>1</v>
      </c>
    </row>
    <row r="686" spans="8:14" x14ac:dyDescent="0.25">
      <c r="H686" s="270">
        <v>861</v>
      </c>
      <c r="I686" s="270">
        <v>0</v>
      </c>
      <c r="J686" s="270">
        <v>1</v>
      </c>
      <c r="K686" s="270">
        <v>0</v>
      </c>
      <c r="L686" s="270">
        <v>0</v>
      </c>
      <c r="M686" s="270">
        <v>1</v>
      </c>
      <c r="N686" s="270">
        <v>0</v>
      </c>
    </row>
    <row r="687" spans="8:14" x14ac:dyDescent="0.25">
      <c r="H687" s="270">
        <v>863</v>
      </c>
      <c r="I687" s="270">
        <v>1</v>
      </c>
      <c r="J687" s="270">
        <v>0</v>
      </c>
      <c r="K687" s="270">
        <v>0</v>
      </c>
      <c r="L687" s="270">
        <v>1</v>
      </c>
      <c r="M687" s="270">
        <v>0</v>
      </c>
      <c r="N687" s="270">
        <v>0</v>
      </c>
    </row>
    <row r="688" spans="8:14" x14ac:dyDescent="0.25">
      <c r="H688" s="270">
        <v>869</v>
      </c>
      <c r="I688" s="270">
        <v>0</v>
      </c>
      <c r="J688" s="270">
        <v>0</v>
      </c>
      <c r="K688" s="270">
        <v>2</v>
      </c>
      <c r="L688" s="270">
        <v>0</v>
      </c>
      <c r="M688" s="270">
        <v>0</v>
      </c>
      <c r="N688" s="270">
        <v>2</v>
      </c>
    </row>
    <row r="689" spans="8:14" x14ac:dyDescent="0.25">
      <c r="H689" s="270">
        <v>870</v>
      </c>
      <c r="I689" s="270">
        <v>0</v>
      </c>
      <c r="J689" s="270">
        <v>1</v>
      </c>
      <c r="K689" s="270">
        <v>0</v>
      </c>
      <c r="L689" s="270">
        <v>0</v>
      </c>
      <c r="M689" s="270">
        <v>1</v>
      </c>
      <c r="N689" s="270">
        <v>0</v>
      </c>
    </row>
    <row r="690" spans="8:14" x14ac:dyDescent="0.25">
      <c r="H690" s="270">
        <v>873</v>
      </c>
      <c r="I690" s="270">
        <v>0</v>
      </c>
      <c r="J690" s="270">
        <v>0</v>
      </c>
      <c r="K690" s="270">
        <v>1</v>
      </c>
      <c r="L690" s="270">
        <v>0</v>
      </c>
      <c r="M690" s="270">
        <v>0</v>
      </c>
      <c r="N690" s="270">
        <v>1</v>
      </c>
    </row>
    <row r="691" spans="8:14" x14ac:dyDescent="0.25">
      <c r="H691" s="270">
        <v>884</v>
      </c>
      <c r="I691" s="270">
        <v>0</v>
      </c>
      <c r="J691" s="270">
        <v>1</v>
      </c>
      <c r="K691" s="270">
        <v>0</v>
      </c>
      <c r="L691" s="270">
        <v>0</v>
      </c>
      <c r="M691" s="270">
        <v>0</v>
      </c>
      <c r="N691" s="270">
        <v>0</v>
      </c>
    </row>
    <row r="692" spans="8:14" x14ac:dyDescent="0.25">
      <c r="H692" s="270">
        <v>888</v>
      </c>
      <c r="I692" s="270">
        <v>0</v>
      </c>
      <c r="J692" s="270">
        <v>1</v>
      </c>
      <c r="K692" s="270">
        <v>0</v>
      </c>
      <c r="L692" s="270">
        <v>0</v>
      </c>
      <c r="M692" s="270">
        <v>1</v>
      </c>
      <c r="N692" s="270">
        <v>0</v>
      </c>
    </row>
    <row r="693" spans="8:14" x14ac:dyDescent="0.25">
      <c r="H693" s="270">
        <v>891</v>
      </c>
      <c r="I693" s="270">
        <v>1</v>
      </c>
      <c r="J693" s="270">
        <v>0</v>
      </c>
      <c r="K693" s="270">
        <v>0</v>
      </c>
      <c r="L693" s="270">
        <v>1</v>
      </c>
      <c r="M693" s="270">
        <v>0</v>
      </c>
      <c r="N693" s="270">
        <v>0</v>
      </c>
    </row>
    <row r="694" spans="8:14" x14ac:dyDescent="0.25">
      <c r="H694" s="270">
        <v>894</v>
      </c>
      <c r="I694" s="270">
        <v>1</v>
      </c>
      <c r="J694" s="270">
        <v>2</v>
      </c>
      <c r="K694" s="270">
        <v>0</v>
      </c>
      <c r="L694" s="270">
        <v>0</v>
      </c>
      <c r="M694" s="270">
        <v>2</v>
      </c>
      <c r="N694" s="270">
        <v>0</v>
      </c>
    </row>
    <row r="695" spans="8:14" x14ac:dyDescent="0.25">
      <c r="H695" s="270">
        <v>895</v>
      </c>
      <c r="I695" s="270">
        <v>0</v>
      </c>
      <c r="J695" s="270">
        <v>1</v>
      </c>
      <c r="K695" s="270">
        <v>1</v>
      </c>
      <c r="L695" s="270">
        <v>0</v>
      </c>
      <c r="M695" s="270">
        <v>0</v>
      </c>
      <c r="N695" s="270">
        <v>1</v>
      </c>
    </row>
    <row r="696" spans="8:14" x14ac:dyDescent="0.25">
      <c r="H696" s="270">
        <v>906</v>
      </c>
      <c r="I696" s="270">
        <v>0</v>
      </c>
      <c r="J696" s="270">
        <v>0</v>
      </c>
      <c r="K696" s="270">
        <v>0</v>
      </c>
      <c r="L696" s="270">
        <v>0</v>
      </c>
      <c r="M696" s="270">
        <v>0</v>
      </c>
      <c r="N696" s="270">
        <v>1</v>
      </c>
    </row>
    <row r="697" spans="8:14" x14ac:dyDescent="0.25">
      <c r="H697" s="270">
        <v>910</v>
      </c>
      <c r="I697" s="270">
        <v>0</v>
      </c>
      <c r="J697" s="270">
        <v>1</v>
      </c>
      <c r="K697" s="270">
        <v>1</v>
      </c>
      <c r="L697" s="270">
        <v>0</v>
      </c>
      <c r="M697" s="270">
        <v>1</v>
      </c>
      <c r="N697" s="270">
        <v>1</v>
      </c>
    </row>
    <row r="698" spans="8:14" x14ac:dyDescent="0.25">
      <c r="H698" s="270">
        <v>911</v>
      </c>
      <c r="I698" s="270">
        <v>0</v>
      </c>
      <c r="J698" s="270">
        <v>0</v>
      </c>
      <c r="K698" s="270">
        <v>1</v>
      </c>
      <c r="L698" s="270">
        <v>0</v>
      </c>
      <c r="M698" s="270">
        <v>0</v>
      </c>
      <c r="N698" s="270">
        <v>1</v>
      </c>
    </row>
    <row r="699" spans="8:14" x14ac:dyDescent="0.25">
      <c r="H699" s="270">
        <v>923</v>
      </c>
      <c r="I699" s="270">
        <v>0</v>
      </c>
      <c r="J699" s="270">
        <v>0</v>
      </c>
      <c r="K699" s="270">
        <v>0</v>
      </c>
      <c r="L699" s="270">
        <v>0</v>
      </c>
      <c r="M699" s="270">
        <v>0</v>
      </c>
      <c r="N699" s="270">
        <v>1</v>
      </c>
    </row>
    <row r="700" spans="8:14" x14ac:dyDescent="0.25">
      <c r="H700" s="270">
        <v>928</v>
      </c>
      <c r="I700" s="270">
        <v>1</v>
      </c>
      <c r="J700" s="270">
        <v>0</v>
      </c>
      <c r="K700" s="270">
        <v>0</v>
      </c>
      <c r="L700" s="270">
        <v>0</v>
      </c>
      <c r="M700" s="270">
        <v>0</v>
      </c>
      <c r="N700" s="270">
        <v>0</v>
      </c>
    </row>
    <row r="701" spans="8:14" x14ac:dyDescent="0.25">
      <c r="H701" s="270">
        <v>930</v>
      </c>
      <c r="I701" s="270">
        <v>1</v>
      </c>
      <c r="J701" s="270">
        <v>0</v>
      </c>
      <c r="K701" s="270">
        <v>0</v>
      </c>
      <c r="L701" s="270">
        <v>0</v>
      </c>
      <c r="M701" s="270">
        <v>0</v>
      </c>
      <c r="N701" s="270">
        <v>0</v>
      </c>
    </row>
    <row r="702" spans="8:14" x14ac:dyDescent="0.25">
      <c r="H702" s="270">
        <v>932</v>
      </c>
      <c r="I702" s="270">
        <v>0</v>
      </c>
      <c r="J702" s="270">
        <v>0</v>
      </c>
      <c r="K702" s="270">
        <v>1</v>
      </c>
      <c r="L702" s="270">
        <v>0</v>
      </c>
      <c r="M702" s="270">
        <v>0</v>
      </c>
      <c r="N702" s="270">
        <v>1</v>
      </c>
    </row>
    <row r="703" spans="8:14" x14ac:dyDescent="0.25">
      <c r="H703" s="270">
        <v>933</v>
      </c>
      <c r="I703" s="270">
        <v>0</v>
      </c>
      <c r="J703" s="270">
        <v>1</v>
      </c>
      <c r="K703" s="270">
        <v>0</v>
      </c>
      <c r="L703" s="270">
        <v>0</v>
      </c>
      <c r="M703" s="270">
        <v>1</v>
      </c>
      <c r="N703" s="270">
        <v>0</v>
      </c>
    </row>
    <row r="704" spans="8:14" x14ac:dyDescent="0.25">
      <c r="H704" s="270">
        <v>943</v>
      </c>
      <c r="I704" s="270">
        <v>0</v>
      </c>
      <c r="J704" s="270">
        <v>0</v>
      </c>
      <c r="K704" s="270">
        <v>1</v>
      </c>
      <c r="L704" s="270">
        <v>0</v>
      </c>
      <c r="M704" s="270">
        <v>0</v>
      </c>
      <c r="N704" s="270">
        <v>1</v>
      </c>
    </row>
    <row r="705" spans="8:14" x14ac:dyDescent="0.25">
      <c r="H705" s="270">
        <v>944</v>
      </c>
      <c r="I705" s="270">
        <v>0</v>
      </c>
      <c r="J705" s="270">
        <v>0</v>
      </c>
      <c r="K705" s="270">
        <v>1</v>
      </c>
      <c r="L705" s="270">
        <v>0</v>
      </c>
      <c r="M705" s="270">
        <v>0</v>
      </c>
      <c r="N705" s="270">
        <v>1</v>
      </c>
    </row>
    <row r="706" spans="8:14" x14ac:dyDescent="0.25">
      <c r="H706" s="270">
        <v>945</v>
      </c>
      <c r="I706" s="270">
        <v>0</v>
      </c>
      <c r="J706" s="270">
        <v>1</v>
      </c>
      <c r="K706" s="270">
        <v>0</v>
      </c>
      <c r="L706" s="270">
        <v>0</v>
      </c>
      <c r="M706" s="270">
        <v>1</v>
      </c>
      <c r="N706" s="270">
        <v>0</v>
      </c>
    </row>
    <row r="707" spans="8:14" x14ac:dyDescent="0.25">
      <c r="H707" s="270">
        <v>950</v>
      </c>
      <c r="I707" s="270">
        <v>0</v>
      </c>
      <c r="J707" s="270">
        <v>1</v>
      </c>
      <c r="K707" s="270">
        <v>0</v>
      </c>
      <c r="L707" s="270">
        <v>0</v>
      </c>
      <c r="M707" s="270">
        <v>1</v>
      </c>
      <c r="N707" s="270">
        <v>0</v>
      </c>
    </row>
    <row r="708" spans="8:14" x14ac:dyDescent="0.25">
      <c r="H708" s="270">
        <v>953</v>
      </c>
      <c r="I708" s="270">
        <v>0</v>
      </c>
      <c r="J708" s="270">
        <v>1</v>
      </c>
      <c r="K708" s="270">
        <v>0</v>
      </c>
      <c r="L708" s="270">
        <v>0</v>
      </c>
      <c r="M708" s="270">
        <v>1</v>
      </c>
      <c r="N708" s="270">
        <v>0</v>
      </c>
    </row>
    <row r="709" spans="8:14" x14ac:dyDescent="0.25">
      <c r="H709" s="270">
        <v>965</v>
      </c>
      <c r="I709" s="270">
        <v>0</v>
      </c>
      <c r="J709" s="270">
        <v>0</v>
      </c>
      <c r="K709" s="270">
        <v>1</v>
      </c>
      <c r="L709" s="270">
        <v>0</v>
      </c>
      <c r="M709" s="270">
        <v>0</v>
      </c>
      <c r="N709" s="270">
        <v>1</v>
      </c>
    </row>
    <row r="710" spans="8:14" x14ac:dyDescent="0.25">
      <c r="H710" s="270">
        <v>973</v>
      </c>
      <c r="I710" s="270">
        <v>1</v>
      </c>
      <c r="J710" s="270">
        <v>0</v>
      </c>
      <c r="K710" s="270">
        <v>0</v>
      </c>
      <c r="L710" s="270">
        <v>1</v>
      </c>
      <c r="M710" s="270">
        <v>0</v>
      </c>
      <c r="N710" s="270">
        <v>0</v>
      </c>
    </row>
    <row r="711" spans="8:14" x14ac:dyDescent="0.25">
      <c r="H711" s="270">
        <v>974</v>
      </c>
      <c r="I711" s="270">
        <v>1</v>
      </c>
      <c r="J711" s="270">
        <v>0</v>
      </c>
      <c r="K711" s="270">
        <v>0</v>
      </c>
      <c r="L711" s="270">
        <v>1</v>
      </c>
      <c r="M711" s="270">
        <v>0</v>
      </c>
      <c r="N711" s="270">
        <v>0</v>
      </c>
    </row>
    <row r="712" spans="8:14" x14ac:dyDescent="0.25">
      <c r="H712" s="270">
        <v>978</v>
      </c>
      <c r="I712" s="270">
        <v>0</v>
      </c>
      <c r="J712" s="270">
        <v>0</v>
      </c>
      <c r="K712" s="270">
        <v>1</v>
      </c>
      <c r="L712" s="270">
        <v>0</v>
      </c>
      <c r="M712" s="270">
        <v>0</v>
      </c>
      <c r="N712" s="270">
        <v>1</v>
      </c>
    </row>
    <row r="713" spans="8:14" x14ac:dyDescent="0.25">
      <c r="H713" s="270">
        <v>979</v>
      </c>
      <c r="I713" s="270">
        <v>1</v>
      </c>
      <c r="J713" s="270">
        <v>0</v>
      </c>
      <c r="K713" s="270">
        <v>0</v>
      </c>
      <c r="L713" s="270">
        <v>1</v>
      </c>
      <c r="M713" s="270">
        <v>0</v>
      </c>
      <c r="N713" s="270">
        <v>0</v>
      </c>
    </row>
    <row r="714" spans="8:14" x14ac:dyDescent="0.25">
      <c r="H714" s="270">
        <v>989</v>
      </c>
      <c r="I714" s="270">
        <v>0</v>
      </c>
      <c r="J714" s="270">
        <v>0</v>
      </c>
      <c r="K714" s="270">
        <v>0</v>
      </c>
      <c r="L714" s="270">
        <v>0</v>
      </c>
      <c r="M714" s="270">
        <v>1</v>
      </c>
      <c r="N714" s="270">
        <v>0</v>
      </c>
    </row>
    <row r="715" spans="8:14" x14ac:dyDescent="0.25">
      <c r="H715" s="270">
        <v>992</v>
      </c>
      <c r="I715" s="270">
        <v>0</v>
      </c>
      <c r="J715" s="270">
        <v>0</v>
      </c>
      <c r="K715" s="270">
        <v>0</v>
      </c>
      <c r="L715" s="270">
        <v>1</v>
      </c>
      <c r="M715" s="270">
        <v>0</v>
      </c>
      <c r="N715" s="270">
        <v>0</v>
      </c>
    </row>
    <row r="716" spans="8:14" x14ac:dyDescent="0.25">
      <c r="H716" s="270">
        <v>996</v>
      </c>
      <c r="I716" s="270">
        <v>0</v>
      </c>
      <c r="J716" s="270">
        <v>1</v>
      </c>
      <c r="K716" s="270">
        <v>0</v>
      </c>
      <c r="L716" s="270">
        <v>0</v>
      </c>
      <c r="M716" s="270">
        <v>1</v>
      </c>
      <c r="N716" s="270">
        <v>0</v>
      </c>
    </row>
    <row r="717" spans="8:14" x14ac:dyDescent="0.25">
      <c r="H717" s="270">
        <v>1021</v>
      </c>
      <c r="I717" s="270">
        <v>0</v>
      </c>
      <c r="J717" s="270">
        <v>1</v>
      </c>
      <c r="K717" s="270">
        <v>0</v>
      </c>
      <c r="L717" s="270">
        <v>0</v>
      </c>
      <c r="M717" s="270">
        <v>1</v>
      </c>
      <c r="N717" s="270">
        <v>0</v>
      </c>
    </row>
    <row r="718" spans="8:14" x14ac:dyDescent="0.25">
      <c r="H718" s="270">
        <v>1023</v>
      </c>
      <c r="I718" s="270">
        <v>1</v>
      </c>
      <c r="J718" s="270">
        <v>0</v>
      </c>
      <c r="K718" s="270">
        <v>0</v>
      </c>
      <c r="L718" s="270">
        <v>0</v>
      </c>
      <c r="M718" s="270">
        <v>0</v>
      </c>
      <c r="N718" s="270">
        <v>0</v>
      </c>
    </row>
    <row r="719" spans="8:14" x14ac:dyDescent="0.25">
      <c r="H719" s="270">
        <v>1039</v>
      </c>
      <c r="I719" s="270">
        <v>0</v>
      </c>
      <c r="J719" s="270">
        <v>1</v>
      </c>
      <c r="K719" s="270">
        <v>0</v>
      </c>
      <c r="L719" s="270">
        <v>0</v>
      </c>
      <c r="M719" s="270">
        <v>1</v>
      </c>
      <c r="N719" s="270">
        <v>0</v>
      </c>
    </row>
    <row r="720" spans="8:14" x14ac:dyDescent="0.25">
      <c r="H720" s="270">
        <v>1043</v>
      </c>
      <c r="I720" s="270">
        <v>0</v>
      </c>
      <c r="J720" s="270">
        <v>0</v>
      </c>
      <c r="K720" s="270">
        <v>1</v>
      </c>
      <c r="L720" s="270">
        <v>0</v>
      </c>
      <c r="M720" s="270">
        <v>0</v>
      </c>
      <c r="N720" s="270">
        <v>1</v>
      </c>
    </row>
    <row r="721" spans="8:14" x14ac:dyDescent="0.25">
      <c r="H721" s="270">
        <v>1048</v>
      </c>
      <c r="I721" s="270">
        <v>0</v>
      </c>
      <c r="J721" s="270">
        <v>0</v>
      </c>
      <c r="K721" s="270">
        <v>1</v>
      </c>
      <c r="L721" s="270">
        <v>0</v>
      </c>
      <c r="M721" s="270">
        <v>0</v>
      </c>
      <c r="N721" s="270">
        <v>1</v>
      </c>
    </row>
    <row r="722" spans="8:14" x14ac:dyDescent="0.25">
      <c r="H722" s="270">
        <v>1052</v>
      </c>
      <c r="I722" s="270">
        <v>0</v>
      </c>
      <c r="J722" s="270">
        <v>0</v>
      </c>
      <c r="K722" s="270">
        <v>1</v>
      </c>
      <c r="L722" s="270">
        <v>0</v>
      </c>
      <c r="M722" s="270">
        <v>0</v>
      </c>
      <c r="N722" s="270">
        <v>1</v>
      </c>
    </row>
    <row r="723" spans="8:14" x14ac:dyDescent="0.25">
      <c r="H723" s="270">
        <v>1062</v>
      </c>
      <c r="I723" s="270">
        <v>1</v>
      </c>
      <c r="J723" s="270">
        <v>0</v>
      </c>
      <c r="K723" s="270">
        <v>0</v>
      </c>
      <c r="L723" s="270">
        <v>1</v>
      </c>
      <c r="M723" s="270">
        <v>0</v>
      </c>
      <c r="N723" s="270">
        <v>0</v>
      </c>
    </row>
    <row r="724" spans="8:14" x14ac:dyDescent="0.25">
      <c r="H724" s="270">
        <v>1069</v>
      </c>
      <c r="I724" s="270">
        <v>1</v>
      </c>
      <c r="J724" s="270">
        <v>0</v>
      </c>
      <c r="K724" s="270">
        <v>0</v>
      </c>
      <c r="L724" s="270">
        <v>1</v>
      </c>
      <c r="M724" s="270">
        <v>0</v>
      </c>
      <c r="N724" s="270">
        <v>0</v>
      </c>
    </row>
    <row r="725" spans="8:14" x14ac:dyDescent="0.25">
      <c r="H725" s="270">
        <v>1095</v>
      </c>
      <c r="I725" s="270">
        <v>0</v>
      </c>
      <c r="J725" s="270">
        <v>0</v>
      </c>
      <c r="K725" s="270">
        <v>1</v>
      </c>
      <c r="L725" s="270">
        <v>0</v>
      </c>
      <c r="M725" s="270">
        <v>0</v>
      </c>
      <c r="N725" s="270">
        <v>1</v>
      </c>
    </row>
    <row r="726" spans="8:14" x14ac:dyDescent="0.25">
      <c r="H726" s="270">
        <v>1109</v>
      </c>
      <c r="I726" s="270">
        <v>1</v>
      </c>
      <c r="J726" s="270">
        <v>0</v>
      </c>
      <c r="K726" s="270">
        <v>0</v>
      </c>
      <c r="L726" s="270">
        <v>1</v>
      </c>
      <c r="M726" s="270">
        <v>0</v>
      </c>
      <c r="N726" s="270">
        <v>0</v>
      </c>
    </row>
    <row r="727" spans="8:14" x14ac:dyDescent="0.25">
      <c r="H727" s="270">
        <v>1134</v>
      </c>
      <c r="I727" s="270">
        <v>0</v>
      </c>
      <c r="J727" s="270">
        <v>1</v>
      </c>
      <c r="K727" s="270">
        <v>0</v>
      </c>
      <c r="L727" s="270">
        <v>0</v>
      </c>
      <c r="M727" s="270">
        <v>1</v>
      </c>
      <c r="N727" s="270">
        <v>0</v>
      </c>
    </row>
    <row r="728" spans="8:14" x14ac:dyDescent="0.25">
      <c r="H728" s="270">
        <v>1139</v>
      </c>
      <c r="I728" s="270">
        <v>1</v>
      </c>
      <c r="J728" s="270">
        <v>0</v>
      </c>
      <c r="K728" s="270">
        <v>0</v>
      </c>
      <c r="L728" s="270">
        <v>1</v>
      </c>
      <c r="M728" s="270">
        <v>0</v>
      </c>
      <c r="N728" s="270">
        <v>0</v>
      </c>
    </row>
    <row r="729" spans="8:14" x14ac:dyDescent="0.25">
      <c r="H729" s="270">
        <v>1146</v>
      </c>
      <c r="I729" s="270">
        <v>0</v>
      </c>
      <c r="J729" s="270">
        <v>1</v>
      </c>
      <c r="K729" s="270">
        <v>0</v>
      </c>
      <c r="L729" s="270">
        <v>0</v>
      </c>
      <c r="M729" s="270">
        <v>1</v>
      </c>
      <c r="N729" s="270">
        <v>0</v>
      </c>
    </row>
    <row r="730" spans="8:14" x14ac:dyDescent="0.25">
      <c r="H730" s="270">
        <v>1160</v>
      </c>
      <c r="I730" s="270">
        <v>0</v>
      </c>
      <c r="J730" s="270">
        <v>0</v>
      </c>
      <c r="K730" s="270">
        <v>1</v>
      </c>
      <c r="L730" s="270">
        <v>0</v>
      </c>
      <c r="M730" s="270">
        <v>0</v>
      </c>
      <c r="N730" s="270">
        <v>1</v>
      </c>
    </row>
    <row r="731" spans="8:14" x14ac:dyDescent="0.25">
      <c r="H731" s="270">
        <v>1166</v>
      </c>
      <c r="I731" s="270">
        <v>0</v>
      </c>
      <c r="J731" s="270">
        <v>1</v>
      </c>
      <c r="K731" s="270">
        <v>0</v>
      </c>
      <c r="L731" s="270">
        <v>0</v>
      </c>
      <c r="M731" s="270">
        <v>1</v>
      </c>
      <c r="N731" s="270">
        <v>0</v>
      </c>
    </row>
    <row r="732" spans="8:14" x14ac:dyDescent="0.25">
      <c r="H732" s="270">
        <v>1170</v>
      </c>
      <c r="I732" s="270">
        <v>1</v>
      </c>
      <c r="J732" s="270">
        <v>0</v>
      </c>
      <c r="K732" s="270">
        <v>0</v>
      </c>
      <c r="L732" s="270">
        <v>1</v>
      </c>
      <c r="M732" s="270">
        <v>0</v>
      </c>
      <c r="N732" s="270">
        <v>0</v>
      </c>
    </row>
    <row r="733" spans="8:14" x14ac:dyDescent="0.25">
      <c r="H733" s="270">
        <v>1186</v>
      </c>
      <c r="I733" s="270">
        <v>0</v>
      </c>
      <c r="J733" s="270">
        <v>1</v>
      </c>
      <c r="K733" s="270">
        <v>0</v>
      </c>
      <c r="L733" s="270">
        <v>0</v>
      </c>
      <c r="M733" s="270">
        <v>1</v>
      </c>
      <c r="N733" s="270">
        <v>0</v>
      </c>
    </row>
    <row r="734" spans="8:14" x14ac:dyDescent="0.25">
      <c r="H734" s="270">
        <v>1194</v>
      </c>
      <c r="I734" s="270">
        <v>0</v>
      </c>
      <c r="J734" s="270">
        <v>0</v>
      </c>
      <c r="K734" s="270">
        <v>1</v>
      </c>
      <c r="L734" s="270">
        <v>0</v>
      </c>
      <c r="M734" s="270">
        <v>0</v>
      </c>
      <c r="N734" s="270">
        <v>1</v>
      </c>
    </row>
    <row r="735" spans="8:14" x14ac:dyDescent="0.25">
      <c r="H735" s="270">
        <v>1201</v>
      </c>
      <c r="I735" s="270">
        <v>0</v>
      </c>
      <c r="J735" s="270">
        <v>0</v>
      </c>
      <c r="K735" s="270">
        <v>1</v>
      </c>
      <c r="L735" s="270">
        <v>0</v>
      </c>
      <c r="M735" s="270">
        <v>0</v>
      </c>
      <c r="N735" s="270">
        <v>1</v>
      </c>
    </row>
    <row r="736" spans="8:14" x14ac:dyDescent="0.25">
      <c r="H736" s="270">
        <v>1225</v>
      </c>
      <c r="I736" s="270">
        <v>0</v>
      </c>
      <c r="J736" s="270">
        <v>1</v>
      </c>
      <c r="K736" s="270">
        <v>0</v>
      </c>
      <c r="L736" s="270">
        <v>0</v>
      </c>
      <c r="M736" s="270">
        <v>1</v>
      </c>
      <c r="N736" s="270">
        <v>0</v>
      </c>
    </row>
    <row r="737" spans="8:14" x14ac:dyDescent="0.25">
      <c r="H737" s="270">
        <v>1242</v>
      </c>
      <c r="I737" s="270">
        <v>0</v>
      </c>
      <c r="J737" s="270">
        <v>0</v>
      </c>
      <c r="K737" s="270">
        <v>1</v>
      </c>
      <c r="L737" s="270">
        <v>0</v>
      </c>
      <c r="M737" s="270">
        <v>0</v>
      </c>
      <c r="N737" s="270">
        <v>1</v>
      </c>
    </row>
    <row r="738" spans="8:14" x14ac:dyDescent="0.25">
      <c r="H738" s="270">
        <v>1245</v>
      </c>
      <c r="I738" s="270">
        <v>1</v>
      </c>
      <c r="J738" s="270">
        <v>0</v>
      </c>
      <c r="K738" s="270">
        <v>0</v>
      </c>
      <c r="L738" s="270">
        <v>0</v>
      </c>
      <c r="M738" s="270">
        <v>0</v>
      </c>
      <c r="N738" s="270">
        <v>0</v>
      </c>
    </row>
    <row r="739" spans="8:14" x14ac:dyDescent="0.25">
      <c r="H739" s="270">
        <v>1251</v>
      </c>
      <c r="I739" s="270">
        <v>0</v>
      </c>
      <c r="J739" s="270">
        <v>1</v>
      </c>
      <c r="K739" s="270">
        <v>0</v>
      </c>
      <c r="L739" s="270">
        <v>0</v>
      </c>
      <c r="M739" s="270">
        <v>1</v>
      </c>
      <c r="N739" s="270">
        <v>0</v>
      </c>
    </row>
    <row r="740" spans="8:14" x14ac:dyDescent="0.25">
      <c r="H740" s="270">
        <v>1253</v>
      </c>
      <c r="I740" s="270">
        <v>0</v>
      </c>
      <c r="J740" s="270">
        <v>1</v>
      </c>
      <c r="K740" s="270">
        <v>0</v>
      </c>
      <c r="L740" s="270">
        <v>0</v>
      </c>
      <c r="M740" s="270">
        <v>1</v>
      </c>
      <c r="N740" s="270">
        <v>0</v>
      </c>
    </row>
    <row r="741" spans="8:14" x14ac:dyDescent="0.25">
      <c r="H741" s="270">
        <v>1272</v>
      </c>
      <c r="I741" s="270">
        <v>0</v>
      </c>
      <c r="J741" s="270">
        <v>0</v>
      </c>
      <c r="K741" s="270">
        <v>1</v>
      </c>
      <c r="L741" s="270">
        <v>0</v>
      </c>
      <c r="M741" s="270">
        <v>0</v>
      </c>
      <c r="N741" s="270">
        <v>1</v>
      </c>
    </row>
    <row r="742" spans="8:14" x14ac:dyDescent="0.25">
      <c r="H742" s="270">
        <v>1275</v>
      </c>
      <c r="I742" s="270">
        <v>0</v>
      </c>
      <c r="J742" s="270">
        <v>0</v>
      </c>
      <c r="K742" s="270">
        <v>1</v>
      </c>
      <c r="L742" s="270">
        <v>0</v>
      </c>
      <c r="M742" s="270">
        <v>0</v>
      </c>
      <c r="N742" s="270">
        <v>1</v>
      </c>
    </row>
    <row r="743" spans="8:14" x14ac:dyDescent="0.25">
      <c r="H743" s="270">
        <v>1279</v>
      </c>
      <c r="I743" s="270">
        <v>1</v>
      </c>
      <c r="J743" s="270">
        <v>0</v>
      </c>
      <c r="K743" s="270">
        <v>0</v>
      </c>
      <c r="L743" s="270">
        <v>1</v>
      </c>
      <c r="M743" s="270">
        <v>0</v>
      </c>
      <c r="N743" s="270">
        <v>0</v>
      </c>
    </row>
    <row r="744" spans="8:14" x14ac:dyDescent="0.25">
      <c r="H744" s="270">
        <v>1300</v>
      </c>
      <c r="I744" s="270">
        <v>1</v>
      </c>
      <c r="J744" s="270">
        <v>0</v>
      </c>
      <c r="K744" s="270">
        <v>0</v>
      </c>
      <c r="L744" s="270">
        <v>1</v>
      </c>
      <c r="M744" s="270">
        <v>0</v>
      </c>
      <c r="N744" s="270">
        <v>0</v>
      </c>
    </row>
    <row r="745" spans="8:14" x14ac:dyDescent="0.25">
      <c r="H745" s="270">
        <v>1314</v>
      </c>
      <c r="I745" s="270">
        <v>0</v>
      </c>
      <c r="J745" s="270">
        <v>1</v>
      </c>
      <c r="K745" s="270">
        <v>0</v>
      </c>
      <c r="L745" s="270">
        <v>0</v>
      </c>
      <c r="M745" s="270">
        <v>1</v>
      </c>
      <c r="N745" s="270">
        <v>0</v>
      </c>
    </row>
    <row r="746" spans="8:14" x14ac:dyDescent="0.25">
      <c r="H746" s="270">
        <v>1346</v>
      </c>
      <c r="I746" s="270">
        <v>1</v>
      </c>
      <c r="J746" s="270">
        <v>0</v>
      </c>
      <c r="K746" s="270">
        <v>0</v>
      </c>
      <c r="L746" s="270">
        <v>1</v>
      </c>
      <c r="M746" s="270">
        <v>0</v>
      </c>
      <c r="N746" s="270">
        <v>0</v>
      </c>
    </row>
    <row r="747" spans="8:14" x14ac:dyDescent="0.25">
      <c r="H747" s="270">
        <v>1352</v>
      </c>
      <c r="I747" s="270">
        <v>1</v>
      </c>
      <c r="J747" s="270">
        <v>0</v>
      </c>
      <c r="K747" s="270">
        <v>0</v>
      </c>
      <c r="L747" s="270">
        <v>1</v>
      </c>
      <c r="M747" s="270">
        <v>0</v>
      </c>
      <c r="N747" s="270">
        <v>0</v>
      </c>
    </row>
    <row r="748" spans="8:14" x14ac:dyDescent="0.25">
      <c r="H748" s="270">
        <v>1354</v>
      </c>
      <c r="I748" s="270">
        <v>0</v>
      </c>
      <c r="J748" s="270">
        <v>0</v>
      </c>
      <c r="K748" s="270">
        <v>1</v>
      </c>
      <c r="L748" s="270">
        <v>0</v>
      </c>
      <c r="M748" s="270">
        <v>0</v>
      </c>
      <c r="N748" s="270">
        <v>1</v>
      </c>
    </row>
    <row r="749" spans="8:14" x14ac:dyDescent="0.25">
      <c r="H749" s="270">
        <v>1390</v>
      </c>
      <c r="I749" s="270">
        <v>1</v>
      </c>
      <c r="J749" s="270">
        <v>0</v>
      </c>
      <c r="K749" s="270">
        <v>0</v>
      </c>
      <c r="L749" s="270">
        <v>1</v>
      </c>
      <c r="M749" s="270">
        <v>0</v>
      </c>
      <c r="N749" s="270">
        <v>0</v>
      </c>
    </row>
    <row r="750" spans="8:14" x14ac:dyDescent="0.25">
      <c r="H750" s="270">
        <v>1408</v>
      </c>
      <c r="I750" s="270">
        <v>0</v>
      </c>
      <c r="J750" s="270">
        <v>1</v>
      </c>
      <c r="K750" s="270">
        <v>0</v>
      </c>
      <c r="L750" s="270">
        <v>0</v>
      </c>
      <c r="M750" s="270">
        <v>1</v>
      </c>
      <c r="N750" s="270">
        <v>0</v>
      </c>
    </row>
    <row r="751" spans="8:14" x14ac:dyDescent="0.25">
      <c r="H751" s="270">
        <v>1411</v>
      </c>
      <c r="I751" s="270">
        <v>1</v>
      </c>
      <c r="J751" s="270">
        <v>0</v>
      </c>
      <c r="K751" s="270">
        <v>0</v>
      </c>
      <c r="L751" s="270">
        <v>1</v>
      </c>
      <c r="M751" s="270">
        <v>0</v>
      </c>
      <c r="N751" s="270">
        <v>0</v>
      </c>
    </row>
    <row r="752" spans="8:14" x14ac:dyDescent="0.25">
      <c r="H752" s="270">
        <v>1422</v>
      </c>
      <c r="I752" s="270">
        <v>0</v>
      </c>
      <c r="J752" s="270">
        <v>1</v>
      </c>
      <c r="K752" s="270">
        <v>0</v>
      </c>
      <c r="L752" s="270">
        <v>0</v>
      </c>
      <c r="M752" s="270">
        <v>1</v>
      </c>
      <c r="N752" s="270">
        <v>0</v>
      </c>
    </row>
    <row r="753" spans="8:14" x14ac:dyDescent="0.25">
      <c r="H753" s="270">
        <v>1438</v>
      </c>
      <c r="I753" s="270">
        <v>0</v>
      </c>
      <c r="J753" s="270">
        <v>0</v>
      </c>
      <c r="K753" s="270">
        <v>2</v>
      </c>
      <c r="L753" s="270">
        <v>0</v>
      </c>
      <c r="M753" s="270">
        <v>0</v>
      </c>
      <c r="N753" s="270">
        <v>2</v>
      </c>
    </row>
    <row r="754" spans="8:14" x14ac:dyDescent="0.25">
      <c r="H754" s="270">
        <v>1446</v>
      </c>
      <c r="I754" s="270">
        <v>0</v>
      </c>
      <c r="J754" s="270">
        <v>1</v>
      </c>
      <c r="K754" s="270">
        <v>0</v>
      </c>
      <c r="L754" s="270">
        <v>0</v>
      </c>
      <c r="M754" s="270">
        <v>1</v>
      </c>
      <c r="N754" s="270">
        <v>0</v>
      </c>
    </row>
    <row r="755" spans="8:14" x14ac:dyDescent="0.25">
      <c r="H755" s="270">
        <v>1450</v>
      </c>
      <c r="I755" s="270">
        <v>0</v>
      </c>
      <c r="J755" s="270">
        <v>0</v>
      </c>
      <c r="K755" s="270">
        <v>1</v>
      </c>
      <c r="L755" s="270">
        <v>0</v>
      </c>
      <c r="M755" s="270">
        <v>0</v>
      </c>
      <c r="N755" s="270">
        <v>1</v>
      </c>
    </row>
    <row r="756" spans="8:14" x14ac:dyDescent="0.25">
      <c r="H756" s="270">
        <v>1455</v>
      </c>
      <c r="I756" s="270">
        <v>0</v>
      </c>
      <c r="J756" s="270">
        <v>0</v>
      </c>
      <c r="K756" s="270">
        <v>1</v>
      </c>
      <c r="L756" s="270">
        <v>0</v>
      </c>
      <c r="M756" s="270">
        <v>0</v>
      </c>
      <c r="N756" s="270">
        <v>1</v>
      </c>
    </row>
    <row r="757" spans="8:14" x14ac:dyDescent="0.25">
      <c r="H757" s="270">
        <v>1500</v>
      </c>
      <c r="I757" s="270">
        <v>1</v>
      </c>
      <c r="J757" s="270">
        <v>0</v>
      </c>
      <c r="K757" s="270">
        <v>0</v>
      </c>
      <c r="L757" s="270">
        <v>1</v>
      </c>
      <c r="M757" s="270">
        <v>0</v>
      </c>
      <c r="N757" s="270">
        <v>0</v>
      </c>
    </row>
    <row r="758" spans="8:14" x14ac:dyDescent="0.25">
      <c r="H758" s="270">
        <v>1507</v>
      </c>
      <c r="I758" s="270">
        <v>0</v>
      </c>
      <c r="J758" s="270">
        <v>1</v>
      </c>
      <c r="K758" s="270">
        <v>0</v>
      </c>
      <c r="L758" s="270">
        <v>0</v>
      </c>
      <c r="M758" s="270">
        <v>1</v>
      </c>
      <c r="N758" s="270">
        <v>0</v>
      </c>
    </row>
    <row r="759" spans="8:14" x14ac:dyDescent="0.25">
      <c r="H759" s="270">
        <v>1548</v>
      </c>
      <c r="I759" s="270">
        <v>1</v>
      </c>
      <c r="J759" s="270">
        <v>0</v>
      </c>
      <c r="K759" s="270">
        <v>0</v>
      </c>
      <c r="L759" s="270">
        <v>1</v>
      </c>
      <c r="M759" s="270">
        <v>0</v>
      </c>
      <c r="N759" s="270">
        <v>0</v>
      </c>
    </row>
    <row r="760" spans="8:14" x14ac:dyDescent="0.25">
      <c r="H760" s="270">
        <v>1558</v>
      </c>
      <c r="I760" s="270">
        <v>0</v>
      </c>
      <c r="J760" s="270">
        <v>1</v>
      </c>
      <c r="K760" s="270">
        <v>0</v>
      </c>
      <c r="L760" s="270">
        <v>0</v>
      </c>
      <c r="M760" s="270">
        <v>1</v>
      </c>
      <c r="N760" s="270">
        <v>0</v>
      </c>
    </row>
    <row r="761" spans="8:14" x14ac:dyDescent="0.25">
      <c r="H761" s="270">
        <v>1559</v>
      </c>
      <c r="I761" s="270">
        <v>0</v>
      </c>
      <c r="J761" s="270">
        <v>0</v>
      </c>
      <c r="K761" s="270">
        <v>1</v>
      </c>
      <c r="L761" s="270">
        <v>0</v>
      </c>
      <c r="M761" s="270">
        <v>0</v>
      </c>
      <c r="N761" s="270">
        <v>1</v>
      </c>
    </row>
    <row r="762" spans="8:14" x14ac:dyDescent="0.25">
      <c r="H762" s="270">
        <v>1580</v>
      </c>
      <c r="I762" s="270">
        <v>0</v>
      </c>
      <c r="J762" s="270">
        <v>0</v>
      </c>
      <c r="K762" s="270">
        <v>1</v>
      </c>
      <c r="L762" s="270">
        <v>0</v>
      </c>
      <c r="M762" s="270">
        <v>0</v>
      </c>
      <c r="N762" s="270">
        <v>1</v>
      </c>
    </row>
    <row r="763" spans="8:14" x14ac:dyDescent="0.25">
      <c r="H763" s="270">
        <v>1581</v>
      </c>
      <c r="I763" s="270">
        <v>0</v>
      </c>
      <c r="J763" s="270">
        <v>0</v>
      </c>
      <c r="K763" s="270">
        <v>1</v>
      </c>
      <c r="L763" s="270">
        <v>0</v>
      </c>
      <c r="M763" s="270">
        <v>0</v>
      </c>
      <c r="N763" s="270">
        <v>1</v>
      </c>
    </row>
    <row r="764" spans="8:14" x14ac:dyDescent="0.25">
      <c r="H764" s="270">
        <v>1619</v>
      </c>
      <c r="I764" s="270">
        <v>0</v>
      </c>
      <c r="J764" s="270">
        <v>0</v>
      </c>
      <c r="K764" s="270">
        <v>1</v>
      </c>
      <c r="L764" s="270">
        <v>0</v>
      </c>
      <c r="M764" s="270">
        <v>0</v>
      </c>
      <c r="N764" s="270">
        <v>1</v>
      </c>
    </row>
    <row r="765" spans="8:14" x14ac:dyDescent="0.25">
      <c r="H765" s="270">
        <v>1645</v>
      </c>
      <c r="I765" s="270">
        <v>1</v>
      </c>
      <c r="J765" s="270">
        <v>0</v>
      </c>
      <c r="K765" s="270">
        <v>0</v>
      </c>
      <c r="L765" s="270">
        <v>1</v>
      </c>
      <c r="M765" s="270">
        <v>0</v>
      </c>
      <c r="N765" s="270">
        <v>0</v>
      </c>
    </row>
    <row r="766" spans="8:14" x14ac:dyDescent="0.25">
      <c r="H766" s="270">
        <v>1666</v>
      </c>
      <c r="I766" s="270">
        <v>0</v>
      </c>
      <c r="J766" s="270">
        <v>0</v>
      </c>
      <c r="K766" s="270">
        <v>1</v>
      </c>
      <c r="L766" s="270">
        <v>0</v>
      </c>
      <c r="M766" s="270">
        <v>0</v>
      </c>
      <c r="N766" s="270">
        <v>1</v>
      </c>
    </row>
    <row r="767" spans="8:14" x14ac:dyDescent="0.25">
      <c r="H767" s="270">
        <v>1680</v>
      </c>
      <c r="I767" s="270">
        <v>1</v>
      </c>
      <c r="J767" s="270">
        <v>0</v>
      </c>
      <c r="K767" s="270">
        <v>0</v>
      </c>
      <c r="L767" s="270">
        <v>1</v>
      </c>
      <c r="M767" s="270">
        <v>0</v>
      </c>
      <c r="N767" s="270">
        <v>0</v>
      </c>
    </row>
    <row r="768" spans="8:14" x14ac:dyDescent="0.25">
      <c r="H768" s="270">
        <v>1687</v>
      </c>
      <c r="I768" s="270">
        <v>1</v>
      </c>
      <c r="J768" s="270">
        <v>0</v>
      </c>
      <c r="K768" s="270">
        <v>0</v>
      </c>
      <c r="L768" s="270">
        <v>1</v>
      </c>
      <c r="M768" s="270">
        <v>0</v>
      </c>
      <c r="N768" s="270">
        <v>0</v>
      </c>
    </row>
    <row r="769" spans="8:14" x14ac:dyDescent="0.25">
      <c r="H769" s="270">
        <v>1695</v>
      </c>
      <c r="I769" s="270">
        <v>0</v>
      </c>
      <c r="J769" s="270">
        <v>1</v>
      </c>
      <c r="K769" s="270">
        <v>0</v>
      </c>
      <c r="L769" s="270">
        <v>0</v>
      </c>
      <c r="M769" s="270">
        <v>1</v>
      </c>
      <c r="N769" s="270">
        <v>0</v>
      </c>
    </row>
    <row r="770" spans="8:14" x14ac:dyDescent="0.25">
      <c r="H770" s="270">
        <v>1748</v>
      </c>
      <c r="I770" s="270">
        <v>0</v>
      </c>
      <c r="J770" s="270">
        <v>1</v>
      </c>
      <c r="K770" s="270">
        <v>0</v>
      </c>
      <c r="L770" s="270">
        <v>0</v>
      </c>
      <c r="M770" s="270">
        <v>1</v>
      </c>
      <c r="N770" s="270">
        <v>0</v>
      </c>
    </row>
    <row r="771" spans="8:14" x14ac:dyDescent="0.25">
      <c r="H771" s="270">
        <v>1754</v>
      </c>
      <c r="I771" s="270">
        <v>0</v>
      </c>
      <c r="J771" s="270">
        <v>0</v>
      </c>
      <c r="K771" s="270">
        <v>1</v>
      </c>
      <c r="L771" s="270">
        <v>0</v>
      </c>
      <c r="M771" s="270">
        <v>0</v>
      </c>
      <c r="N771" s="270">
        <v>1</v>
      </c>
    </row>
    <row r="772" spans="8:14" x14ac:dyDescent="0.25">
      <c r="H772" s="270">
        <v>1790</v>
      </c>
      <c r="I772" s="270">
        <v>0</v>
      </c>
      <c r="J772" s="270">
        <v>1</v>
      </c>
      <c r="K772" s="270">
        <v>0</v>
      </c>
      <c r="L772" s="270">
        <v>0</v>
      </c>
      <c r="M772" s="270">
        <v>1</v>
      </c>
      <c r="N772" s="270">
        <v>0</v>
      </c>
    </row>
    <row r="773" spans="8:14" x14ac:dyDescent="0.25">
      <c r="H773" s="270">
        <v>1858</v>
      </c>
      <c r="I773" s="270">
        <v>0</v>
      </c>
      <c r="J773" s="270">
        <v>0</v>
      </c>
      <c r="K773" s="270">
        <v>1</v>
      </c>
      <c r="L773" s="270">
        <v>0</v>
      </c>
      <c r="M773" s="270">
        <v>0</v>
      </c>
      <c r="N773" s="270">
        <v>1</v>
      </c>
    </row>
    <row r="774" spans="8:14" x14ac:dyDescent="0.25">
      <c r="H774" s="270">
        <v>1917</v>
      </c>
      <c r="I774" s="270">
        <v>0</v>
      </c>
      <c r="J774" s="270">
        <v>1</v>
      </c>
      <c r="K774" s="270">
        <v>0</v>
      </c>
      <c r="L774" s="270">
        <v>0</v>
      </c>
      <c r="M774" s="270">
        <v>1</v>
      </c>
      <c r="N774" s="270">
        <v>0</v>
      </c>
    </row>
    <row r="775" spans="8:14" x14ac:dyDescent="0.25">
      <c r="H775" s="270">
        <v>1929</v>
      </c>
      <c r="I775" s="270">
        <v>0</v>
      </c>
      <c r="J775" s="270">
        <v>0</v>
      </c>
      <c r="K775" s="270">
        <v>1</v>
      </c>
      <c r="L775" s="270">
        <v>0</v>
      </c>
      <c r="M775" s="270">
        <v>0</v>
      </c>
      <c r="N775" s="270">
        <v>1</v>
      </c>
    </row>
    <row r="776" spans="8:14" x14ac:dyDescent="0.25">
      <c r="H776" s="270">
        <v>1985</v>
      </c>
      <c r="I776" s="270">
        <v>0</v>
      </c>
      <c r="J776" s="270">
        <v>1</v>
      </c>
      <c r="K776" s="270">
        <v>0</v>
      </c>
      <c r="L776" s="270">
        <v>0</v>
      </c>
      <c r="M776" s="270">
        <v>1</v>
      </c>
      <c r="N776" s="270">
        <v>0</v>
      </c>
    </row>
    <row r="777" spans="8:14" x14ac:dyDescent="0.25">
      <c r="H777" s="270">
        <v>1996</v>
      </c>
      <c r="I777" s="270">
        <v>1</v>
      </c>
      <c r="J777" s="270">
        <v>0</v>
      </c>
      <c r="K777" s="270">
        <v>0</v>
      </c>
      <c r="L777" s="270">
        <v>1</v>
      </c>
      <c r="M777" s="270">
        <v>0</v>
      </c>
      <c r="N777" s="270">
        <v>0</v>
      </c>
    </row>
    <row r="778" spans="8:14" x14ac:dyDescent="0.25">
      <c r="H778" s="270">
        <v>2017</v>
      </c>
      <c r="I778" s="270">
        <v>0</v>
      </c>
      <c r="J778" s="270">
        <v>0</v>
      </c>
      <c r="K778" s="270">
        <v>1</v>
      </c>
      <c r="L778" s="270">
        <v>0</v>
      </c>
      <c r="M778" s="270">
        <v>0</v>
      </c>
      <c r="N778" s="270">
        <v>1</v>
      </c>
    </row>
    <row r="779" spans="8:14" x14ac:dyDescent="0.25">
      <c r="H779" s="270">
        <v>2050</v>
      </c>
      <c r="I779" s="270">
        <v>0</v>
      </c>
      <c r="J779" s="270">
        <v>0</v>
      </c>
      <c r="K779" s="270">
        <v>1</v>
      </c>
      <c r="L779" s="270">
        <v>0</v>
      </c>
      <c r="M779" s="270">
        <v>0</v>
      </c>
      <c r="N779" s="270">
        <v>1</v>
      </c>
    </row>
    <row r="780" spans="8:14" x14ac:dyDescent="0.25">
      <c r="H780" s="270">
        <v>2211</v>
      </c>
      <c r="I780" s="270">
        <v>0</v>
      </c>
      <c r="J780" s="270">
        <v>0</v>
      </c>
      <c r="K780" s="270">
        <v>1</v>
      </c>
      <c r="L780" s="270">
        <v>0</v>
      </c>
      <c r="M780" s="270">
        <v>0</v>
      </c>
      <c r="N780" s="270">
        <v>1</v>
      </c>
    </row>
    <row r="781" spans="8:14" x14ac:dyDescent="0.25">
      <c r="H781" s="270">
        <v>2265</v>
      </c>
      <c r="I781" s="270">
        <v>0</v>
      </c>
      <c r="J781" s="270">
        <v>0</v>
      </c>
      <c r="K781" s="270">
        <v>1</v>
      </c>
      <c r="L781" s="270">
        <v>0</v>
      </c>
      <c r="M781" s="270">
        <v>0</v>
      </c>
      <c r="N781" s="270">
        <v>1</v>
      </c>
    </row>
    <row r="782" spans="8:14" x14ac:dyDescent="0.25">
      <c r="H782" s="270">
        <v>2342</v>
      </c>
      <c r="I782" s="270">
        <v>1</v>
      </c>
      <c r="J782" s="270">
        <v>0</v>
      </c>
      <c r="K782" s="270">
        <v>0</v>
      </c>
      <c r="L782" s="270">
        <v>1</v>
      </c>
      <c r="M782" s="270">
        <v>0</v>
      </c>
      <c r="N782" s="270">
        <v>0</v>
      </c>
    </row>
    <row r="783" spans="8:14" x14ac:dyDescent="0.25">
      <c r="H783" s="270">
        <v>2394</v>
      </c>
      <c r="I783" s="270">
        <v>1</v>
      </c>
      <c r="J783" s="270">
        <v>0</v>
      </c>
      <c r="K783" s="270">
        <v>0</v>
      </c>
      <c r="L783" s="270">
        <v>1</v>
      </c>
      <c r="M783" s="270">
        <v>0</v>
      </c>
      <c r="N783" s="270">
        <v>0</v>
      </c>
    </row>
    <row r="784" spans="8:14" x14ac:dyDescent="0.25">
      <c r="H784" s="270">
        <v>2980</v>
      </c>
      <c r="I784" s="270">
        <v>0</v>
      </c>
      <c r="J784" s="270">
        <v>0</v>
      </c>
      <c r="K784" s="270">
        <v>0</v>
      </c>
      <c r="L784" s="270">
        <v>1</v>
      </c>
      <c r="M784" s="270">
        <v>0</v>
      </c>
      <c r="N784" s="270">
        <v>0</v>
      </c>
    </row>
    <row r="785" spans="8:14" x14ac:dyDescent="0.25">
      <c r="H785" s="270">
        <v>3724</v>
      </c>
      <c r="I785" s="270">
        <v>0</v>
      </c>
      <c r="J785" s="270">
        <v>1</v>
      </c>
      <c r="K785" s="270">
        <v>0</v>
      </c>
      <c r="L785" s="270">
        <v>0</v>
      </c>
      <c r="M785" s="270">
        <v>1</v>
      </c>
      <c r="N785" s="270">
        <v>0</v>
      </c>
    </row>
    <row r="786" spans="8:14" x14ac:dyDescent="0.25">
      <c r="H786" s="270">
        <v>3726</v>
      </c>
      <c r="I786" s="270">
        <v>0</v>
      </c>
      <c r="J786" s="270">
        <v>0</v>
      </c>
      <c r="K786" s="270">
        <v>0</v>
      </c>
      <c r="L786" s="270">
        <v>0</v>
      </c>
      <c r="M786" s="270">
        <v>0</v>
      </c>
      <c r="N786" s="270">
        <v>1</v>
      </c>
    </row>
    <row r="787" spans="8:14" x14ac:dyDescent="0.25">
      <c r="H787" s="270">
        <v>4061</v>
      </c>
      <c r="I787" s="270">
        <v>0</v>
      </c>
      <c r="J787" s="270">
        <v>0</v>
      </c>
      <c r="K787" s="270">
        <v>0</v>
      </c>
      <c r="L787" s="270">
        <v>0</v>
      </c>
      <c r="M787" s="270">
        <v>0</v>
      </c>
      <c r="N787" s="270">
        <v>1</v>
      </c>
    </row>
    <row r="788" spans="8:14" x14ac:dyDescent="0.25">
      <c r="H788" s="270">
        <v>7579</v>
      </c>
      <c r="I788" s="270">
        <v>1</v>
      </c>
      <c r="J788" s="270">
        <v>0</v>
      </c>
      <c r="K788" s="270">
        <v>0</v>
      </c>
      <c r="L788" s="270">
        <v>1</v>
      </c>
      <c r="M788" s="270">
        <v>0</v>
      </c>
      <c r="N788" s="270">
        <v>0</v>
      </c>
    </row>
    <row r="789" spans="8:14" x14ac:dyDescent="0.25">
      <c r="H789" s="270">
        <v>8061</v>
      </c>
      <c r="I789" s="270">
        <v>0</v>
      </c>
      <c r="J789" s="270">
        <v>0</v>
      </c>
      <c r="K789" s="270">
        <v>1</v>
      </c>
      <c r="L789" s="270">
        <v>0</v>
      </c>
      <c r="M789" s="270">
        <v>0</v>
      </c>
      <c r="N789" s="270">
        <v>1</v>
      </c>
    </row>
    <row r="790" spans="8:14" x14ac:dyDescent="0.25">
      <c r="H790" s="270">
        <v>9650</v>
      </c>
      <c r="I790" s="270">
        <v>0</v>
      </c>
      <c r="J790" s="270">
        <v>1</v>
      </c>
      <c r="K790" s="270">
        <v>0</v>
      </c>
      <c r="L790" s="270">
        <v>0</v>
      </c>
      <c r="M790" s="270">
        <v>1</v>
      </c>
      <c r="N790" s="270">
        <v>0</v>
      </c>
    </row>
    <row r="791" spans="8:14" x14ac:dyDescent="0.25">
      <c r="H791" s="270">
        <v>11514</v>
      </c>
      <c r="I791" s="270">
        <v>0</v>
      </c>
      <c r="J791" s="270">
        <v>0</v>
      </c>
      <c r="K791" s="270">
        <v>1</v>
      </c>
      <c r="L791" s="270">
        <v>0</v>
      </c>
      <c r="M791" s="270">
        <v>0</v>
      </c>
      <c r="N791" s="270">
        <v>1</v>
      </c>
    </row>
    <row r="792" spans="8:14" x14ac:dyDescent="0.25">
      <c r="H792" s="270">
        <v>12952</v>
      </c>
      <c r="I792" s="270">
        <v>0</v>
      </c>
      <c r="J792" s="270">
        <v>1</v>
      </c>
      <c r="K792" s="270">
        <v>0</v>
      </c>
      <c r="L792" s="270">
        <v>0</v>
      </c>
      <c r="M792" s="270">
        <v>1</v>
      </c>
      <c r="N792" s="270">
        <v>0</v>
      </c>
    </row>
    <row r="793" spans="8:14" x14ac:dyDescent="0.25">
      <c r="H793" s="270">
        <v>13383</v>
      </c>
      <c r="I793" s="270">
        <v>1</v>
      </c>
      <c r="J793" s="270">
        <v>0</v>
      </c>
      <c r="K793" s="270">
        <v>0</v>
      </c>
      <c r="L793" s="270">
        <v>1</v>
      </c>
      <c r="M793" s="270">
        <v>0</v>
      </c>
      <c r="N793" s="270">
        <v>0</v>
      </c>
    </row>
    <row r="794" spans="8:14" x14ac:dyDescent="0.25">
      <c r="H794" s="270">
        <v>69784</v>
      </c>
      <c r="I794" s="270">
        <v>0</v>
      </c>
      <c r="J794" s="270">
        <v>0</v>
      </c>
      <c r="K794" s="270">
        <v>0</v>
      </c>
      <c r="L794" s="270">
        <v>0</v>
      </c>
      <c r="M794" s="270">
        <v>1</v>
      </c>
      <c r="N794" s="270">
        <v>0</v>
      </c>
    </row>
    <row r="795" spans="8:14" x14ac:dyDescent="0.25">
      <c r="H795" s="270">
        <v>183384</v>
      </c>
      <c r="I795" s="270">
        <v>0</v>
      </c>
      <c r="J795" s="270">
        <v>0</v>
      </c>
      <c r="K795" s="270">
        <v>1</v>
      </c>
      <c r="L795" s="270">
        <v>0</v>
      </c>
      <c r="M795" s="270">
        <v>0</v>
      </c>
      <c r="N795" s="270">
        <v>1</v>
      </c>
    </row>
    <row r="796" spans="8:14" x14ac:dyDescent="0.25">
      <c r="H796" s="270"/>
      <c r="I796" s="270"/>
      <c r="J796" s="270"/>
      <c r="K796" s="270"/>
      <c r="L796" s="270"/>
      <c r="M796" s="270"/>
      <c r="N796" s="270"/>
    </row>
    <row r="797" spans="8:14" x14ac:dyDescent="0.25">
      <c r="H797" s="270"/>
      <c r="I797" s="270"/>
      <c r="J797" s="270"/>
      <c r="K797" s="270"/>
      <c r="L797" s="270"/>
      <c r="M797" s="270"/>
      <c r="N797" s="270"/>
    </row>
    <row r="798" spans="8:14" x14ac:dyDescent="0.25">
      <c r="H798" s="270"/>
      <c r="I798" s="270"/>
      <c r="J798" s="270"/>
      <c r="K798" s="270"/>
      <c r="L798" s="270"/>
      <c r="M798" s="270"/>
      <c r="N798" s="270"/>
    </row>
    <row r="799" spans="8:14" x14ac:dyDescent="0.25">
      <c r="H799" s="270"/>
      <c r="I799" s="270"/>
      <c r="J799" s="270"/>
      <c r="K799" s="270"/>
      <c r="L799" s="270"/>
      <c r="M799" s="270"/>
      <c r="N799" s="270"/>
    </row>
    <row r="800" spans="8:14" x14ac:dyDescent="0.25">
      <c r="H800" s="270"/>
      <c r="I800" s="270"/>
      <c r="J800" s="270"/>
      <c r="K800" s="270"/>
      <c r="L800" s="270"/>
      <c r="M800" s="270"/>
      <c r="N800" s="270"/>
    </row>
    <row r="801" spans="8:14" x14ac:dyDescent="0.25">
      <c r="H801" s="270"/>
      <c r="I801" s="270"/>
      <c r="J801" s="270"/>
      <c r="K801" s="270"/>
      <c r="L801" s="270"/>
      <c r="M801" s="270"/>
      <c r="N801" s="270"/>
    </row>
    <row r="802" spans="8:14" x14ac:dyDescent="0.25">
      <c r="H802" s="270"/>
      <c r="I802" s="270"/>
      <c r="J802" s="270"/>
      <c r="K802" s="270"/>
      <c r="L802" s="270"/>
      <c r="M802" s="270"/>
      <c r="N802" s="270"/>
    </row>
    <row r="803" spans="8:14" x14ac:dyDescent="0.25">
      <c r="H803" s="270"/>
      <c r="I803" s="270"/>
      <c r="J803" s="270"/>
      <c r="K803" s="270"/>
      <c r="L803" s="270"/>
      <c r="M803" s="270"/>
      <c r="N803" s="270"/>
    </row>
    <row r="804" spans="8:14" x14ac:dyDescent="0.25">
      <c r="H804" s="270"/>
      <c r="I804" s="270"/>
      <c r="J804" s="270"/>
      <c r="K804" s="270"/>
      <c r="L804" s="270"/>
      <c r="M804" s="270"/>
      <c r="N804" s="270"/>
    </row>
    <row r="805" spans="8:14" x14ac:dyDescent="0.25">
      <c r="H805" s="270"/>
      <c r="I805" s="270"/>
      <c r="J805" s="270"/>
      <c r="K805" s="270"/>
      <c r="L805" s="270"/>
      <c r="M805" s="270"/>
      <c r="N805" s="270"/>
    </row>
    <row r="806" spans="8:14" x14ac:dyDescent="0.25">
      <c r="H806" s="270"/>
      <c r="I806" s="270"/>
      <c r="J806" s="270"/>
      <c r="K806" s="270"/>
      <c r="L806" s="270"/>
      <c r="M806" s="270"/>
      <c r="N806" s="270"/>
    </row>
    <row r="807" spans="8:14" x14ac:dyDescent="0.25">
      <c r="H807" s="270"/>
      <c r="I807" s="270"/>
      <c r="J807" s="270"/>
      <c r="K807" s="270"/>
      <c r="L807" s="270"/>
      <c r="M807" s="270"/>
      <c r="N807" s="270"/>
    </row>
    <row r="808" spans="8:14" x14ac:dyDescent="0.25">
      <c r="H808" s="270"/>
      <c r="I808" s="270"/>
      <c r="J808" s="270"/>
      <c r="K808" s="270"/>
      <c r="L808" s="270"/>
      <c r="M808" s="270"/>
      <c r="N808" s="270"/>
    </row>
  </sheetData>
  <mergeCells count="8">
    <mergeCell ref="H2:T2"/>
    <mergeCell ref="I3:N3"/>
    <mergeCell ref="O3:T3"/>
    <mergeCell ref="W3:AG3"/>
    <mergeCell ref="I4:K4"/>
    <mergeCell ref="L4:N4"/>
    <mergeCell ref="O4:Q4"/>
    <mergeCell ref="R4:T4"/>
  </mergeCells>
  <phoneticPr fontId="13" type="noConversion"/>
  <conditionalFormatting sqref="K7">
    <cfRule type="cellIs" dxfId="2" priority="1" operator="equal">
      <formula>$E$38</formula>
    </cfRule>
  </conditionalFormatting>
  <hyperlinks>
    <hyperlink ref="E28" location="目錄!A1" display="目錄" xr:uid="{303535D6-89F7-4A79-BC52-F9794B7AF569}"/>
  </hyperlink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A1DDF-E4EB-4888-A8D2-28B8798C4130}">
  <dimension ref="A1:X45"/>
  <sheetViews>
    <sheetView zoomScale="70" zoomScaleNormal="70" workbookViewId="0">
      <selection activeCell="F14" sqref="F14"/>
    </sheetView>
  </sheetViews>
  <sheetFormatPr defaultColWidth="8.6640625" defaultRowHeight="15.75" x14ac:dyDescent="0.25"/>
  <cols>
    <col min="11" max="11" width="8.33203125" bestFit="1" customWidth="1"/>
    <col min="12" max="12" width="16.6640625" bestFit="1" customWidth="1"/>
    <col min="13" max="13" width="19.109375" bestFit="1" customWidth="1"/>
    <col min="14" max="14" width="16.6640625" bestFit="1" customWidth="1"/>
    <col min="15" max="15" width="19.109375" bestFit="1" customWidth="1"/>
    <col min="18" max="18" width="8.33203125" bestFit="1" customWidth="1"/>
    <col min="19" max="23" width="6.6640625" bestFit="1" customWidth="1"/>
    <col min="24" max="24" width="5.6640625" bestFit="1" customWidth="1"/>
  </cols>
  <sheetData>
    <row r="1" spans="1:24" ht="16.5" thickBot="1" x14ac:dyDescent="0.3">
      <c r="B1" t="s">
        <v>409</v>
      </c>
      <c r="C1" t="s">
        <v>410</v>
      </c>
    </row>
    <row r="2" spans="1:24" x14ac:dyDescent="0.25">
      <c r="A2" t="s">
        <v>1243</v>
      </c>
      <c r="K2" s="543" t="s">
        <v>1107</v>
      </c>
      <c r="L2" s="526"/>
      <c r="M2" s="526"/>
      <c r="N2" s="526"/>
      <c r="O2" s="527"/>
    </row>
    <row r="3" spans="1:24" x14ac:dyDescent="0.25">
      <c r="A3" t="s">
        <v>1181</v>
      </c>
      <c r="B3" s="80">
        <f>S6</f>
        <v>0.91826149168306204</v>
      </c>
      <c r="C3" s="80">
        <f>T6</f>
        <v>0.81256491192342939</v>
      </c>
      <c r="K3" s="127"/>
      <c r="L3" s="308" t="s">
        <v>405</v>
      </c>
      <c r="M3" s="309" t="s">
        <v>406</v>
      </c>
      <c r="N3" s="308" t="s">
        <v>407</v>
      </c>
      <c r="O3" s="166" t="s">
        <v>408</v>
      </c>
      <c r="R3" s="507" t="s">
        <v>404</v>
      </c>
      <c r="S3" s="508"/>
      <c r="T3" s="508"/>
      <c r="U3" s="508"/>
      <c r="V3" s="508"/>
      <c r="W3" s="508"/>
      <c r="X3" s="509"/>
    </row>
    <row r="4" spans="1:24" x14ac:dyDescent="0.25">
      <c r="A4" t="s">
        <v>1179</v>
      </c>
      <c r="B4" s="80">
        <f t="shared" ref="B4:C15" si="0">S7</f>
        <v>0.83491325344303347</v>
      </c>
      <c r="C4" s="80">
        <f t="shared" si="0"/>
        <v>0.75470929640566131</v>
      </c>
      <c r="K4" s="236" t="s">
        <v>280</v>
      </c>
      <c r="L4" s="237" t="s">
        <v>400</v>
      </c>
      <c r="M4" s="312" t="s">
        <v>401</v>
      </c>
      <c r="N4" s="237" t="s">
        <v>402</v>
      </c>
      <c r="O4" s="238" t="s">
        <v>403</v>
      </c>
      <c r="R4" s="148"/>
      <c r="S4" s="517" t="s">
        <v>140</v>
      </c>
      <c r="T4" s="518"/>
      <c r="U4" s="517" t="s">
        <v>314</v>
      </c>
      <c r="V4" s="518"/>
      <c r="W4" s="517" t="s">
        <v>287</v>
      </c>
      <c r="X4" s="519"/>
    </row>
    <row r="5" spans="1:24" x14ac:dyDescent="0.25">
      <c r="A5" t="s">
        <v>1221</v>
      </c>
      <c r="B5" s="80">
        <f t="shared" si="0"/>
        <v>0.84975854051153643</v>
      </c>
      <c r="C5" s="80">
        <f t="shared" si="0"/>
        <v>0.70314631911210668</v>
      </c>
      <c r="K5" s="127" t="s">
        <v>1243</v>
      </c>
      <c r="L5" s="270">
        <v>5591</v>
      </c>
      <c r="M5" s="270">
        <v>485453</v>
      </c>
      <c r="N5" s="270">
        <v>49105</v>
      </c>
      <c r="O5" s="270">
        <v>1702846</v>
      </c>
      <c r="R5" s="131" t="s">
        <v>288</v>
      </c>
      <c r="S5" s="132" t="s">
        <v>185</v>
      </c>
      <c r="T5" s="133" t="s">
        <v>411</v>
      </c>
      <c r="U5" s="132" t="s">
        <v>185</v>
      </c>
      <c r="V5" s="133" t="s">
        <v>411</v>
      </c>
      <c r="W5" s="132" t="s">
        <v>185</v>
      </c>
      <c r="X5" s="134" t="s">
        <v>411</v>
      </c>
    </row>
    <row r="6" spans="1:24" x14ac:dyDescent="0.25">
      <c r="A6" t="s">
        <v>1185</v>
      </c>
      <c r="B6" s="80">
        <f t="shared" si="0"/>
        <v>0.81040958683598641</v>
      </c>
      <c r="C6" s="80">
        <f t="shared" si="0"/>
        <v>0.6631911210671011</v>
      </c>
      <c r="K6" s="127" t="s">
        <v>1181</v>
      </c>
      <c r="L6" s="270">
        <v>5134</v>
      </c>
      <c r="M6" s="270">
        <v>150017</v>
      </c>
      <c r="N6" s="270">
        <v>39901</v>
      </c>
      <c r="O6" s="270">
        <v>502717</v>
      </c>
      <c r="R6" s="148" t="str">
        <f>K6</f>
        <v>國際</v>
      </c>
      <c r="S6" s="167">
        <f>L6/$L$5</f>
        <v>0.91826149168306204</v>
      </c>
      <c r="T6" s="167">
        <f>N6/$N$5</f>
        <v>0.81256491192342939</v>
      </c>
      <c r="U6" s="167">
        <f>M6/$M$5</f>
        <v>0.30902476655824562</v>
      </c>
      <c r="V6" s="167">
        <f>O6/$O$5</f>
        <v>0.29522164658460015</v>
      </c>
      <c r="W6" s="159">
        <f>M6/L6</f>
        <v>29.220296065446046</v>
      </c>
      <c r="X6" s="160">
        <f>O6/N6</f>
        <v>12.599107791784666</v>
      </c>
    </row>
    <row r="7" spans="1:24" x14ac:dyDescent="0.25">
      <c r="A7" t="s">
        <v>1237</v>
      </c>
      <c r="B7" s="80">
        <f t="shared" si="0"/>
        <v>0.6694687891253801</v>
      </c>
      <c r="C7" s="80">
        <f t="shared" si="0"/>
        <v>0.53890642500763675</v>
      </c>
      <c r="K7" s="127" t="s">
        <v>1179</v>
      </c>
      <c r="L7" s="270">
        <v>4668</v>
      </c>
      <c r="M7" s="270">
        <v>102956</v>
      </c>
      <c r="N7" s="270">
        <v>37060</v>
      </c>
      <c r="O7" s="270">
        <v>396320</v>
      </c>
      <c r="R7" s="148" t="str">
        <f t="shared" ref="R7:R18" si="1">K7</f>
        <v>證券</v>
      </c>
      <c r="S7" s="167">
        <f>L7/$L$5</f>
        <v>0.83491325344303347</v>
      </c>
      <c r="T7" s="167">
        <f t="shared" ref="T7:T18" si="2">N7/$N$5</f>
        <v>0.75470929640566131</v>
      </c>
      <c r="U7" s="167">
        <f t="shared" ref="U7:U18" si="3">M7/$M$5</f>
        <v>0.21208232310851927</v>
      </c>
      <c r="V7" s="167">
        <f t="shared" ref="V7:V18" si="4">O7/$O$5</f>
        <v>0.23273977799519158</v>
      </c>
      <c r="W7" s="159">
        <f t="shared" ref="W7:W18" si="5">M7/L7</f>
        <v>22.055698371893744</v>
      </c>
      <c r="X7" s="160">
        <f t="shared" ref="X7:X18" si="6">O7/N7</f>
        <v>10.694009713977334</v>
      </c>
    </row>
    <row r="8" spans="1:24" x14ac:dyDescent="0.25">
      <c r="A8" t="s">
        <v>1239</v>
      </c>
      <c r="B8" s="80">
        <f t="shared" si="0"/>
        <v>0.50456090144875698</v>
      </c>
      <c r="C8" s="80">
        <f t="shared" si="0"/>
        <v>0.25769269931778843</v>
      </c>
      <c r="K8" s="127" t="s">
        <v>1221</v>
      </c>
      <c r="L8" s="270">
        <v>4751</v>
      </c>
      <c r="M8" s="270">
        <v>75998</v>
      </c>
      <c r="N8" s="270">
        <v>34528</v>
      </c>
      <c r="O8" s="270">
        <v>264168</v>
      </c>
      <c r="R8" s="148" t="str">
        <f t="shared" si="1"/>
        <v>要聞</v>
      </c>
      <c r="S8" s="167">
        <f t="shared" ref="S8:S18" si="7">L8/$L$5</f>
        <v>0.84975854051153643</v>
      </c>
      <c r="T8" s="167">
        <f t="shared" si="2"/>
        <v>0.70314631911210668</v>
      </c>
      <c r="U8" s="167">
        <f t="shared" si="3"/>
        <v>0.1565506856482502</v>
      </c>
      <c r="V8" s="167">
        <f t="shared" si="4"/>
        <v>0.15513322989865203</v>
      </c>
      <c r="W8" s="159">
        <f>M8/L8</f>
        <v>15.996211323931805</v>
      </c>
      <c r="X8" s="160">
        <f t="shared" si="6"/>
        <v>7.6508341056533826</v>
      </c>
    </row>
    <row r="9" spans="1:24" x14ac:dyDescent="0.25">
      <c r="A9" t="s">
        <v>1194</v>
      </c>
      <c r="B9" s="80">
        <f t="shared" si="0"/>
        <v>0.47397603291003398</v>
      </c>
      <c r="C9" s="80">
        <f t="shared" si="0"/>
        <v>0.33898788310762651</v>
      </c>
      <c r="K9" s="127" t="s">
        <v>1185</v>
      </c>
      <c r="L9" s="270">
        <v>4531</v>
      </c>
      <c r="M9" s="270">
        <v>66766</v>
      </c>
      <c r="N9" s="270">
        <v>32566</v>
      </c>
      <c r="O9" s="270">
        <v>220564</v>
      </c>
      <c r="R9" s="148" t="str">
        <f t="shared" si="1"/>
        <v>產業</v>
      </c>
      <c r="S9" s="167">
        <f t="shared" si="7"/>
        <v>0.81040958683598641</v>
      </c>
      <c r="T9" s="167">
        <f t="shared" si="2"/>
        <v>0.6631911210671011</v>
      </c>
      <c r="U9" s="167">
        <f t="shared" si="3"/>
        <v>0.13753339664189942</v>
      </c>
      <c r="V9" s="167">
        <f t="shared" si="4"/>
        <v>0.12952668650012977</v>
      </c>
      <c r="W9" s="159">
        <f t="shared" si="5"/>
        <v>14.735378503641581</v>
      </c>
      <c r="X9" s="160">
        <f t="shared" si="6"/>
        <v>6.7728305594792113</v>
      </c>
    </row>
    <row r="10" spans="1:24" x14ac:dyDescent="0.25">
      <c r="A10" t="s">
        <v>1197</v>
      </c>
      <c r="B10" s="80">
        <f t="shared" si="0"/>
        <v>0.51404042210695766</v>
      </c>
      <c r="C10" s="80">
        <f t="shared" si="0"/>
        <v>0.36458609102942674</v>
      </c>
      <c r="K10" s="127" t="s">
        <v>1237</v>
      </c>
      <c r="L10" s="270">
        <v>3743</v>
      </c>
      <c r="M10" s="270">
        <v>25590</v>
      </c>
      <c r="N10" s="270">
        <v>26463</v>
      </c>
      <c r="O10" s="270">
        <v>121235</v>
      </c>
      <c r="R10" s="148" t="str">
        <f t="shared" si="1"/>
        <v>金融</v>
      </c>
      <c r="S10" s="167">
        <f t="shared" si="7"/>
        <v>0.6694687891253801</v>
      </c>
      <c r="T10" s="167">
        <f t="shared" si="2"/>
        <v>0.53890642500763675</v>
      </c>
      <c r="U10" s="167">
        <f t="shared" si="3"/>
        <v>5.2713650961061113E-2</v>
      </c>
      <c r="V10" s="167">
        <f t="shared" si="4"/>
        <v>7.1195516212270521E-2</v>
      </c>
      <c r="W10" s="159">
        <f t="shared" si="5"/>
        <v>6.8367619556505481</v>
      </c>
      <c r="X10" s="160">
        <f t="shared" si="6"/>
        <v>4.5813021955182709</v>
      </c>
    </row>
    <row r="11" spans="1:24" x14ac:dyDescent="0.25">
      <c r="A11" t="s">
        <v>1191</v>
      </c>
      <c r="B11" s="80">
        <f t="shared" si="0"/>
        <v>0.37685566088356287</v>
      </c>
      <c r="C11" s="80">
        <f t="shared" si="0"/>
        <v>0.12558802565930149</v>
      </c>
      <c r="K11" s="127" t="s">
        <v>1239</v>
      </c>
      <c r="L11" s="270">
        <v>2821</v>
      </c>
      <c r="M11" s="270">
        <v>21922</v>
      </c>
      <c r="N11" s="270">
        <v>12654</v>
      </c>
      <c r="O11" s="270">
        <v>53964</v>
      </c>
      <c r="R11" s="148" t="str">
        <f>K11</f>
        <v>兩岸</v>
      </c>
      <c r="S11" s="167">
        <f t="shared" si="7"/>
        <v>0.50456090144875698</v>
      </c>
      <c r="T11" s="167">
        <f t="shared" si="2"/>
        <v>0.25769269931778843</v>
      </c>
      <c r="U11" s="167">
        <f t="shared" si="3"/>
        <v>4.5157821663477204E-2</v>
      </c>
      <c r="V11" s="167">
        <f t="shared" si="4"/>
        <v>3.1690475826939138E-2</v>
      </c>
      <c r="W11" s="159">
        <f t="shared" si="5"/>
        <v>7.7710031903580292</v>
      </c>
      <c r="X11" s="160">
        <f t="shared" si="6"/>
        <v>4.2645803698435278</v>
      </c>
    </row>
    <row r="12" spans="1:24" x14ac:dyDescent="0.25">
      <c r="A12" t="s">
        <v>1238</v>
      </c>
      <c r="B12" s="80">
        <f t="shared" si="0"/>
        <v>0.20783401895904133</v>
      </c>
      <c r="C12" s="80">
        <f t="shared" si="0"/>
        <v>7.1723857041034511E-2</v>
      </c>
      <c r="K12" s="127" t="s">
        <v>1194</v>
      </c>
      <c r="L12" s="270">
        <v>2650</v>
      </c>
      <c r="M12" s="270">
        <v>13546</v>
      </c>
      <c r="N12" s="270">
        <v>16646</v>
      </c>
      <c r="O12" s="270">
        <v>54574</v>
      </c>
      <c r="R12" s="148" t="str">
        <f t="shared" si="1"/>
        <v>理財</v>
      </c>
      <c r="S12" s="167">
        <f>L12/$L$5</f>
        <v>0.47397603291003398</v>
      </c>
      <c r="T12" s="167">
        <f t="shared" si="2"/>
        <v>0.33898788310762651</v>
      </c>
      <c r="U12" s="167">
        <f t="shared" si="3"/>
        <v>2.7903834150782878E-2</v>
      </c>
      <c r="V12" s="167">
        <f t="shared" si="4"/>
        <v>3.2048699647531251E-2</v>
      </c>
      <c r="W12" s="159">
        <f t="shared" si="5"/>
        <v>5.111698113207547</v>
      </c>
      <c r="X12" s="160">
        <f t="shared" si="6"/>
        <v>3.2785053466298208</v>
      </c>
    </row>
    <row r="13" spans="1:24" x14ac:dyDescent="0.25">
      <c r="A13" t="s">
        <v>1240</v>
      </c>
      <c r="B13" s="80">
        <f t="shared" si="0"/>
        <v>7.6551600786979077E-2</v>
      </c>
      <c r="C13" s="80">
        <f t="shared" si="0"/>
        <v>3.0404235821199471E-2</v>
      </c>
      <c r="K13" s="127" t="s">
        <v>1197</v>
      </c>
      <c r="L13" s="270">
        <v>2874</v>
      </c>
      <c r="M13" s="270">
        <v>12882</v>
      </c>
      <c r="N13" s="270">
        <v>17903</v>
      </c>
      <c r="O13" s="270">
        <v>56752</v>
      </c>
      <c r="R13" s="148" t="str">
        <f t="shared" si="1"/>
        <v>房市</v>
      </c>
      <c r="S13" s="167">
        <f t="shared" si="7"/>
        <v>0.51404042210695766</v>
      </c>
      <c r="T13" s="167">
        <f t="shared" si="2"/>
        <v>0.36458609102942674</v>
      </c>
      <c r="U13" s="167">
        <f t="shared" si="3"/>
        <v>2.6536039534208255E-2</v>
      </c>
      <c r="V13" s="167">
        <f t="shared" si="4"/>
        <v>3.3327734862694573E-2</v>
      </c>
      <c r="W13" s="159">
        <f t="shared" si="5"/>
        <v>4.4822546972860122</v>
      </c>
      <c r="X13" s="160">
        <f t="shared" si="6"/>
        <v>3.1699715131542199</v>
      </c>
    </row>
    <row r="14" spans="1:24" x14ac:dyDescent="0.25">
      <c r="A14" t="s">
        <v>1242</v>
      </c>
      <c r="B14" s="80">
        <f t="shared" si="0"/>
        <v>8.2453943838311575E-2</v>
      </c>
      <c r="C14" s="80">
        <f t="shared" si="0"/>
        <v>2.9039812646370025E-2</v>
      </c>
      <c r="K14" s="127" t="s">
        <v>1191</v>
      </c>
      <c r="L14" s="270">
        <v>2107</v>
      </c>
      <c r="M14" s="270">
        <v>8722</v>
      </c>
      <c r="N14" s="270">
        <v>6167</v>
      </c>
      <c r="O14" s="270">
        <v>12474</v>
      </c>
      <c r="R14" s="148" t="str">
        <f t="shared" si="1"/>
        <v>專欄</v>
      </c>
      <c r="S14" s="167">
        <f t="shared" si="7"/>
        <v>0.37685566088356287</v>
      </c>
      <c r="T14" s="167">
        <f>N14/$N$5</f>
        <v>0.12558802565930149</v>
      </c>
      <c r="U14" s="167">
        <f t="shared" si="3"/>
        <v>1.796672386410219E-2</v>
      </c>
      <c r="V14" s="167">
        <f t="shared" si="4"/>
        <v>7.3253835050262912E-3</v>
      </c>
      <c r="W14" s="159">
        <f t="shared" si="5"/>
        <v>4.1395348837209305</v>
      </c>
      <c r="X14" s="160">
        <f t="shared" si="6"/>
        <v>2.0227014755959138</v>
      </c>
    </row>
    <row r="15" spans="1:24" x14ac:dyDescent="0.25">
      <c r="A15" t="s">
        <v>1241</v>
      </c>
      <c r="B15" s="80">
        <f t="shared" si="0"/>
        <v>6.7608656769808623E-2</v>
      </c>
      <c r="C15" s="80">
        <f t="shared" si="0"/>
        <v>3.0709703696161286E-2</v>
      </c>
      <c r="K15" s="127" t="s">
        <v>1238</v>
      </c>
      <c r="L15" s="270">
        <v>1162</v>
      </c>
      <c r="M15" s="270">
        <v>3900</v>
      </c>
      <c r="N15" s="270">
        <v>3522</v>
      </c>
      <c r="O15" s="270">
        <v>10334</v>
      </c>
      <c r="R15" s="148" t="str">
        <f t="shared" si="1"/>
        <v>商情</v>
      </c>
      <c r="S15" s="167">
        <f t="shared" si="7"/>
        <v>0.20783401895904133</v>
      </c>
      <c r="T15" s="167">
        <f t="shared" si="2"/>
        <v>7.1723857041034511E-2</v>
      </c>
      <c r="U15" s="167">
        <f t="shared" si="3"/>
        <v>8.0337334407244373E-3</v>
      </c>
      <c r="V15" s="167">
        <f t="shared" si="4"/>
        <v>6.0686638721293646E-3</v>
      </c>
      <c r="W15" s="159">
        <f t="shared" si="5"/>
        <v>3.3562822719449223</v>
      </c>
      <c r="X15" s="160">
        <f t="shared" si="6"/>
        <v>2.9341283361726291</v>
      </c>
    </row>
    <row r="16" spans="1:24" x14ac:dyDescent="0.25">
      <c r="A16" t="s">
        <v>822</v>
      </c>
      <c r="K16" s="127" t="s">
        <v>1240</v>
      </c>
      <c r="L16" s="270">
        <v>428</v>
      </c>
      <c r="M16" s="270">
        <v>1169</v>
      </c>
      <c r="N16" s="270">
        <v>1493</v>
      </c>
      <c r="O16" s="270">
        <v>4255</v>
      </c>
      <c r="R16" s="148" t="str">
        <f t="shared" si="1"/>
        <v>期貨</v>
      </c>
      <c r="S16" s="167">
        <f t="shared" si="7"/>
        <v>7.6551600786979077E-2</v>
      </c>
      <c r="T16" s="167">
        <f t="shared" si="2"/>
        <v>3.0404235821199471E-2</v>
      </c>
      <c r="U16" s="167">
        <f t="shared" si="3"/>
        <v>2.4080601005658634E-3</v>
      </c>
      <c r="V16" s="167">
        <f t="shared" si="4"/>
        <v>2.4987579616712256E-3</v>
      </c>
      <c r="W16" s="159">
        <f t="shared" si="5"/>
        <v>2.7313084112149535</v>
      </c>
      <c r="X16" s="160">
        <f t="shared" si="6"/>
        <v>2.8499665103817815</v>
      </c>
    </row>
    <row r="17" spans="11:24" x14ac:dyDescent="0.25">
      <c r="K17" s="127" t="s">
        <v>1242</v>
      </c>
      <c r="L17" s="270">
        <v>461</v>
      </c>
      <c r="M17" s="270">
        <v>1023</v>
      </c>
      <c r="N17" s="270">
        <v>1426</v>
      </c>
      <c r="O17" s="270">
        <v>2352</v>
      </c>
      <c r="R17" s="148" t="str">
        <f t="shared" si="1"/>
        <v>OFF學</v>
      </c>
      <c r="S17" s="167">
        <f t="shared" si="7"/>
        <v>8.2453943838311575E-2</v>
      </c>
      <c r="T17" s="167">
        <f t="shared" si="2"/>
        <v>2.9039812646370025E-2</v>
      </c>
      <c r="U17" s="167">
        <f t="shared" si="3"/>
        <v>2.1073100794515636E-3</v>
      </c>
      <c r="V17" s="167">
        <f t="shared" si="4"/>
        <v>1.3812170918568092E-3</v>
      </c>
      <c r="W17" s="159">
        <f t="shared" si="5"/>
        <v>2.2190889370932756</v>
      </c>
      <c r="X17" s="160">
        <f t="shared" si="6"/>
        <v>1.6493688639551192</v>
      </c>
    </row>
    <row r="18" spans="11:24" ht="16.5" thickBot="1" x14ac:dyDescent="0.3">
      <c r="K18" s="150" t="s">
        <v>1241</v>
      </c>
      <c r="L18" s="270">
        <v>378</v>
      </c>
      <c r="M18" s="270">
        <v>962</v>
      </c>
      <c r="N18" s="270">
        <v>1508</v>
      </c>
      <c r="O18" s="270">
        <v>3137</v>
      </c>
      <c r="R18" s="149" t="str">
        <f t="shared" si="1"/>
        <v>品味</v>
      </c>
      <c r="S18" s="168">
        <f t="shared" si="7"/>
        <v>6.7608656769808623E-2</v>
      </c>
      <c r="T18" s="168">
        <f t="shared" si="2"/>
        <v>3.0709703696161286E-2</v>
      </c>
      <c r="U18" s="168">
        <f t="shared" si="3"/>
        <v>1.9816542487120278E-3</v>
      </c>
      <c r="V18" s="168">
        <f t="shared" si="4"/>
        <v>1.8422100413073173E-3</v>
      </c>
      <c r="W18" s="163">
        <f t="shared" si="5"/>
        <v>2.5449735449735451</v>
      </c>
      <c r="X18" s="164">
        <f t="shared" si="6"/>
        <v>2.080238726790451</v>
      </c>
    </row>
    <row r="19" spans="11:24" x14ac:dyDescent="0.25">
      <c r="L19" s="270"/>
      <c r="M19" s="270"/>
      <c r="N19" s="270"/>
      <c r="O19" s="270"/>
    </row>
    <row r="45" spans="1:1" x14ac:dyDescent="0.25">
      <c r="A45" s="395" t="s">
        <v>858</v>
      </c>
    </row>
  </sheetData>
  <mergeCells count="5">
    <mergeCell ref="K2:O2"/>
    <mergeCell ref="R3:X3"/>
    <mergeCell ref="S4:T4"/>
    <mergeCell ref="U4:V4"/>
    <mergeCell ref="W4:X4"/>
  </mergeCells>
  <phoneticPr fontId="13" type="noConversion"/>
  <hyperlinks>
    <hyperlink ref="A45" location="目錄!A1" display="目錄" xr:uid="{3532C108-2485-45D3-9818-ECA76A764B53}"/>
  </hyperlink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AAA9E-BB82-4908-84AF-2DD798AFA7FF}">
  <dimension ref="A1:X48"/>
  <sheetViews>
    <sheetView zoomScale="70" zoomScaleNormal="70" workbookViewId="0">
      <selection sqref="A1:A1048576"/>
    </sheetView>
  </sheetViews>
  <sheetFormatPr defaultColWidth="8.6640625" defaultRowHeight="15.75" x14ac:dyDescent="0.25"/>
  <cols>
    <col min="11" max="11" width="8.33203125" bestFit="1" customWidth="1"/>
    <col min="12" max="12" width="16.6640625" bestFit="1" customWidth="1"/>
    <col min="13" max="13" width="19.109375" bestFit="1" customWidth="1"/>
    <col min="14" max="14" width="16.6640625" bestFit="1" customWidth="1"/>
    <col min="15" max="15" width="19.109375" bestFit="1" customWidth="1"/>
    <col min="18" max="18" width="8.33203125" bestFit="1" customWidth="1"/>
    <col min="19" max="23" width="6.6640625" bestFit="1" customWidth="1"/>
    <col min="24" max="24" width="5.6640625" bestFit="1" customWidth="1"/>
  </cols>
  <sheetData>
    <row r="1" spans="1:24" ht="16.5" thickBot="1" x14ac:dyDescent="0.3">
      <c r="B1" t="s">
        <v>412</v>
      </c>
      <c r="C1" t="s">
        <v>413</v>
      </c>
      <c r="D1" t="s">
        <v>414</v>
      </c>
      <c r="E1" t="s">
        <v>415</v>
      </c>
    </row>
    <row r="2" spans="1:24" x14ac:dyDescent="0.25">
      <c r="A2" t="s">
        <v>1243</v>
      </c>
      <c r="K2" s="543" t="s">
        <v>1107</v>
      </c>
      <c r="L2" s="526"/>
      <c r="M2" s="526"/>
      <c r="N2" s="526"/>
      <c r="O2" s="527"/>
    </row>
    <row r="3" spans="1:24" x14ac:dyDescent="0.25">
      <c r="A3" t="s">
        <v>1181</v>
      </c>
      <c r="B3" s="80">
        <f>U6</f>
        <v>0.30902476655824562</v>
      </c>
      <c r="C3" s="80">
        <f>V6</f>
        <v>0.29522164658460015</v>
      </c>
      <c r="D3" s="169">
        <f>W6</f>
        <v>29.220296065446046</v>
      </c>
      <c r="E3" s="169">
        <f>X6</f>
        <v>12.599107791784666</v>
      </c>
      <c r="K3" s="127"/>
      <c r="L3" s="308" t="s">
        <v>405</v>
      </c>
      <c r="M3" s="309" t="s">
        <v>406</v>
      </c>
      <c r="N3" s="308" t="s">
        <v>407</v>
      </c>
      <c r="O3" s="166" t="s">
        <v>408</v>
      </c>
      <c r="R3" s="507" t="s">
        <v>404</v>
      </c>
      <c r="S3" s="508"/>
      <c r="T3" s="508"/>
      <c r="U3" s="508"/>
      <c r="V3" s="508"/>
      <c r="W3" s="508"/>
      <c r="X3" s="509"/>
    </row>
    <row r="4" spans="1:24" x14ac:dyDescent="0.25">
      <c r="A4" t="s">
        <v>1179</v>
      </c>
      <c r="B4" s="80">
        <f t="shared" ref="B4:E4" si="0">U7</f>
        <v>0.21208232310851927</v>
      </c>
      <c r="C4" s="80">
        <f t="shared" si="0"/>
        <v>0.23273977799519158</v>
      </c>
      <c r="D4" s="169">
        <f t="shared" si="0"/>
        <v>22.055698371893744</v>
      </c>
      <c r="E4" s="169">
        <f t="shared" si="0"/>
        <v>10.694009713977334</v>
      </c>
      <c r="K4" s="236" t="s">
        <v>280</v>
      </c>
      <c r="L4" s="237" t="s">
        <v>400</v>
      </c>
      <c r="M4" s="312" t="s">
        <v>401</v>
      </c>
      <c r="N4" s="237" t="s">
        <v>402</v>
      </c>
      <c r="O4" s="238" t="s">
        <v>403</v>
      </c>
      <c r="R4" s="148"/>
      <c r="S4" s="517" t="s">
        <v>140</v>
      </c>
      <c r="T4" s="518"/>
      <c r="U4" s="517" t="s">
        <v>314</v>
      </c>
      <c r="V4" s="518"/>
      <c r="W4" s="517" t="s">
        <v>287</v>
      </c>
      <c r="X4" s="519"/>
    </row>
    <row r="5" spans="1:24" x14ac:dyDescent="0.25">
      <c r="A5" t="s">
        <v>1221</v>
      </c>
      <c r="B5" s="80">
        <f t="shared" ref="B5:E5" si="1">U8</f>
        <v>0.1565506856482502</v>
      </c>
      <c r="C5" s="80">
        <f t="shared" si="1"/>
        <v>0.15513322989865203</v>
      </c>
      <c r="D5" s="169">
        <f t="shared" si="1"/>
        <v>15.996211323931805</v>
      </c>
      <c r="E5" s="169">
        <f t="shared" si="1"/>
        <v>7.6508341056533826</v>
      </c>
      <c r="K5" s="127" t="s">
        <v>1243</v>
      </c>
      <c r="L5" s="270">
        <v>5591</v>
      </c>
      <c r="M5" s="270">
        <v>485453</v>
      </c>
      <c r="N5" s="270">
        <v>49105</v>
      </c>
      <c r="O5" s="270">
        <v>1702846</v>
      </c>
      <c r="R5" s="131" t="s">
        <v>288</v>
      </c>
      <c r="S5" s="132" t="s">
        <v>185</v>
      </c>
      <c r="T5" s="133" t="s">
        <v>411</v>
      </c>
      <c r="U5" s="132" t="s">
        <v>185</v>
      </c>
      <c r="V5" s="133" t="s">
        <v>411</v>
      </c>
      <c r="W5" s="132" t="s">
        <v>185</v>
      </c>
      <c r="X5" s="134" t="s">
        <v>411</v>
      </c>
    </row>
    <row r="6" spans="1:24" x14ac:dyDescent="0.25">
      <c r="A6" t="s">
        <v>1185</v>
      </c>
      <c r="B6" s="80">
        <f t="shared" ref="B6:E6" si="2">U9</f>
        <v>0.13753339664189942</v>
      </c>
      <c r="C6" s="80">
        <f t="shared" si="2"/>
        <v>0.12952668650012977</v>
      </c>
      <c r="D6" s="169">
        <f t="shared" si="2"/>
        <v>14.735378503641581</v>
      </c>
      <c r="E6" s="169">
        <f t="shared" si="2"/>
        <v>6.7728305594792113</v>
      </c>
      <c r="K6" s="127" t="s">
        <v>1181</v>
      </c>
      <c r="L6" s="270">
        <v>5134</v>
      </c>
      <c r="M6" s="270">
        <v>150017</v>
      </c>
      <c r="N6" s="270">
        <v>39901</v>
      </c>
      <c r="O6" s="270">
        <v>502717</v>
      </c>
      <c r="R6" s="148" t="str">
        <f>K6</f>
        <v>國際</v>
      </c>
      <c r="S6" s="167">
        <f>L6/$L$5</f>
        <v>0.91826149168306204</v>
      </c>
      <c r="T6" s="167">
        <f>N6/$N$5</f>
        <v>0.81256491192342939</v>
      </c>
      <c r="U6" s="167">
        <f>M6/$M$5</f>
        <v>0.30902476655824562</v>
      </c>
      <c r="V6" s="167">
        <f>O6/$O$5</f>
        <v>0.29522164658460015</v>
      </c>
      <c r="W6" s="159">
        <f>M6/L6</f>
        <v>29.220296065446046</v>
      </c>
      <c r="X6" s="160">
        <f>O6/N6</f>
        <v>12.599107791784666</v>
      </c>
    </row>
    <row r="7" spans="1:24" x14ac:dyDescent="0.25">
      <c r="A7" t="s">
        <v>1237</v>
      </c>
      <c r="B7" s="80">
        <f t="shared" ref="B7:E7" si="3">U10</f>
        <v>5.2713650961061113E-2</v>
      </c>
      <c r="C7" s="80">
        <f t="shared" si="3"/>
        <v>7.1195516212270521E-2</v>
      </c>
      <c r="D7" s="169">
        <f t="shared" si="3"/>
        <v>6.8367619556505481</v>
      </c>
      <c r="E7" s="169">
        <f t="shared" si="3"/>
        <v>4.5813021955182709</v>
      </c>
      <c r="K7" s="127" t="s">
        <v>1179</v>
      </c>
      <c r="L7" s="270">
        <v>4668</v>
      </c>
      <c r="M7" s="270">
        <v>102956</v>
      </c>
      <c r="N7" s="270">
        <v>37060</v>
      </c>
      <c r="O7" s="270">
        <v>396320</v>
      </c>
      <c r="R7" s="148" t="str">
        <f t="shared" ref="R7:R18" si="4">K7</f>
        <v>證券</v>
      </c>
      <c r="S7" s="167">
        <f>L7/$L$5</f>
        <v>0.83491325344303347</v>
      </c>
      <c r="T7" s="167">
        <f t="shared" ref="T7:T18" si="5">N7/$N$5</f>
        <v>0.75470929640566131</v>
      </c>
      <c r="U7" s="167">
        <f t="shared" ref="U7:U18" si="6">M7/$M$5</f>
        <v>0.21208232310851927</v>
      </c>
      <c r="V7" s="167">
        <f t="shared" ref="V7:V18" si="7">O7/$O$5</f>
        <v>0.23273977799519158</v>
      </c>
      <c r="W7" s="159">
        <f t="shared" ref="W7:W18" si="8">M7/L7</f>
        <v>22.055698371893744</v>
      </c>
      <c r="X7" s="160">
        <f t="shared" ref="X7:X18" si="9">O7/N7</f>
        <v>10.694009713977334</v>
      </c>
    </row>
    <row r="8" spans="1:24" x14ac:dyDescent="0.25">
      <c r="A8" t="s">
        <v>1239</v>
      </c>
      <c r="B8" s="80">
        <f t="shared" ref="B8:E8" si="10">U11</f>
        <v>4.5157821663477204E-2</v>
      </c>
      <c r="C8" s="80">
        <f t="shared" si="10"/>
        <v>3.1690475826939138E-2</v>
      </c>
      <c r="D8" s="169">
        <f t="shared" si="10"/>
        <v>7.7710031903580292</v>
      </c>
      <c r="E8" s="169">
        <f t="shared" si="10"/>
        <v>4.2645803698435278</v>
      </c>
      <c r="K8" s="127" t="s">
        <v>1221</v>
      </c>
      <c r="L8" s="270">
        <v>4751</v>
      </c>
      <c r="M8" s="270">
        <v>75998</v>
      </c>
      <c r="N8" s="270">
        <v>34528</v>
      </c>
      <c r="O8" s="270">
        <v>264168</v>
      </c>
      <c r="R8" s="148" t="str">
        <f t="shared" si="4"/>
        <v>要聞</v>
      </c>
      <c r="S8" s="167">
        <f t="shared" ref="S8:S18" si="11">L8/$L$5</f>
        <v>0.84975854051153643</v>
      </c>
      <c r="T8" s="167">
        <f t="shared" si="5"/>
        <v>0.70314631911210668</v>
      </c>
      <c r="U8" s="167">
        <f t="shared" si="6"/>
        <v>0.1565506856482502</v>
      </c>
      <c r="V8" s="167">
        <f t="shared" si="7"/>
        <v>0.15513322989865203</v>
      </c>
      <c r="W8" s="159">
        <f>M8/L8</f>
        <v>15.996211323931805</v>
      </c>
      <c r="X8" s="160">
        <f t="shared" si="9"/>
        <v>7.6508341056533826</v>
      </c>
    </row>
    <row r="9" spans="1:24" x14ac:dyDescent="0.25">
      <c r="A9" t="s">
        <v>1194</v>
      </c>
      <c r="B9" s="80">
        <f t="shared" ref="B9:E9" si="12">U12</f>
        <v>2.7903834150782878E-2</v>
      </c>
      <c r="C9" s="80">
        <f t="shared" si="12"/>
        <v>3.2048699647531251E-2</v>
      </c>
      <c r="D9" s="169">
        <f t="shared" si="12"/>
        <v>5.111698113207547</v>
      </c>
      <c r="E9" s="169">
        <f t="shared" si="12"/>
        <v>3.2785053466298208</v>
      </c>
      <c r="K9" s="127" t="s">
        <v>1185</v>
      </c>
      <c r="L9" s="270">
        <v>4531</v>
      </c>
      <c r="M9" s="270">
        <v>66766</v>
      </c>
      <c r="N9" s="270">
        <v>32566</v>
      </c>
      <c r="O9" s="270">
        <v>220564</v>
      </c>
      <c r="R9" s="148" t="str">
        <f t="shared" si="4"/>
        <v>產業</v>
      </c>
      <c r="S9" s="167">
        <f t="shared" si="11"/>
        <v>0.81040958683598641</v>
      </c>
      <c r="T9" s="167">
        <f t="shared" si="5"/>
        <v>0.6631911210671011</v>
      </c>
      <c r="U9" s="167">
        <f t="shared" si="6"/>
        <v>0.13753339664189942</v>
      </c>
      <c r="V9" s="167">
        <f t="shared" si="7"/>
        <v>0.12952668650012977</v>
      </c>
      <c r="W9" s="159">
        <f t="shared" si="8"/>
        <v>14.735378503641581</v>
      </c>
      <c r="X9" s="160">
        <f t="shared" si="9"/>
        <v>6.7728305594792113</v>
      </c>
    </row>
    <row r="10" spans="1:24" x14ac:dyDescent="0.25">
      <c r="A10" t="s">
        <v>1197</v>
      </c>
      <c r="B10" s="80">
        <f t="shared" ref="B10:E10" si="13">U13</f>
        <v>2.6536039534208255E-2</v>
      </c>
      <c r="C10" s="80">
        <f t="shared" si="13"/>
        <v>3.3327734862694573E-2</v>
      </c>
      <c r="D10" s="169">
        <f t="shared" si="13"/>
        <v>4.4822546972860122</v>
      </c>
      <c r="E10" s="169">
        <f t="shared" si="13"/>
        <v>3.1699715131542199</v>
      </c>
      <c r="K10" s="127" t="s">
        <v>1237</v>
      </c>
      <c r="L10" s="270">
        <v>3743</v>
      </c>
      <c r="M10" s="270">
        <v>25590</v>
      </c>
      <c r="N10" s="270">
        <v>26463</v>
      </c>
      <c r="O10" s="270">
        <v>121235</v>
      </c>
      <c r="R10" s="148" t="str">
        <f t="shared" si="4"/>
        <v>金融</v>
      </c>
      <c r="S10" s="167">
        <f t="shared" si="11"/>
        <v>0.6694687891253801</v>
      </c>
      <c r="T10" s="167">
        <f t="shared" si="5"/>
        <v>0.53890642500763675</v>
      </c>
      <c r="U10" s="167">
        <f t="shared" si="6"/>
        <v>5.2713650961061113E-2</v>
      </c>
      <c r="V10" s="167">
        <f t="shared" si="7"/>
        <v>7.1195516212270521E-2</v>
      </c>
      <c r="W10" s="159">
        <f t="shared" si="8"/>
        <v>6.8367619556505481</v>
      </c>
      <c r="X10" s="160">
        <f t="shared" si="9"/>
        <v>4.5813021955182709</v>
      </c>
    </row>
    <row r="11" spans="1:24" x14ac:dyDescent="0.25">
      <c r="A11" t="s">
        <v>1191</v>
      </c>
      <c r="B11" s="80">
        <f t="shared" ref="B11:E11" si="14">U14</f>
        <v>1.796672386410219E-2</v>
      </c>
      <c r="C11" s="80">
        <f t="shared" si="14"/>
        <v>7.3253835050262912E-3</v>
      </c>
      <c r="D11" s="169">
        <f t="shared" si="14"/>
        <v>4.1395348837209305</v>
      </c>
      <c r="E11" s="169">
        <f t="shared" si="14"/>
        <v>2.0227014755959138</v>
      </c>
      <c r="K11" s="127" t="s">
        <v>1239</v>
      </c>
      <c r="L11" s="270">
        <v>2821</v>
      </c>
      <c r="M11" s="270">
        <v>21922</v>
      </c>
      <c r="N11" s="270">
        <v>12654</v>
      </c>
      <c r="O11" s="270">
        <v>53964</v>
      </c>
      <c r="R11" s="148" t="str">
        <f t="shared" si="4"/>
        <v>兩岸</v>
      </c>
      <c r="S11" s="167">
        <f t="shared" si="11"/>
        <v>0.50456090144875698</v>
      </c>
      <c r="T11" s="167">
        <f t="shared" si="5"/>
        <v>0.25769269931778843</v>
      </c>
      <c r="U11" s="167">
        <f t="shared" si="6"/>
        <v>4.5157821663477204E-2</v>
      </c>
      <c r="V11" s="167">
        <f t="shared" si="7"/>
        <v>3.1690475826939138E-2</v>
      </c>
      <c r="W11" s="159">
        <f t="shared" si="8"/>
        <v>7.7710031903580292</v>
      </c>
      <c r="X11" s="160">
        <f t="shared" si="9"/>
        <v>4.2645803698435278</v>
      </c>
    </row>
    <row r="12" spans="1:24" x14ac:dyDescent="0.25">
      <c r="A12" t="s">
        <v>1238</v>
      </c>
      <c r="B12" s="80">
        <f t="shared" ref="B12:E12" si="15">U15</f>
        <v>8.0337334407244373E-3</v>
      </c>
      <c r="C12" s="80">
        <f t="shared" si="15"/>
        <v>6.0686638721293646E-3</v>
      </c>
      <c r="D12" s="169">
        <f t="shared" si="15"/>
        <v>3.3562822719449223</v>
      </c>
      <c r="E12" s="169">
        <f t="shared" si="15"/>
        <v>2.9341283361726291</v>
      </c>
      <c r="K12" s="127" t="s">
        <v>1194</v>
      </c>
      <c r="L12" s="270">
        <v>2650</v>
      </c>
      <c r="M12" s="270">
        <v>13546</v>
      </c>
      <c r="N12" s="270">
        <v>16646</v>
      </c>
      <c r="O12" s="270">
        <v>54574</v>
      </c>
      <c r="R12" s="148" t="str">
        <f t="shared" si="4"/>
        <v>理財</v>
      </c>
      <c r="S12" s="167">
        <f t="shared" si="11"/>
        <v>0.47397603291003398</v>
      </c>
      <c r="T12" s="167">
        <f t="shared" si="5"/>
        <v>0.33898788310762651</v>
      </c>
      <c r="U12" s="167">
        <f t="shared" si="6"/>
        <v>2.7903834150782878E-2</v>
      </c>
      <c r="V12" s="167">
        <f t="shared" si="7"/>
        <v>3.2048699647531251E-2</v>
      </c>
      <c r="W12" s="159">
        <f t="shared" si="8"/>
        <v>5.111698113207547</v>
      </c>
      <c r="X12" s="160">
        <f t="shared" si="9"/>
        <v>3.2785053466298208</v>
      </c>
    </row>
    <row r="13" spans="1:24" x14ac:dyDescent="0.25">
      <c r="A13" t="s">
        <v>1240</v>
      </c>
      <c r="B13" s="80">
        <f t="shared" ref="B13:E13" si="16">U16</f>
        <v>2.4080601005658634E-3</v>
      </c>
      <c r="C13" s="80">
        <f t="shared" si="16"/>
        <v>2.4987579616712256E-3</v>
      </c>
      <c r="D13" s="169">
        <f t="shared" si="16"/>
        <v>2.7313084112149535</v>
      </c>
      <c r="E13" s="169">
        <f t="shared" si="16"/>
        <v>2.8499665103817815</v>
      </c>
      <c r="K13" s="127" t="s">
        <v>1197</v>
      </c>
      <c r="L13" s="270">
        <v>2874</v>
      </c>
      <c r="M13" s="270">
        <v>12882</v>
      </c>
      <c r="N13" s="270">
        <v>17903</v>
      </c>
      <c r="O13" s="270">
        <v>56752</v>
      </c>
      <c r="R13" s="148" t="str">
        <f t="shared" si="4"/>
        <v>房市</v>
      </c>
      <c r="S13" s="167">
        <f t="shared" si="11"/>
        <v>0.51404042210695766</v>
      </c>
      <c r="T13" s="167">
        <f t="shared" si="5"/>
        <v>0.36458609102942674</v>
      </c>
      <c r="U13" s="167">
        <f t="shared" si="6"/>
        <v>2.6536039534208255E-2</v>
      </c>
      <c r="V13" s="167">
        <f t="shared" si="7"/>
        <v>3.3327734862694573E-2</v>
      </c>
      <c r="W13" s="159">
        <f t="shared" si="8"/>
        <v>4.4822546972860122</v>
      </c>
      <c r="X13" s="160">
        <f t="shared" si="9"/>
        <v>3.1699715131542199</v>
      </c>
    </row>
    <row r="14" spans="1:24" x14ac:dyDescent="0.25">
      <c r="A14" t="s">
        <v>1242</v>
      </c>
      <c r="B14" s="80">
        <f t="shared" ref="B14:E14" si="17">U17</f>
        <v>2.1073100794515636E-3</v>
      </c>
      <c r="C14" s="80">
        <f t="shared" si="17"/>
        <v>1.3812170918568092E-3</v>
      </c>
      <c r="D14" s="169">
        <f t="shared" si="17"/>
        <v>2.2190889370932756</v>
      </c>
      <c r="E14" s="169">
        <f t="shared" si="17"/>
        <v>1.6493688639551192</v>
      </c>
      <c r="K14" s="127" t="s">
        <v>1191</v>
      </c>
      <c r="L14" s="270">
        <v>2107</v>
      </c>
      <c r="M14" s="270">
        <v>8722</v>
      </c>
      <c r="N14" s="270">
        <v>6167</v>
      </c>
      <c r="O14" s="270">
        <v>12474</v>
      </c>
      <c r="R14" s="148" t="str">
        <f t="shared" si="4"/>
        <v>專欄</v>
      </c>
      <c r="S14" s="167">
        <f t="shared" si="11"/>
        <v>0.37685566088356287</v>
      </c>
      <c r="T14" s="167">
        <f t="shared" si="5"/>
        <v>0.12558802565930149</v>
      </c>
      <c r="U14" s="167">
        <f t="shared" si="6"/>
        <v>1.796672386410219E-2</v>
      </c>
      <c r="V14" s="167">
        <f t="shared" si="7"/>
        <v>7.3253835050262912E-3</v>
      </c>
      <c r="W14" s="159">
        <f t="shared" si="8"/>
        <v>4.1395348837209305</v>
      </c>
      <c r="X14" s="160">
        <f t="shared" si="9"/>
        <v>2.0227014755959138</v>
      </c>
    </row>
    <row r="15" spans="1:24" x14ac:dyDescent="0.25">
      <c r="A15" t="s">
        <v>1241</v>
      </c>
      <c r="B15" s="80">
        <f t="shared" ref="B15:E15" si="18">U18</f>
        <v>1.9816542487120278E-3</v>
      </c>
      <c r="C15" s="80">
        <f t="shared" si="18"/>
        <v>1.8422100413073173E-3</v>
      </c>
      <c r="D15" s="169">
        <f t="shared" si="18"/>
        <v>2.5449735449735451</v>
      </c>
      <c r="E15" s="169">
        <f t="shared" si="18"/>
        <v>2.080238726790451</v>
      </c>
      <c r="K15" s="127" t="s">
        <v>1238</v>
      </c>
      <c r="L15" s="270">
        <v>1162</v>
      </c>
      <c r="M15" s="270">
        <v>3900</v>
      </c>
      <c r="N15" s="270">
        <v>3522</v>
      </c>
      <c r="O15" s="270">
        <v>10334</v>
      </c>
      <c r="R15" s="148" t="str">
        <f t="shared" si="4"/>
        <v>商情</v>
      </c>
      <c r="S15" s="167">
        <f t="shared" si="11"/>
        <v>0.20783401895904133</v>
      </c>
      <c r="T15" s="167">
        <f t="shared" si="5"/>
        <v>7.1723857041034511E-2</v>
      </c>
      <c r="U15" s="167">
        <f t="shared" si="6"/>
        <v>8.0337334407244373E-3</v>
      </c>
      <c r="V15" s="167">
        <f t="shared" si="7"/>
        <v>6.0686638721293646E-3</v>
      </c>
      <c r="W15" s="159">
        <f t="shared" si="8"/>
        <v>3.3562822719449223</v>
      </c>
      <c r="X15" s="160">
        <f t="shared" si="9"/>
        <v>2.9341283361726291</v>
      </c>
    </row>
    <row r="16" spans="1:24" x14ac:dyDescent="0.25">
      <c r="A16" t="s">
        <v>822</v>
      </c>
      <c r="K16" s="127" t="s">
        <v>1240</v>
      </c>
      <c r="L16" s="270">
        <v>428</v>
      </c>
      <c r="M16" s="270">
        <v>1169</v>
      </c>
      <c r="N16" s="270">
        <v>1493</v>
      </c>
      <c r="O16" s="270">
        <v>4255</v>
      </c>
      <c r="R16" s="148" t="str">
        <f t="shared" si="4"/>
        <v>期貨</v>
      </c>
      <c r="S16" s="167">
        <f t="shared" si="11"/>
        <v>7.6551600786979077E-2</v>
      </c>
      <c r="T16" s="167">
        <f t="shared" si="5"/>
        <v>3.0404235821199471E-2</v>
      </c>
      <c r="U16" s="167">
        <f t="shared" si="6"/>
        <v>2.4080601005658634E-3</v>
      </c>
      <c r="V16" s="167">
        <f t="shared" si="7"/>
        <v>2.4987579616712256E-3</v>
      </c>
      <c r="W16" s="159">
        <f t="shared" si="8"/>
        <v>2.7313084112149535</v>
      </c>
      <c r="X16" s="160">
        <f t="shared" si="9"/>
        <v>2.8499665103817815</v>
      </c>
    </row>
    <row r="17" spans="8:24" x14ac:dyDescent="0.25">
      <c r="K17" s="127" t="s">
        <v>1242</v>
      </c>
      <c r="L17" s="270">
        <v>461</v>
      </c>
      <c r="M17" s="270">
        <v>1023</v>
      </c>
      <c r="N17" s="270">
        <v>1426</v>
      </c>
      <c r="O17" s="270">
        <v>2352</v>
      </c>
      <c r="R17" s="148" t="str">
        <f t="shared" si="4"/>
        <v>OFF學</v>
      </c>
      <c r="S17" s="167">
        <f t="shared" si="11"/>
        <v>8.2453943838311575E-2</v>
      </c>
      <c r="T17" s="167">
        <f t="shared" si="5"/>
        <v>2.9039812646370025E-2</v>
      </c>
      <c r="U17" s="167">
        <f t="shared" si="6"/>
        <v>2.1073100794515636E-3</v>
      </c>
      <c r="V17" s="167">
        <f t="shared" si="7"/>
        <v>1.3812170918568092E-3</v>
      </c>
      <c r="W17" s="159">
        <f t="shared" si="8"/>
        <v>2.2190889370932756</v>
      </c>
      <c r="X17" s="160">
        <f t="shared" si="9"/>
        <v>1.6493688639551192</v>
      </c>
    </row>
    <row r="18" spans="8:24" ht="16.5" thickBot="1" x14ac:dyDescent="0.3">
      <c r="K18" s="150" t="s">
        <v>1241</v>
      </c>
      <c r="L18" s="270">
        <v>378</v>
      </c>
      <c r="M18" s="270">
        <v>962</v>
      </c>
      <c r="N18" s="270">
        <v>1508</v>
      </c>
      <c r="O18" s="270">
        <v>3137</v>
      </c>
      <c r="R18" s="149" t="str">
        <f t="shared" si="4"/>
        <v>品味</v>
      </c>
      <c r="S18" s="168">
        <f t="shared" si="11"/>
        <v>6.7608656769808623E-2</v>
      </c>
      <c r="T18" s="168">
        <f t="shared" si="5"/>
        <v>3.0709703696161286E-2</v>
      </c>
      <c r="U18" s="168">
        <f t="shared" si="6"/>
        <v>1.9816542487120278E-3</v>
      </c>
      <c r="V18" s="168">
        <f t="shared" si="7"/>
        <v>1.8422100413073173E-3</v>
      </c>
      <c r="W18" s="163">
        <f t="shared" si="8"/>
        <v>2.5449735449735451</v>
      </c>
      <c r="X18" s="164">
        <f t="shared" si="9"/>
        <v>2.080238726790451</v>
      </c>
    </row>
    <row r="19" spans="8:24" x14ac:dyDescent="0.25">
      <c r="L19" s="270"/>
      <c r="M19" s="270"/>
      <c r="N19" s="270"/>
      <c r="O19" s="270"/>
    </row>
    <row r="32" spans="8:24" x14ac:dyDescent="0.25">
      <c r="H32">
        <f ca="1">_xlfn.SHEETS()</f>
        <v>72</v>
      </c>
    </row>
    <row r="48" spans="1:1" x14ac:dyDescent="0.25">
      <c r="A48" s="395" t="s">
        <v>858</v>
      </c>
    </row>
  </sheetData>
  <mergeCells count="5">
    <mergeCell ref="K2:O2"/>
    <mergeCell ref="R3:X3"/>
    <mergeCell ref="S4:T4"/>
    <mergeCell ref="U4:V4"/>
    <mergeCell ref="W4:X4"/>
  </mergeCells>
  <phoneticPr fontId="13" type="noConversion"/>
  <hyperlinks>
    <hyperlink ref="A48" location="目錄!A1" display="目錄" xr:uid="{41F2ADDC-6A28-479A-9132-79BDBC51ABDA}"/>
  </hyperlink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686BB-D0FE-4723-AEB1-EEFF745C6423}">
  <dimension ref="A1:X132"/>
  <sheetViews>
    <sheetView zoomScale="70" zoomScaleNormal="70" workbookViewId="0">
      <selection activeCell="L36" sqref="L36"/>
    </sheetView>
  </sheetViews>
  <sheetFormatPr defaultColWidth="8.6640625" defaultRowHeight="15.75" x14ac:dyDescent="0.25"/>
  <cols>
    <col min="11" max="11" width="20.33203125" bestFit="1" customWidth="1"/>
    <col min="12" max="12" width="16.6640625" bestFit="1" customWidth="1"/>
    <col min="13" max="13" width="19.109375" bestFit="1" customWidth="1"/>
    <col min="14" max="14" width="16.6640625" bestFit="1" customWidth="1"/>
    <col min="15" max="15" width="19.109375" bestFit="1" customWidth="1"/>
    <col min="18" max="18" width="10.6640625" bestFit="1" customWidth="1"/>
    <col min="19" max="22" width="6.6640625" bestFit="1" customWidth="1"/>
    <col min="23" max="23" width="5.6640625" bestFit="1" customWidth="1"/>
    <col min="24" max="24" width="5.33203125" bestFit="1" customWidth="1"/>
  </cols>
  <sheetData>
    <row r="1" spans="1:24" ht="16.5" thickBot="1" x14ac:dyDescent="0.3">
      <c r="B1" t="s">
        <v>409</v>
      </c>
      <c r="C1" t="s">
        <v>410</v>
      </c>
    </row>
    <row r="2" spans="1:24" x14ac:dyDescent="0.25">
      <c r="A2" t="s">
        <v>1243</v>
      </c>
      <c r="K2" s="543" t="s">
        <v>1108</v>
      </c>
      <c r="L2" s="526"/>
      <c r="M2" s="526"/>
      <c r="N2" s="526"/>
      <c r="O2" s="527"/>
    </row>
    <row r="3" spans="1:24" x14ac:dyDescent="0.25">
      <c r="A3" t="s">
        <v>1244</v>
      </c>
      <c r="B3" s="80">
        <f>S6</f>
        <v>0.87157932391343229</v>
      </c>
      <c r="C3" s="80">
        <f>T6</f>
        <v>0.73446695855819166</v>
      </c>
      <c r="K3" s="127"/>
      <c r="L3" s="218" t="s">
        <v>405</v>
      </c>
      <c r="M3" s="219" t="s">
        <v>406</v>
      </c>
      <c r="N3" s="218" t="s">
        <v>407</v>
      </c>
      <c r="O3" s="220" t="s">
        <v>408</v>
      </c>
      <c r="R3" s="507" t="s">
        <v>416</v>
      </c>
      <c r="S3" s="508"/>
      <c r="T3" s="508"/>
      <c r="U3" s="508"/>
      <c r="V3" s="508"/>
      <c r="W3" s="508"/>
      <c r="X3" s="509"/>
    </row>
    <row r="4" spans="1:24" x14ac:dyDescent="0.25">
      <c r="A4" t="s">
        <v>1245</v>
      </c>
      <c r="B4" s="80">
        <f>S7</f>
        <v>0.7894830978358075</v>
      </c>
      <c r="C4" s="80">
        <f t="shared" ref="B4:C15" si="0">T7</f>
        <v>0.68878932898890133</v>
      </c>
      <c r="K4" s="236" t="s">
        <v>319</v>
      </c>
      <c r="L4" s="237" t="s">
        <v>400</v>
      </c>
      <c r="M4" s="237" t="s">
        <v>401</v>
      </c>
      <c r="N4" s="237" t="s">
        <v>402</v>
      </c>
      <c r="O4" s="238" t="s">
        <v>403</v>
      </c>
      <c r="R4" s="148"/>
      <c r="S4" s="517" t="s">
        <v>140</v>
      </c>
      <c r="T4" s="518"/>
      <c r="U4" s="517" t="s">
        <v>314</v>
      </c>
      <c r="V4" s="518"/>
      <c r="W4" s="517" t="s">
        <v>287</v>
      </c>
      <c r="X4" s="519"/>
    </row>
    <row r="5" spans="1:24" x14ac:dyDescent="0.25">
      <c r="A5" t="s">
        <v>1246</v>
      </c>
      <c r="B5" s="80">
        <f>S8</f>
        <v>0.77445895188696123</v>
      </c>
      <c r="C5" s="80">
        <f t="shared" si="0"/>
        <v>0.62423378474697078</v>
      </c>
      <c r="K5" s="127" t="s">
        <v>1243</v>
      </c>
      <c r="L5" s="270">
        <v>5591</v>
      </c>
      <c r="M5" s="270">
        <v>485453</v>
      </c>
      <c r="N5" s="270">
        <v>49105</v>
      </c>
      <c r="O5" s="270">
        <v>1702846</v>
      </c>
      <c r="R5" s="131" t="s">
        <v>288</v>
      </c>
      <c r="S5" s="132" t="s">
        <v>185</v>
      </c>
      <c r="T5" s="133" t="s">
        <v>411</v>
      </c>
      <c r="U5" s="132" t="s">
        <v>185</v>
      </c>
      <c r="V5" s="133" t="s">
        <v>411</v>
      </c>
      <c r="W5" s="132" t="s">
        <v>185</v>
      </c>
      <c r="X5" s="134" t="s">
        <v>411</v>
      </c>
    </row>
    <row r="6" spans="1:24" x14ac:dyDescent="0.25">
      <c r="A6" t="s">
        <v>1247</v>
      </c>
      <c r="B6" s="80">
        <f t="shared" si="0"/>
        <v>0.71078519048470756</v>
      </c>
      <c r="C6" s="80">
        <f t="shared" si="0"/>
        <v>0.49457285408817842</v>
      </c>
      <c r="K6" s="127" t="s">
        <v>1244</v>
      </c>
      <c r="L6" s="270">
        <v>4873</v>
      </c>
      <c r="M6" s="270">
        <v>96690</v>
      </c>
      <c r="N6" s="270">
        <v>36066</v>
      </c>
      <c r="O6" s="270">
        <v>328519</v>
      </c>
      <c r="R6" s="148" t="str">
        <f>K6</f>
        <v>國際焦點</v>
      </c>
      <c r="S6" s="167">
        <f>L6/$L$5</f>
        <v>0.87157932391343229</v>
      </c>
      <c r="T6" s="167">
        <f>N6/$N$5</f>
        <v>0.73446695855819166</v>
      </c>
      <c r="U6" s="167">
        <f>M6/$M$5</f>
        <v>0.19917479138042199</v>
      </c>
      <c r="V6" s="167">
        <f>O6/$O$5</f>
        <v>0.1929234939624605</v>
      </c>
      <c r="W6" s="252">
        <f>M6/L6</f>
        <v>19.841986455981942</v>
      </c>
      <c r="X6" s="207">
        <f>O6/N6</f>
        <v>9.1088282593023902</v>
      </c>
    </row>
    <row r="7" spans="1:24" x14ac:dyDescent="0.25">
      <c r="A7" t="s">
        <v>1252</v>
      </c>
      <c r="B7" s="80">
        <f t="shared" si="0"/>
        <v>0.6930781613307101</v>
      </c>
      <c r="C7" s="80">
        <f t="shared" si="0"/>
        <v>0.5070970369616129</v>
      </c>
      <c r="K7" s="127" t="s">
        <v>1245</v>
      </c>
      <c r="L7" s="270">
        <v>4414</v>
      </c>
      <c r="M7" s="270">
        <v>66166</v>
      </c>
      <c r="N7" s="270">
        <v>33823</v>
      </c>
      <c r="O7" s="270">
        <v>277255</v>
      </c>
      <c r="R7" s="148" t="str">
        <f t="shared" ref="R7:R18" si="1">K7</f>
        <v>市場焦點</v>
      </c>
      <c r="S7" s="167">
        <f>L7/$L$5</f>
        <v>0.7894830978358075</v>
      </c>
      <c r="T7" s="167">
        <f t="shared" ref="T7:T18" si="2">N7/$N$5</f>
        <v>0.68878932898890133</v>
      </c>
      <c r="U7" s="167">
        <f t="shared" ref="U7:U18" si="3">M7/$M$5</f>
        <v>0.13629743765101873</v>
      </c>
      <c r="V7" s="167">
        <f t="shared" ref="V7:V18" si="4">O7/$O$5</f>
        <v>0.16281859898076514</v>
      </c>
      <c r="W7" s="252">
        <f t="shared" ref="W7:W18" si="5">M7/L7</f>
        <v>14.990031717263253</v>
      </c>
      <c r="X7" s="207">
        <f t="shared" ref="X7:X18" si="6">O7/N7</f>
        <v>8.197232652337167</v>
      </c>
    </row>
    <row r="8" spans="1:24" x14ac:dyDescent="0.25">
      <c r="A8" t="s">
        <v>1249</v>
      </c>
      <c r="B8" s="80">
        <f t="shared" si="0"/>
        <v>0.57270613485959576</v>
      </c>
      <c r="C8" s="80">
        <f t="shared" si="0"/>
        <v>0.42618877914672643</v>
      </c>
      <c r="K8" s="127" t="s">
        <v>1246</v>
      </c>
      <c r="L8" s="270">
        <v>4330</v>
      </c>
      <c r="M8" s="270">
        <v>50661</v>
      </c>
      <c r="N8" s="270">
        <v>30653</v>
      </c>
      <c r="O8" s="270">
        <v>177965</v>
      </c>
      <c r="R8" s="148" t="str">
        <f t="shared" si="1"/>
        <v>產業熱點</v>
      </c>
      <c r="S8" s="167">
        <f t="shared" ref="S8:S18" si="7">L8/$L$5</f>
        <v>0.77445895188696123</v>
      </c>
      <c r="T8" s="167">
        <f t="shared" si="2"/>
        <v>0.62423378474697078</v>
      </c>
      <c r="U8" s="167">
        <f t="shared" si="3"/>
        <v>0.10435819739501043</v>
      </c>
      <c r="V8" s="167">
        <f t="shared" si="4"/>
        <v>0.10451033152733717</v>
      </c>
      <c r="W8" s="252">
        <f>M8/L8</f>
        <v>11.7</v>
      </c>
      <c r="X8" s="207">
        <f t="shared" si="6"/>
        <v>5.8057938864058984</v>
      </c>
    </row>
    <row r="9" spans="1:24" x14ac:dyDescent="0.25">
      <c r="A9" t="s">
        <v>1251</v>
      </c>
      <c r="B9" s="80">
        <f t="shared" si="0"/>
        <v>0.58039706671436242</v>
      </c>
      <c r="C9" s="80">
        <f t="shared" si="0"/>
        <v>0.3957030852255371</v>
      </c>
      <c r="K9" s="127" t="s">
        <v>1247</v>
      </c>
      <c r="L9" s="270">
        <v>3974</v>
      </c>
      <c r="M9" s="270">
        <v>34894</v>
      </c>
      <c r="N9" s="270">
        <v>24286</v>
      </c>
      <c r="O9" s="270">
        <v>121301</v>
      </c>
      <c r="R9" s="148" t="str">
        <f t="shared" si="1"/>
        <v>今晨必讀</v>
      </c>
      <c r="S9" s="167">
        <f t="shared" si="7"/>
        <v>0.71078519048470756</v>
      </c>
      <c r="T9" s="167">
        <f t="shared" si="2"/>
        <v>0.49457285408817842</v>
      </c>
      <c r="U9" s="167">
        <f>M9/$M$5</f>
        <v>7.1879255046317564E-2</v>
      </c>
      <c r="V9" s="167">
        <f t="shared" si="4"/>
        <v>7.1234274855154253E-2</v>
      </c>
      <c r="W9" s="252">
        <f t="shared" si="5"/>
        <v>8.7805737292400607</v>
      </c>
      <c r="X9" s="207">
        <f t="shared" si="6"/>
        <v>4.994688297784732</v>
      </c>
    </row>
    <row r="10" spans="1:24" x14ac:dyDescent="0.25">
      <c r="A10" t="s">
        <v>1250</v>
      </c>
      <c r="B10" s="80">
        <f t="shared" si="0"/>
        <v>0.60937220532999459</v>
      </c>
      <c r="C10" s="80">
        <f t="shared" si="0"/>
        <v>0.47129620201608796</v>
      </c>
      <c r="K10" s="127" t="s">
        <v>1252</v>
      </c>
      <c r="L10" s="270">
        <v>3875</v>
      </c>
      <c r="M10" s="270">
        <v>24811</v>
      </c>
      <c r="N10" s="270">
        <v>24901</v>
      </c>
      <c r="O10" s="270">
        <v>98255</v>
      </c>
      <c r="R10" s="148" t="str">
        <f t="shared" si="1"/>
        <v>美股動態</v>
      </c>
      <c r="S10" s="167">
        <f t="shared" si="7"/>
        <v>0.6930781613307101</v>
      </c>
      <c r="T10" s="167">
        <f>N10/$N$5</f>
        <v>0.5070970369616129</v>
      </c>
      <c r="U10" s="167">
        <f t="shared" si="3"/>
        <v>5.1108964204567696E-2</v>
      </c>
      <c r="V10" s="167">
        <f t="shared" si="4"/>
        <v>5.7700461462751179E-2</v>
      </c>
      <c r="W10" s="252">
        <f t="shared" si="5"/>
        <v>6.4028387096774191</v>
      </c>
      <c r="X10" s="207">
        <f t="shared" si="6"/>
        <v>3.9458254688566723</v>
      </c>
    </row>
    <row r="11" spans="1:24" x14ac:dyDescent="0.25">
      <c r="A11" t="s">
        <v>1248</v>
      </c>
      <c r="B11" s="80">
        <f t="shared" si="0"/>
        <v>0.45966732248256126</v>
      </c>
      <c r="C11" s="80">
        <f t="shared" si="0"/>
        <v>0.23115772324610528</v>
      </c>
      <c r="K11" s="127" t="s">
        <v>1249</v>
      </c>
      <c r="L11" s="270">
        <v>3202</v>
      </c>
      <c r="M11" s="270">
        <v>22485</v>
      </c>
      <c r="N11" s="270">
        <v>20928</v>
      </c>
      <c r="O11" s="270">
        <v>81105</v>
      </c>
      <c r="R11" s="148" t="str">
        <f t="shared" si="1"/>
        <v>集中市場</v>
      </c>
      <c r="S11" s="167">
        <f t="shared" si="7"/>
        <v>0.57270613485959576</v>
      </c>
      <c r="T11" s="167">
        <f t="shared" si="2"/>
        <v>0.42618877914672643</v>
      </c>
      <c r="U11" s="167">
        <f t="shared" si="3"/>
        <v>4.6317563183253578E-2</v>
      </c>
      <c r="V11" s="167">
        <f t="shared" si="4"/>
        <v>4.7629086834628617E-2</v>
      </c>
      <c r="W11" s="252">
        <f t="shared" si="5"/>
        <v>7.0221736414740787</v>
      </c>
      <c r="X11" s="207">
        <f t="shared" si="6"/>
        <v>3.8754300458715596</v>
      </c>
    </row>
    <row r="12" spans="1:24" x14ac:dyDescent="0.25">
      <c r="A12" t="s">
        <v>1257</v>
      </c>
      <c r="B12" s="80">
        <f t="shared" si="0"/>
        <v>0.5020568771239492</v>
      </c>
      <c r="C12" s="80">
        <f t="shared" si="0"/>
        <v>0.27046125649119235</v>
      </c>
      <c r="K12" s="127" t="s">
        <v>1251</v>
      </c>
      <c r="L12" s="270">
        <v>3245</v>
      </c>
      <c r="M12" s="270">
        <v>19689</v>
      </c>
      <c r="N12" s="270">
        <v>19431</v>
      </c>
      <c r="O12" s="270">
        <v>70146</v>
      </c>
      <c r="R12" s="148" t="str">
        <f t="shared" si="1"/>
        <v>政經焦點</v>
      </c>
      <c r="S12" s="167">
        <f t="shared" si="7"/>
        <v>0.58039706671436242</v>
      </c>
      <c r="T12" s="167">
        <f t="shared" si="2"/>
        <v>0.3957030852255371</v>
      </c>
      <c r="U12" s="167">
        <f>M12/$M$5</f>
        <v>4.0557994285749598E-2</v>
      </c>
      <c r="V12" s="167">
        <f t="shared" si="4"/>
        <v>4.1193390359433563E-2</v>
      </c>
      <c r="W12" s="252">
        <f>M12/L12</f>
        <v>6.0674884437596299</v>
      </c>
      <c r="X12" s="207">
        <f t="shared" si="6"/>
        <v>3.6100046317739696</v>
      </c>
    </row>
    <row r="13" spans="1:24" x14ac:dyDescent="0.25">
      <c r="A13" t="s">
        <v>1256</v>
      </c>
      <c r="B13" s="80">
        <f t="shared" si="0"/>
        <v>0.52262564836344128</v>
      </c>
      <c r="C13" s="80">
        <f t="shared" si="0"/>
        <v>0.22339883922207515</v>
      </c>
      <c r="K13" s="127" t="s">
        <v>1250</v>
      </c>
      <c r="L13" s="270">
        <v>3407</v>
      </c>
      <c r="M13" s="270">
        <v>19025</v>
      </c>
      <c r="N13" s="270">
        <v>23143</v>
      </c>
      <c r="O13" s="270">
        <v>92594</v>
      </c>
      <c r="R13" s="148" t="str">
        <f t="shared" si="1"/>
        <v>金融脈動</v>
      </c>
      <c r="S13" s="167">
        <f>L13/$L$5</f>
        <v>0.60937220532999459</v>
      </c>
      <c r="T13" s="167">
        <f t="shared" si="2"/>
        <v>0.47129620201608796</v>
      </c>
      <c r="U13" s="167">
        <f t="shared" si="3"/>
        <v>3.9190199669174974E-2</v>
      </c>
      <c r="V13" s="167">
        <f>O13/$O$5</f>
        <v>5.4376026957223378E-2</v>
      </c>
      <c r="W13" s="252">
        <f t="shared" si="5"/>
        <v>5.5840915761667151</v>
      </c>
      <c r="X13" s="207">
        <f t="shared" si="6"/>
        <v>4.0009506114159787</v>
      </c>
    </row>
    <row r="14" spans="1:24" x14ac:dyDescent="0.25">
      <c r="A14" t="s">
        <v>1254</v>
      </c>
      <c r="B14" s="80">
        <f t="shared" si="0"/>
        <v>0.49937399391879805</v>
      </c>
      <c r="C14" s="80">
        <f t="shared" si="0"/>
        <v>0.3490886875063639</v>
      </c>
      <c r="K14" s="127" t="s">
        <v>1248</v>
      </c>
      <c r="L14" s="270">
        <v>2570</v>
      </c>
      <c r="M14" s="270">
        <v>18254</v>
      </c>
      <c r="N14" s="270">
        <v>11351</v>
      </c>
      <c r="O14" s="270">
        <v>46054</v>
      </c>
      <c r="R14" s="148" t="str">
        <f t="shared" si="1"/>
        <v>大陸政經</v>
      </c>
      <c r="S14" s="167">
        <f t="shared" si="7"/>
        <v>0.45966732248256126</v>
      </c>
      <c r="T14" s="167">
        <f t="shared" si="2"/>
        <v>0.23115772324610528</v>
      </c>
      <c r="U14" s="167">
        <f t="shared" si="3"/>
        <v>3.7601992365893303E-2</v>
      </c>
      <c r="V14" s="167">
        <f t="shared" si="4"/>
        <v>2.7045311202539748E-2</v>
      </c>
      <c r="W14" s="252">
        <f t="shared" si="5"/>
        <v>7.1027237354085599</v>
      </c>
      <c r="X14" s="207">
        <f t="shared" si="6"/>
        <v>4.0572636772090567</v>
      </c>
    </row>
    <row r="15" spans="1:24" x14ac:dyDescent="0.25">
      <c r="A15" t="s">
        <v>1259</v>
      </c>
      <c r="B15" s="80">
        <f t="shared" si="0"/>
        <v>0.37542478984081562</v>
      </c>
      <c r="C15" s="80">
        <f t="shared" si="0"/>
        <v>0.22317482944710315</v>
      </c>
      <c r="K15" s="127" t="s">
        <v>1257</v>
      </c>
      <c r="L15" s="270">
        <v>2807</v>
      </c>
      <c r="M15" s="270">
        <v>13553</v>
      </c>
      <c r="N15" s="270">
        <v>13281</v>
      </c>
      <c r="O15" s="270">
        <v>39262</v>
      </c>
      <c r="R15" s="148" t="str">
        <f t="shared" si="1"/>
        <v>美國新聞</v>
      </c>
      <c r="S15" s="167">
        <f>L15/$L$5</f>
        <v>0.5020568771239492</v>
      </c>
      <c r="T15" s="167">
        <f t="shared" si="2"/>
        <v>0.27046125649119235</v>
      </c>
      <c r="U15" s="167">
        <f t="shared" si="3"/>
        <v>2.791825367234315E-2</v>
      </c>
      <c r="V15" s="167">
        <f>O15/$O$5</f>
        <v>2.3056694498504268E-2</v>
      </c>
      <c r="W15" s="252">
        <f t="shared" si="5"/>
        <v>4.8282864267901671</v>
      </c>
      <c r="X15" s="207">
        <f>O15/N15</f>
        <v>2.9562532941796551</v>
      </c>
    </row>
    <row r="16" spans="1:24" x14ac:dyDescent="0.25">
      <c r="A16" t="s">
        <v>1253</v>
      </c>
      <c r="K16" s="127" t="s">
        <v>1256</v>
      </c>
      <c r="L16" s="270">
        <v>2922</v>
      </c>
      <c r="M16" s="270">
        <v>11963</v>
      </c>
      <c r="N16" s="270">
        <v>10970</v>
      </c>
      <c r="O16" s="270">
        <v>23296</v>
      </c>
      <c r="R16" s="148" t="str">
        <f t="shared" si="1"/>
        <v>外媒解析</v>
      </c>
      <c r="S16" s="167">
        <f t="shared" si="7"/>
        <v>0.52262564836344128</v>
      </c>
      <c r="T16" s="167">
        <f t="shared" si="2"/>
        <v>0.22339883922207515</v>
      </c>
      <c r="U16" s="167">
        <f t="shared" si="3"/>
        <v>2.4642962346509343E-2</v>
      </c>
      <c r="V16" s="167">
        <f t="shared" si="4"/>
        <v>1.3680626433629347E-2</v>
      </c>
      <c r="W16" s="252">
        <f>M16/L16</f>
        <v>4.0941136208076658</v>
      </c>
      <c r="X16" s="207">
        <f t="shared" si="6"/>
        <v>2.123609845031905</v>
      </c>
    </row>
    <row r="17" spans="1:24" x14ac:dyDescent="0.25">
      <c r="A17" t="s">
        <v>1260</v>
      </c>
      <c r="K17" s="127" t="s">
        <v>1254</v>
      </c>
      <c r="L17" s="270">
        <v>2792</v>
      </c>
      <c r="M17" s="270">
        <v>11531</v>
      </c>
      <c r="N17" s="270">
        <v>17142</v>
      </c>
      <c r="O17" s="270">
        <v>51168</v>
      </c>
      <c r="R17" s="148" t="str">
        <f t="shared" si="1"/>
        <v>房市話題</v>
      </c>
      <c r="S17" s="167">
        <f t="shared" si="7"/>
        <v>0.49937399391879805</v>
      </c>
      <c r="T17" s="167">
        <f t="shared" si="2"/>
        <v>0.3490886875063639</v>
      </c>
      <c r="U17" s="167">
        <f>M17/$M$5</f>
        <v>2.3753071873075252E-2</v>
      </c>
      <c r="V17" s="167">
        <f t="shared" si="4"/>
        <v>3.0048518773864458E-2</v>
      </c>
      <c r="W17" s="252">
        <f t="shared" si="5"/>
        <v>4.1300143266475642</v>
      </c>
      <c r="X17" s="207">
        <f t="shared" si="6"/>
        <v>2.9849492474623731</v>
      </c>
    </row>
    <row r="18" spans="1:24" ht="16.5" thickBot="1" x14ac:dyDescent="0.3">
      <c r="A18" t="s">
        <v>1258</v>
      </c>
      <c r="K18" s="150" t="s">
        <v>1259</v>
      </c>
      <c r="L18" s="270">
        <v>2099</v>
      </c>
      <c r="M18" s="270">
        <v>10224</v>
      </c>
      <c r="N18" s="270">
        <v>10959</v>
      </c>
      <c r="O18" s="270">
        <v>30455</v>
      </c>
      <c r="R18" s="149" t="str">
        <f t="shared" si="1"/>
        <v>櫃買動態</v>
      </c>
      <c r="S18" s="168">
        <f t="shared" si="7"/>
        <v>0.37542478984081562</v>
      </c>
      <c r="T18" s="168">
        <f t="shared" si="2"/>
        <v>0.22317482944710315</v>
      </c>
      <c r="U18" s="168">
        <f t="shared" si="3"/>
        <v>2.1060741204606832E-2</v>
      </c>
      <c r="V18" s="168">
        <f t="shared" si="4"/>
        <v>1.7884764682185E-2</v>
      </c>
      <c r="W18" s="208">
        <f t="shared" si="5"/>
        <v>4.8708909004287753</v>
      </c>
      <c r="X18" s="209">
        <f t="shared" si="6"/>
        <v>2.7789944337987045</v>
      </c>
    </row>
    <row r="19" spans="1:24" x14ac:dyDescent="0.25">
      <c r="A19" t="s">
        <v>1262</v>
      </c>
      <c r="K19" t="s">
        <v>1253</v>
      </c>
      <c r="L19" s="270">
        <v>2546</v>
      </c>
      <c r="M19" s="270">
        <v>10180</v>
      </c>
      <c r="N19" s="270">
        <v>11005</v>
      </c>
      <c r="O19" s="270">
        <v>27682</v>
      </c>
    </row>
    <row r="20" spans="1:24" x14ac:dyDescent="0.25">
      <c r="A20" t="s">
        <v>1261</v>
      </c>
      <c r="K20" t="s">
        <v>1260</v>
      </c>
      <c r="L20" s="270">
        <v>2379</v>
      </c>
      <c r="M20" s="270">
        <v>9001</v>
      </c>
      <c r="N20" s="270">
        <v>13487</v>
      </c>
      <c r="O20" s="270">
        <v>34284</v>
      </c>
    </row>
    <row r="21" spans="1:24" x14ac:dyDescent="0.25">
      <c r="A21" t="s">
        <v>1255</v>
      </c>
      <c r="K21" t="s">
        <v>1258</v>
      </c>
      <c r="L21" s="270">
        <v>2158</v>
      </c>
      <c r="M21" s="270">
        <v>8790</v>
      </c>
      <c r="N21" s="270">
        <v>13738</v>
      </c>
      <c r="O21" s="270">
        <v>39738</v>
      </c>
    </row>
    <row r="22" spans="1:24" x14ac:dyDescent="0.25">
      <c r="A22" t="s">
        <v>1264</v>
      </c>
      <c r="K22" t="s">
        <v>1262</v>
      </c>
      <c r="L22" s="270">
        <v>1882</v>
      </c>
      <c r="M22" s="270">
        <v>5721</v>
      </c>
      <c r="N22" s="270">
        <v>7359</v>
      </c>
      <c r="O22" s="270">
        <v>14533</v>
      </c>
    </row>
    <row r="23" spans="1:24" x14ac:dyDescent="0.25">
      <c r="A23" t="s">
        <v>1263</v>
      </c>
      <c r="K23" t="s">
        <v>1261</v>
      </c>
      <c r="L23" s="270">
        <v>1767</v>
      </c>
      <c r="M23" s="270">
        <v>5215</v>
      </c>
      <c r="N23" s="270">
        <v>8354</v>
      </c>
      <c r="O23" s="270">
        <v>16669</v>
      </c>
    </row>
    <row r="24" spans="1:24" x14ac:dyDescent="0.25">
      <c r="A24" t="s">
        <v>1271</v>
      </c>
      <c r="K24" t="s">
        <v>1255</v>
      </c>
      <c r="L24" s="270">
        <v>1796</v>
      </c>
      <c r="M24" s="270">
        <v>4259</v>
      </c>
      <c r="N24" s="270">
        <v>6833</v>
      </c>
      <c r="O24" s="270">
        <v>11379</v>
      </c>
    </row>
    <row r="25" spans="1:24" x14ac:dyDescent="0.25">
      <c r="A25" t="s">
        <v>1269</v>
      </c>
      <c r="K25" t="s">
        <v>1264</v>
      </c>
      <c r="L25" s="270">
        <v>1534</v>
      </c>
      <c r="M25" s="270">
        <v>3700</v>
      </c>
      <c r="N25" s="270">
        <v>3521</v>
      </c>
      <c r="O25" s="270">
        <v>5114</v>
      </c>
    </row>
    <row r="26" spans="1:24" x14ac:dyDescent="0.25">
      <c r="A26" t="s">
        <v>1266</v>
      </c>
      <c r="K26" t="s">
        <v>1263</v>
      </c>
      <c r="L26" s="270">
        <v>1187</v>
      </c>
      <c r="M26" s="270">
        <v>3113</v>
      </c>
      <c r="N26" s="270">
        <v>5871</v>
      </c>
      <c r="O26" s="270">
        <v>11931</v>
      </c>
    </row>
    <row r="27" spans="1:24" x14ac:dyDescent="0.25">
      <c r="A27" t="s">
        <v>1270</v>
      </c>
      <c r="K27" t="s">
        <v>1271</v>
      </c>
      <c r="L27" s="270">
        <v>1334</v>
      </c>
      <c r="M27" s="270">
        <v>2920</v>
      </c>
      <c r="N27" s="270">
        <v>7880</v>
      </c>
      <c r="O27" s="270">
        <v>13458</v>
      </c>
    </row>
    <row r="28" spans="1:24" x14ac:dyDescent="0.25">
      <c r="A28" t="s">
        <v>1273</v>
      </c>
      <c r="K28" t="s">
        <v>1269</v>
      </c>
      <c r="L28" s="270">
        <v>1179</v>
      </c>
      <c r="M28" s="270">
        <v>2788</v>
      </c>
      <c r="N28" s="270">
        <v>3803</v>
      </c>
      <c r="O28" s="270">
        <v>6551</v>
      </c>
    </row>
    <row r="29" spans="1:24" x14ac:dyDescent="0.25">
      <c r="A29" t="s">
        <v>1268</v>
      </c>
      <c r="K29" t="s">
        <v>1266</v>
      </c>
      <c r="L29" s="270">
        <v>703</v>
      </c>
      <c r="M29" s="270">
        <v>2667</v>
      </c>
      <c r="N29" s="270">
        <v>2544</v>
      </c>
      <c r="O29" s="270">
        <v>4665</v>
      </c>
    </row>
    <row r="30" spans="1:24" x14ac:dyDescent="0.25">
      <c r="A30" t="s">
        <v>1272</v>
      </c>
      <c r="K30" t="s">
        <v>1270</v>
      </c>
      <c r="L30" s="270">
        <v>1280</v>
      </c>
      <c r="M30" s="270">
        <v>2482</v>
      </c>
      <c r="N30" s="270">
        <v>5491</v>
      </c>
      <c r="O30" s="270">
        <v>8289</v>
      </c>
    </row>
    <row r="31" spans="1:24" x14ac:dyDescent="0.25">
      <c r="A31" t="s">
        <v>1274</v>
      </c>
      <c r="K31" t="s">
        <v>1273</v>
      </c>
      <c r="L31" s="270">
        <v>1211</v>
      </c>
      <c r="M31" s="270">
        <v>2437</v>
      </c>
      <c r="N31" s="270">
        <v>5957</v>
      </c>
      <c r="O31" s="270">
        <v>10097</v>
      </c>
    </row>
    <row r="32" spans="1:24" x14ac:dyDescent="0.25">
      <c r="A32" t="s">
        <v>1285</v>
      </c>
      <c r="K32" t="s">
        <v>1268</v>
      </c>
      <c r="L32" s="270">
        <v>689</v>
      </c>
      <c r="M32" s="270">
        <v>1853</v>
      </c>
      <c r="N32" s="270">
        <v>1435</v>
      </c>
      <c r="O32" s="270">
        <v>2283</v>
      </c>
    </row>
    <row r="33" spans="1:15" x14ac:dyDescent="0.25">
      <c r="A33" t="s">
        <v>1275</v>
      </c>
      <c r="K33" t="s">
        <v>1272</v>
      </c>
      <c r="L33" s="270">
        <v>873</v>
      </c>
      <c r="M33" s="270">
        <v>1768</v>
      </c>
      <c r="N33" s="270">
        <v>2028</v>
      </c>
      <c r="O33" s="270">
        <v>2596</v>
      </c>
    </row>
    <row r="34" spans="1:15" x14ac:dyDescent="0.25">
      <c r="A34" t="s">
        <v>1279</v>
      </c>
      <c r="K34" t="s">
        <v>1274</v>
      </c>
      <c r="L34" s="270">
        <v>983</v>
      </c>
      <c r="M34" s="270">
        <v>1676</v>
      </c>
      <c r="N34" s="270">
        <v>5502</v>
      </c>
      <c r="O34" s="270">
        <v>8561</v>
      </c>
    </row>
    <row r="35" spans="1:15" x14ac:dyDescent="0.25">
      <c r="A35" t="s">
        <v>1281</v>
      </c>
      <c r="K35" t="s">
        <v>1285</v>
      </c>
      <c r="L35" s="270">
        <v>775</v>
      </c>
      <c r="M35" s="270">
        <v>1324</v>
      </c>
      <c r="N35" s="270">
        <v>3487</v>
      </c>
      <c r="O35" s="270">
        <v>4820</v>
      </c>
    </row>
    <row r="36" spans="1:15" x14ac:dyDescent="0.25">
      <c r="A36" t="s">
        <v>1276</v>
      </c>
      <c r="K36" t="s">
        <v>1275</v>
      </c>
      <c r="L36" s="270">
        <v>537</v>
      </c>
      <c r="M36" s="270">
        <v>1314</v>
      </c>
      <c r="N36" s="270">
        <v>1229</v>
      </c>
      <c r="O36" s="270">
        <v>2366</v>
      </c>
    </row>
    <row r="37" spans="1:15" x14ac:dyDescent="0.25">
      <c r="A37" t="s">
        <v>1287</v>
      </c>
      <c r="K37" t="s">
        <v>1279</v>
      </c>
      <c r="L37" s="270">
        <v>644</v>
      </c>
      <c r="M37" s="270">
        <v>1173</v>
      </c>
      <c r="N37" s="270">
        <v>3277</v>
      </c>
      <c r="O37" s="270">
        <v>4928</v>
      </c>
    </row>
    <row r="38" spans="1:15" x14ac:dyDescent="0.25">
      <c r="A38" t="s">
        <v>1277</v>
      </c>
      <c r="K38" t="s">
        <v>1281</v>
      </c>
      <c r="L38" s="270">
        <v>395</v>
      </c>
      <c r="M38" s="270">
        <v>1125</v>
      </c>
      <c r="N38" s="270">
        <v>1394</v>
      </c>
      <c r="O38" s="270">
        <v>4126</v>
      </c>
    </row>
    <row r="39" spans="1:15" x14ac:dyDescent="0.25">
      <c r="A39" t="s">
        <v>1282</v>
      </c>
      <c r="K39" t="s">
        <v>1276</v>
      </c>
      <c r="L39" s="270">
        <v>529</v>
      </c>
      <c r="M39" s="270">
        <v>986</v>
      </c>
      <c r="N39" s="270">
        <v>1137</v>
      </c>
      <c r="O39" s="270">
        <v>1778</v>
      </c>
    </row>
    <row r="40" spans="1:15" x14ac:dyDescent="0.25">
      <c r="A40" t="s">
        <v>1267</v>
      </c>
      <c r="K40" t="s">
        <v>1287</v>
      </c>
      <c r="L40" s="270">
        <v>500</v>
      </c>
      <c r="M40" s="270">
        <v>968</v>
      </c>
      <c r="N40" s="270">
        <v>1385</v>
      </c>
      <c r="O40" s="270">
        <v>2539</v>
      </c>
    </row>
    <row r="41" spans="1:15" x14ac:dyDescent="0.25">
      <c r="A41" t="s">
        <v>1265</v>
      </c>
      <c r="K41" t="s">
        <v>1277</v>
      </c>
      <c r="L41" s="270">
        <v>473</v>
      </c>
      <c r="M41" s="270">
        <v>860</v>
      </c>
      <c r="N41" s="270">
        <v>776</v>
      </c>
      <c r="O41" s="270">
        <v>1308</v>
      </c>
    </row>
    <row r="42" spans="1:15" x14ac:dyDescent="0.25">
      <c r="A42" t="s">
        <v>1298</v>
      </c>
      <c r="K42" t="s">
        <v>1282</v>
      </c>
      <c r="L42" s="270">
        <v>504</v>
      </c>
      <c r="M42" s="270">
        <v>796</v>
      </c>
      <c r="N42" s="270">
        <v>2494</v>
      </c>
      <c r="O42" s="270">
        <v>3573</v>
      </c>
    </row>
    <row r="43" spans="1:15" x14ac:dyDescent="0.25">
      <c r="A43" t="s">
        <v>1290</v>
      </c>
      <c r="K43" t="s">
        <v>1267</v>
      </c>
      <c r="L43" s="270">
        <v>470</v>
      </c>
      <c r="M43" s="270">
        <v>787</v>
      </c>
      <c r="N43" s="270">
        <v>796</v>
      </c>
      <c r="O43" s="270">
        <v>1031</v>
      </c>
    </row>
    <row r="44" spans="1:15" x14ac:dyDescent="0.25">
      <c r="A44" t="s">
        <v>1295</v>
      </c>
      <c r="K44" t="s">
        <v>1265</v>
      </c>
      <c r="L44" s="270">
        <v>392</v>
      </c>
      <c r="M44" s="270">
        <v>683</v>
      </c>
      <c r="N44" s="270">
        <v>1083</v>
      </c>
      <c r="O44" s="270">
        <v>1343</v>
      </c>
    </row>
    <row r="45" spans="1:15" x14ac:dyDescent="0.25">
      <c r="A45" t="s">
        <v>1280</v>
      </c>
      <c r="K45" t="s">
        <v>1298</v>
      </c>
      <c r="L45" s="270">
        <v>377</v>
      </c>
      <c r="M45" s="270">
        <v>642</v>
      </c>
      <c r="N45" s="270">
        <v>1024</v>
      </c>
      <c r="O45" s="270">
        <v>1793</v>
      </c>
    </row>
    <row r="46" spans="1:15" x14ac:dyDescent="0.25">
      <c r="A46" t="s">
        <v>1278</v>
      </c>
      <c r="C46" s="300" t="s">
        <v>858</v>
      </c>
      <c r="K46" t="s">
        <v>1290</v>
      </c>
      <c r="L46" s="270">
        <v>361</v>
      </c>
      <c r="M46" s="270">
        <v>581</v>
      </c>
      <c r="N46" s="270">
        <v>1194</v>
      </c>
      <c r="O46" s="270">
        <v>1586</v>
      </c>
    </row>
    <row r="47" spans="1:15" x14ac:dyDescent="0.25">
      <c r="A47" t="s">
        <v>1284</v>
      </c>
      <c r="K47" t="s">
        <v>1295</v>
      </c>
      <c r="L47" s="270">
        <v>311</v>
      </c>
      <c r="M47" s="270">
        <v>521</v>
      </c>
      <c r="N47" s="270">
        <v>814</v>
      </c>
      <c r="O47" s="270">
        <v>1331</v>
      </c>
    </row>
    <row r="48" spans="1:15" x14ac:dyDescent="0.25">
      <c r="A48" t="s">
        <v>1301</v>
      </c>
      <c r="K48" t="s">
        <v>1280</v>
      </c>
      <c r="L48" s="270">
        <v>226</v>
      </c>
      <c r="M48" s="270">
        <v>428</v>
      </c>
      <c r="N48" s="270">
        <v>1024</v>
      </c>
      <c r="O48" s="270">
        <v>1640</v>
      </c>
    </row>
    <row r="49" spans="1:15" x14ac:dyDescent="0.25">
      <c r="A49" t="s">
        <v>1286</v>
      </c>
      <c r="K49" t="s">
        <v>1278</v>
      </c>
      <c r="L49" s="270">
        <v>258</v>
      </c>
      <c r="M49" s="270">
        <v>414</v>
      </c>
      <c r="N49" s="270">
        <v>702</v>
      </c>
      <c r="O49" s="270">
        <v>1001</v>
      </c>
    </row>
    <row r="50" spans="1:15" x14ac:dyDescent="0.25">
      <c r="A50" t="s">
        <v>1289</v>
      </c>
      <c r="K50" t="s">
        <v>1284</v>
      </c>
      <c r="L50" s="270">
        <v>325</v>
      </c>
      <c r="M50" s="270">
        <v>413</v>
      </c>
      <c r="N50" s="270">
        <v>1690</v>
      </c>
      <c r="O50" s="270">
        <v>2024</v>
      </c>
    </row>
    <row r="51" spans="1:15" x14ac:dyDescent="0.25">
      <c r="A51" t="s">
        <v>1293</v>
      </c>
      <c r="K51" t="s">
        <v>1301</v>
      </c>
      <c r="L51" s="270">
        <v>263</v>
      </c>
      <c r="M51" s="270">
        <v>411</v>
      </c>
      <c r="N51" s="270">
        <v>872</v>
      </c>
      <c r="O51" s="270">
        <v>1513</v>
      </c>
    </row>
    <row r="52" spans="1:15" x14ac:dyDescent="0.25">
      <c r="A52" t="s">
        <v>1297</v>
      </c>
      <c r="K52" t="s">
        <v>1286</v>
      </c>
      <c r="L52" s="270">
        <v>152</v>
      </c>
      <c r="M52" s="270">
        <v>382</v>
      </c>
      <c r="N52" s="270">
        <v>299</v>
      </c>
      <c r="O52" s="270">
        <v>701</v>
      </c>
    </row>
    <row r="53" spans="1:15" x14ac:dyDescent="0.25">
      <c r="A53" t="s">
        <v>1349</v>
      </c>
      <c r="K53" t="s">
        <v>1289</v>
      </c>
      <c r="L53" s="270">
        <v>226</v>
      </c>
      <c r="M53" s="270">
        <v>308</v>
      </c>
      <c r="N53" s="270">
        <v>525</v>
      </c>
      <c r="O53" s="270">
        <v>875</v>
      </c>
    </row>
    <row r="54" spans="1:15" x14ac:dyDescent="0.25">
      <c r="A54" t="s">
        <v>1294</v>
      </c>
      <c r="K54" t="s">
        <v>1293</v>
      </c>
      <c r="L54" s="270">
        <v>133</v>
      </c>
      <c r="M54" s="270">
        <v>261</v>
      </c>
      <c r="N54" s="270">
        <v>386</v>
      </c>
      <c r="O54" s="270">
        <v>684</v>
      </c>
    </row>
    <row r="55" spans="1:15" x14ac:dyDescent="0.25">
      <c r="A55" t="s">
        <v>1357</v>
      </c>
      <c r="K55" t="s">
        <v>1297</v>
      </c>
      <c r="L55" s="270">
        <v>156</v>
      </c>
      <c r="M55" s="270">
        <v>207</v>
      </c>
      <c r="N55" s="270">
        <v>387</v>
      </c>
      <c r="O55" s="270">
        <v>555</v>
      </c>
    </row>
    <row r="56" spans="1:15" x14ac:dyDescent="0.25">
      <c r="A56" t="s">
        <v>1303</v>
      </c>
      <c r="K56" t="s">
        <v>1349</v>
      </c>
      <c r="L56" s="270">
        <v>129</v>
      </c>
      <c r="M56" s="270">
        <v>176</v>
      </c>
      <c r="N56" s="270">
        <v>365</v>
      </c>
      <c r="O56" s="270">
        <v>492</v>
      </c>
    </row>
    <row r="57" spans="1:15" x14ac:dyDescent="0.25">
      <c r="A57" t="s">
        <v>1326</v>
      </c>
      <c r="K57" t="s">
        <v>1294</v>
      </c>
      <c r="L57" s="270">
        <v>134</v>
      </c>
      <c r="M57" s="270">
        <v>170</v>
      </c>
      <c r="N57" s="270">
        <v>427</v>
      </c>
      <c r="O57" s="270">
        <v>530</v>
      </c>
    </row>
    <row r="58" spans="1:15" x14ac:dyDescent="0.25">
      <c r="A58" t="s">
        <v>1310</v>
      </c>
      <c r="K58" t="s">
        <v>1357</v>
      </c>
      <c r="L58" s="270">
        <v>66</v>
      </c>
      <c r="M58" s="270">
        <v>144</v>
      </c>
      <c r="N58" s="270">
        <v>266</v>
      </c>
      <c r="O58" s="270">
        <v>538</v>
      </c>
    </row>
    <row r="59" spans="1:15" x14ac:dyDescent="0.25">
      <c r="A59" t="s">
        <v>1321</v>
      </c>
      <c r="K59" t="s">
        <v>1303</v>
      </c>
      <c r="L59" s="270">
        <v>98</v>
      </c>
      <c r="M59" s="270">
        <v>135</v>
      </c>
      <c r="N59" s="270">
        <v>275</v>
      </c>
      <c r="O59" s="270">
        <v>380</v>
      </c>
    </row>
    <row r="60" spans="1:15" x14ac:dyDescent="0.25">
      <c r="A60" t="s">
        <v>1296</v>
      </c>
      <c r="K60" t="s">
        <v>1326</v>
      </c>
      <c r="L60" s="270">
        <v>47</v>
      </c>
      <c r="M60" s="270">
        <v>116</v>
      </c>
      <c r="N60" s="270">
        <v>98</v>
      </c>
      <c r="O60" s="270">
        <v>158</v>
      </c>
    </row>
    <row r="61" spans="1:15" x14ac:dyDescent="0.25">
      <c r="A61" t="s">
        <v>1313</v>
      </c>
      <c r="K61" t="s">
        <v>1310</v>
      </c>
      <c r="L61" s="270">
        <v>85</v>
      </c>
      <c r="M61" s="270">
        <v>107</v>
      </c>
      <c r="N61" s="270">
        <v>175</v>
      </c>
      <c r="O61" s="270">
        <v>222</v>
      </c>
    </row>
    <row r="62" spans="1:15" x14ac:dyDescent="0.25">
      <c r="A62" t="s">
        <v>1302</v>
      </c>
      <c r="K62" t="s">
        <v>1321</v>
      </c>
      <c r="L62" s="270">
        <v>86</v>
      </c>
      <c r="M62" s="270">
        <v>103</v>
      </c>
      <c r="N62" s="270">
        <v>254</v>
      </c>
      <c r="O62" s="270">
        <v>351</v>
      </c>
    </row>
    <row r="63" spans="1:15" x14ac:dyDescent="0.25">
      <c r="A63" t="s">
        <v>1332</v>
      </c>
      <c r="K63" t="s">
        <v>1296</v>
      </c>
      <c r="L63" s="270">
        <v>60</v>
      </c>
      <c r="M63" s="270">
        <v>102</v>
      </c>
      <c r="N63" s="270">
        <v>132</v>
      </c>
      <c r="O63" s="270">
        <v>269</v>
      </c>
    </row>
    <row r="64" spans="1:15" x14ac:dyDescent="0.25">
      <c r="A64" t="s">
        <v>1346</v>
      </c>
      <c r="K64" t="s">
        <v>1313</v>
      </c>
      <c r="L64" s="270">
        <v>80</v>
      </c>
      <c r="M64" s="270">
        <v>100</v>
      </c>
      <c r="N64" s="270">
        <v>261</v>
      </c>
      <c r="O64" s="270">
        <v>330</v>
      </c>
    </row>
    <row r="65" spans="1:15" x14ac:dyDescent="0.25">
      <c r="A65" t="s">
        <v>1291</v>
      </c>
      <c r="K65" t="s">
        <v>1302</v>
      </c>
      <c r="L65" s="270">
        <v>70</v>
      </c>
      <c r="M65" s="270">
        <v>100</v>
      </c>
      <c r="N65" s="270">
        <v>128</v>
      </c>
      <c r="O65" s="270">
        <v>188</v>
      </c>
    </row>
    <row r="66" spans="1:15" x14ac:dyDescent="0.25">
      <c r="A66" t="s">
        <v>1283</v>
      </c>
      <c r="K66" t="s">
        <v>1332</v>
      </c>
      <c r="L66" s="270">
        <v>82</v>
      </c>
      <c r="M66" s="270">
        <v>98</v>
      </c>
      <c r="N66" s="270">
        <v>181</v>
      </c>
      <c r="O66" s="270">
        <v>239</v>
      </c>
    </row>
    <row r="67" spans="1:15" x14ac:dyDescent="0.25">
      <c r="A67" t="s">
        <v>1320</v>
      </c>
      <c r="K67" t="s">
        <v>1346</v>
      </c>
      <c r="L67" s="270">
        <v>69</v>
      </c>
      <c r="M67" s="270">
        <v>92</v>
      </c>
      <c r="N67" s="270">
        <v>173</v>
      </c>
      <c r="O67" s="270">
        <v>225</v>
      </c>
    </row>
    <row r="68" spans="1:15" x14ac:dyDescent="0.25">
      <c r="A68" t="s">
        <v>1288</v>
      </c>
      <c r="K68" t="s">
        <v>1291</v>
      </c>
      <c r="L68" s="270">
        <v>55</v>
      </c>
      <c r="M68" s="270">
        <v>87</v>
      </c>
      <c r="N68" s="270">
        <v>85</v>
      </c>
      <c r="O68" s="270">
        <v>115</v>
      </c>
    </row>
    <row r="69" spans="1:15" x14ac:dyDescent="0.25">
      <c r="A69" t="s">
        <v>1292</v>
      </c>
      <c r="K69" t="s">
        <v>1283</v>
      </c>
      <c r="L69" s="270">
        <v>61</v>
      </c>
      <c r="M69" s="270">
        <v>81</v>
      </c>
      <c r="N69" s="270">
        <v>168</v>
      </c>
      <c r="O69" s="270">
        <v>221</v>
      </c>
    </row>
    <row r="70" spans="1:15" x14ac:dyDescent="0.25">
      <c r="A70" t="s">
        <v>1300</v>
      </c>
      <c r="K70" t="s">
        <v>1320</v>
      </c>
      <c r="L70" s="270">
        <v>59</v>
      </c>
      <c r="M70" s="270">
        <v>72</v>
      </c>
      <c r="N70" s="270">
        <v>129</v>
      </c>
      <c r="O70" s="270">
        <v>160</v>
      </c>
    </row>
    <row r="71" spans="1:15" x14ac:dyDescent="0.25">
      <c r="A71" t="s">
        <v>1356</v>
      </c>
      <c r="K71" t="s">
        <v>1288</v>
      </c>
      <c r="L71" s="270">
        <v>45</v>
      </c>
      <c r="M71" s="270">
        <v>71</v>
      </c>
      <c r="N71" s="270">
        <v>107</v>
      </c>
      <c r="O71" s="270">
        <v>214</v>
      </c>
    </row>
    <row r="72" spans="1:15" x14ac:dyDescent="0.25">
      <c r="A72" t="s">
        <v>1304</v>
      </c>
      <c r="K72" t="s">
        <v>1292</v>
      </c>
      <c r="L72" s="270">
        <v>40</v>
      </c>
      <c r="M72" s="270">
        <v>59</v>
      </c>
      <c r="N72" s="270">
        <v>50</v>
      </c>
      <c r="O72" s="270">
        <v>65</v>
      </c>
    </row>
    <row r="73" spans="1:15" x14ac:dyDescent="0.25">
      <c r="A73" t="s">
        <v>1306</v>
      </c>
      <c r="K73" t="s">
        <v>1300</v>
      </c>
      <c r="L73" s="270">
        <v>49</v>
      </c>
      <c r="M73" s="270">
        <v>59</v>
      </c>
      <c r="N73" s="270">
        <v>140</v>
      </c>
      <c r="O73" s="270">
        <v>193</v>
      </c>
    </row>
    <row r="74" spans="1:15" x14ac:dyDescent="0.25">
      <c r="A74" t="s">
        <v>1330</v>
      </c>
      <c r="K74" t="s">
        <v>1356</v>
      </c>
      <c r="L74" s="270">
        <v>49</v>
      </c>
      <c r="M74" s="270">
        <v>55</v>
      </c>
      <c r="N74" s="270">
        <v>122</v>
      </c>
      <c r="O74" s="270">
        <v>153</v>
      </c>
    </row>
    <row r="75" spans="1:15" x14ac:dyDescent="0.25">
      <c r="A75" t="s">
        <v>1333</v>
      </c>
      <c r="K75" t="s">
        <v>1304</v>
      </c>
      <c r="L75" s="270">
        <v>37</v>
      </c>
      <c r="M75" s="270">
        <v>44</v>
      </c>
      <c r="N75" s="270">
        <v>114</v>
      </c>
      <c r="O75" s="270">
        <v>129</v>
      </c>
    </row>
    <row r="76" spans="1:15" x14ac:dyDescent="0.25">
      <c r="A76" t="s">
        <v>1339</v>
      </c>
      <c r="K76" t="s">
        <v>1306</v>
      </c>
      <c r="L76" s="270">
        <v>34</v>
      </c>
      <c r="M76" s="270">
        <v>40</v>
      </c>
      <c r="N76" s="270">
        <v>55</v>
      </c>
      <c r="O76" s="270">
        <v>68</v>
      </c>
    </row>
    <row r="77" spans="1:15" x14ac:dyDescent="0.25">
      <c r="A77" t="s">
        <v>1355</v>
      </c>
      <c r="K77" t="s">
        <v>1330</v>
      </c>
      <c r="L77" s="270">
        <v>35</v>
      </c>
      <c r="M77" s="270">
        <v>39</v>
      </c>
      <c r="N77" s="270">
        <v>78</v>
      </c>
      <c r="O77" s="270">
        <v>108</v>
      </c>
    </row>
    <row r="78" spans="1:15" x14ac:dyDescent="0.25">
      <c r="A78" t="s">
        <v>1309</v>
      </c>
      <c r="K78" t="s">
        <v>1333</v>
      </c>
      <c r="L78" s="270">
        <v>33</v>
      </c>
      <c r="M78" s="270">
        <v>38</v>
      </c>
      <c r="N78" s="270">
        <v>79</v>
      </c>
      <c r="O78" s="270">
        <v>107</v>
      </c>
    </row>
    <row r="79" spans="1:15" x14ac:dyDescent="0.25">
      <c r="A79" t="s">
        <v>1391</v>
      </c>
      <c r="K79" t="s">
        <v>1339</v>
      </c>
      <c r="L79" s="270">
        <v>32</v>
      </c>
      <c r="M79" s="270">
        <v>36</v>
      </c>
      <c r="N79" s="270">
        <v>66</v>
      </c>
      <c r="O79" s="270">
        <v>79</v>
      </c>
    </row>
    <row r="80" spans="1:15" x14ac:dyDescent="0.25">
      <c r="A80" t="s">
        <v>1308</v>
      </c>
      <c r="K80" t="s">
        <v>1355</v>
      </c>
      <c r="L80" s="270">
        <v>26</v>
      </c>
      <c r="M80" s="270">
        <v>35</v>
      </c>
      <c r="N80" s="270">
        <v>73</v>
      </c>
      <c r="O80" s="270">
        <v>108</v>
      </c>
    </row>
    <row r="81" spans="1:15" x14ac:dyDescent="0.25">
      <c r="A81" t="s">
        <v>1305</v>
      </c>
      <c r="K81" t="s">
        <v>1309</v>
      </c>
      <c r="L81" s="270">
        <v>28</v>
      </c>
      <c r="M81" s="270">
        <v>34</v>
      </c>
      <c r="N81" s="270">
        <v>107</v>
      </c>
      <c r="O81" s="270">
        <v>118</v>
      </c>
    </row>
    <row r="82" spans="1:15" x14ac:dyDescent="0.25">
      <c r="A82" t="s">
        <v>1344</v>
      </c>
      <c r="K82" t="s">
        <v>1391</v>
      </c>
      <c r="L82" s="270">
        <v>15</v>
      </c>
      <c r="M82" s="270">
        <v>32</v>
      </c>
      <c r="N82" s="270">
        <v>28</v>
      </c>
      <c r="O82" s="270">
        <v>40</v>
      </c>
    </row>
    <row r="83" spans="1:15" x14ac:dyDescent="0.25">
      <c r="A83" t="s">
        <v>1299</v>
      </c>
      <c r="K83" t="s">
        <v>1308</v>
      </c>
      <c r="L83" s="270">
        <v>23</v>
      </c>
      <c r="M83" s="270">
        <v>25</v>
      </c>
      <c r="N83" s="270">
        <v>59</v>
      </c>
      <c r="O83" s="270">
        <v>67</v>
      </c>
    </row>
    <row r="84" spans="1:15" x14ac:dyDescent="0.25">
      <c r="A84" t="s">
        <v>1337</v>
      </c>
      <c r="K84" t="s">
        <v>1305</v>
      </c>
      <c r="L84" s="270">
        <v>18</v>
      </c>
      <c r="M84" s="270">
        <v>19</v>
      </c>
      <c r="N84" s="270">
        <v>46</v>
      </c>
      <c r="O84" s="270">
        <v>51</v>
      </c>
    </row>
    <row r="85" spans="1:15" x14ac:dyDescent="0.25">
      <c r="A85" t="s">
        <v>1307</v>
      </c>
      <c r="K85" t="s">
        <v>1344</v>
      </c>
      <c r="L85" s="270">
        <v>13</v>
      </c>
      <c r="M85" s="270">
        <v>13</v>
      </c>
      <c r="N85" s="270">
        <v>30</v>
      </c>
      <c r="O85" s="270">
        <v>31</v>
      </c>
    </row>
    <row r="86" spans="1:15" x14ac:dyDescent="0.25">
      <c r="A86" t="s">
        <v>1335</v>
      </c>
      <c r="K86" t="s">
        <v>1299</v>
      </c>
      <c r="L86" s="270">
        <v>12</v>
      </c>
      <c r="M86" s="270">
        <v>13</v>
      </c>
      <c r="N86" s="270">
        <v>55</v>
      </c>
      <c r="O86" s="270">
        <v>61</v>
      </c>
    </row>
    <row r="87" spans="1:15" x14ac:dyDescent="0.25">
      <c r="A87" t="s">
        <v>1315</v>
      </c>
      <c r="K87" t="s">
        <v>1337</v>
      </c>
      <c r="L87" s="270">
        <v>9</v>
      </c>
      <c r="M87" s="270">
        <v>10</v>
      </c>
      <c r="N87" s="270">
        <v>26</v>
      </c>
      <c r="O87" s="270">
        <v>28</v>
      </c>
    </row>
    <row r="88" spans="1:15" x14ac:dyDescent="0.25">
      <c r="A88" t="s">
        <v>1419</v>
      </c>
      <c r="K88" t="s">
        <v>1307</v>
      </c>
      <c r="L88" s="270">
        <v>6</v>
      </c>
      <c r="M88" s="270">
        <v>7</v>
      </c>
      <c r="N88" s="270">
        <v>5</v>
      </c>
      <c r="O88" s="270">
        <v>5</v>
      </c>
    </row>
    <row r="89" spans="1:15" x14ac:dyDescent="0.25">
      <c r="A89" t="s">
        <v>1381</v>
      </c>
      <c r="K89" t="s">
        <v>1335</v>
      </c>
      <c r="L89" s="270">
        <v>6</v>
      </c>
      <c r="M89" s="270">
        <v>6</v>
      </c>
      <c r="N89" s="270">
        <v>13</v>
      </c>
      <c r="O89" s="270">
        <v>14</v>
      </c>
    </row>
    <row r="90" spans="1:15" x14ac:dyDescent="0.25">
      <c r="A90" t="s">
        <v>1380</v>
      </c>
      <c r="K90" t="s">
        <v>1315</v>
      </c>
      <c r="L90" s="270">
        <v>6</v>
      </c>
      <c r="M90" s="270">
        <v>6</v>
      </c>
      <c r="N90" s="270">
        <v>18</v>
      </c>
      <c r="O90" s="270">
        <v>19</v>
      </c>
    </row>
    <row r="91" spans="1:15" x14ac:dyDescent="0.25">
      <c r="A91" t="s">
        <v>1342</v>
      </c>
      <c r="K91" t="s">
        <v>1419</v>
      </c>
      <c r="L91" s="270">
        <v>5</v>
      </c>
      <c r="M91" s="270">
        <v>5</v>
      </c>
      <c r="N91" s="270">
        <v>14</v>
      </c>
      <c r="O91" s="270">
        <v>15</v>
      </c>
    </row>
    <row r="92" spans="1:15" x14ac:dyDescent="0.25">
      <c r="A92" t="s">
        <v>1238</v>
      </c>
      <c r="K92" t="s">
        <v>1381</v>
      </c>
      <c r="L92" s="270">
        <v>4</v>
      </c>
      <c r="M92" s="270">
        <v>4</v>
      </c>
      <c r="N92" s="270">
        <v>2</v>
      </c>
      <c r="O92" s="270">
        <v>2</v>
      </c>
    </row>
    <row r="93" spans="1:15" x14ac:dyDescent="0.25">
      <c r="A93" t="s">
        <v>1363</v>
      </c>
      <c r="K93" t="s">
        <v>1380</v>
      </c>
      <c r="L93" s="270">
        <v>3</v>
      </c>
      <c r="M93" s="270">
        <v>3</v>
      </c>
      <c r="N93" s="270">
        <v>14</v>
      </c>
      <c r="O93" s="270">
        <v>14</v>
      </c>
    </row>
    <row r="94" spans="1:15" x14ac:dyDescent="0.25">
      <c r="A94" t="s">
        <v>1317</v>
      </c>
      <c r="K94" t="s">
        <v>1342</v>
      </c>
      <c r="L94" s="270">
        <v>2</v>
      </c>
      <c r="M94" s="270">
        <v>3</v>
      </c>
      <c r="N94" s="270">
        <v>1</v>
      </c>
      <c r="O94" s="270">
        <v>1</v>
      </c>
    </row>
    <row r="95" spans="1:15" x14ac:dyDescent="0.25">
      <c r="A95" t="s">
        <v>1334</v>
      </c>
      <c r="K95" t="s">
        <v>1238</v>
      </c>
      <c r="L95" s="270">
        <v>3</v>
      </c>
      <c r="M95" s="270">
        <v>3</v>
      </c>
      <c r="N95" s="270">
        <v>4</v>
      </c>
      <c r="O95" s="270">
        <v>4</v>
      </c>
    </row>
    <row r="96" spans="1:15" x14ac:dyDescent="0.25">
      <c r="A96" t="s">
        <v>1329</v>
      </c>
      <c r="K96" t="s">
        <v>1363</v>
      </c>
      <c r="L96" s="270">
        <v>1</v>
      </c>
      <c r="M96" s="270">
        <v>2</v>
      </c>
      <c r="N96" s="270">
        <v>1</v>
      </c>
      <c r="O96" s="270">
        <v>1</v>
      </c>
    </row>
    <row r="97" spans="1:15" x14ac:dyDescent="0.25">
      <c r="A97" t="s">
        <v>1318</v>
      </c>
      <c r="K97" t="s">
        <v>1317</v>
      </c>
      <c r="L97" s="270">
        <v>1</v>
      </c>
      <c r="M97" s="270">
        <v>1</v>
      </c>
      <c r="N97" s="270">
        <v>0</v>
      </c>
      <c r="O97" s="270">
        <v>0</v>
      </c>
    </row>
    <row r="98" spans="1:15" x14ac:dyDescent="0.25">
      <c r="A98" t="s">
        <v>1365</v>
      </c>
      <c r="K98" t="s">
        <v>1334</v>
      </c>
      <c r="L98" s="270">
        <v>1</v>
      </c>
      <c r="M98" s="270">
        <v>1</v>
      </c>
      <c r="N98" s="270">
        <v>0</v>
      </c>
      <c r="O98" s="270">
        <v>0</v>
      </c>
    </row>
    <row r="99" spans="1:15" x14ac:dyDescent="0.25">
      <c r="A99" t="s">
        <v>1397</v>
      </c>
      <c r="K99" t="s">
        <v>1329</v>
      </c>
      <c r="L99" s="270">
        <v>1</v>
      </c>
      <c r="M99" s="270">
        <v>1</v>
      </c>
      <c r="N99" s="270">
        <v>1</v>
      </c>
      <c r="O99" s="270">
        <v>1</v>
      </c>
    </row>
    <row r="100" spans="1:15" x14ac:dyDescent="0.25">
      <c r="A100" t="s">
        <v>1314</v>
      </c>
      <c r="K100" t="s">
        <v>1318</v>
      </c>
      <c r="L100" s="270">
        <v>1</v>
      </c>
      <c r="M100" s="270">
        <v>1</v>
      </c>
      <c r="N100" s="270">
        <v>0</v>
      </c>
      <c r="O100" s="270">
        <v>0</v>
      </c>
    </row>
    <row r="101" spans="1:15" x14ac:dyDescent="0.25">
      <c r="A101" t="s">
        <v>1375</v>
      </c>
      <c r="K101" t="s">
        <v>1365</v>
      </c>
      <c r="L101" s="270">
        <v>1</v>
      </c>
      <c r="M101" s="270">
        <v>1</v>
      </c>
      <c r="N101" s="270">
        <v>0</v>
      </c>
      <c r="O101" s="270">
        <v>0</v>
      </c>
    </row>
    <row r="102" spans="1:15" x14ac:dyDescent="0.25">
      <c r="A102" t="s">
        <v>1442</v>
      </c>
      <c r="K102" t="s">
        <v>1397</v>
      </c>
      <c r="L102" s="270">
        <v>1</v>
      </c>
      <c r="M102" s="270">
        <v>1</v>
      </c>
      <c r="N102" s="270">
        <v>1</v>
      </c>
      <c r="O102" s="270">
        <v>1</v>
      </c>
    </row>
    <row r="103" spans="1:15" x14ac:dyDescent="0.25">
      <c r="A103" t="s">
        <v>1328</v>
      </c>
      <c r="K103" t="s">
        <v>1314</v>
      </c>
      <c r="L103" s="270">
        <v>1</v>
      </c>
      <c r="M103" s="270">
        <v>1</v>
      </c>
      <c r="N103" s="270">
        <v>0</v>
      </c>
      <c r="O103" s="270">
        <v>0</v>
      </c>
    </row>
    <row r="104" spans="1:15" x14ac:dyDescent="0.25">
      <c r="A104" t="s">
        <v>1345</v>
      </c>
      <c r="K104" t="s">
        <v>1375</v>
      </c>
      <c r="L104" s="270">
        <v>1</v>
      </c>
      <c r="M104" s="270">
        <v>1</v>
      </c>
      <c r="N104" s="270">
        <v>0</v>
      </c>
      <c r="O104" s="270">
        <v>0</v>
      </c>
    </row>
    <row r="105" spans="1:15" x14ac:dyDescent="0.25">
      <c r="A105" t="s">
        <v>1424</v>
      </c>
      <c r="K105" t="s">
        <v>1442</v>
      </c>
      <c r="L105" s="270">
        <v>1</v>
      </c>
      <c r="M105" s="270">
        <v>1</v>
      </c>
      <c r="N105" s="270">
        <v>0</v>
      </c>
      <c r="O105" s="270">
        <v>0</v>
      </c>
    </row>
    <row r="106" spans="1:15" x14ac:dyDescent="0.25">
      <c r="A106" t="s">
        <v>1331</v>
      </c>
      <c r="K106" t="s">
        <v>1328</v>
      </c>
      <c r="L106" s="270">
        <v>0</v>
      </c>
      <c r="M106" s="270">
        <v>0</v>
      </c>
      <c r="N106" s="270">
        <v>1</v>
      </c>
      <c r="O106" s="270">
        <v>1</v>
      </c>
    </row>
    <row r="107" spans="1:15" x14ac:dyDescent="0.25">
      <c r="A107" t="s">
        <v>1370</v>
      </c>
      <c r="K107" t="s">
        <v>1345</v>
      </c>
      <c r="L107" s="270">
        <v>0</v>
      </c>
      <c r="M107" s="270">
        <v>0</v>
      </c>
      <c r="N107" s="270">
        <v>3</v>
      </c>
      <c r="O107" s="270">
        <v>3</v>
      </c>
    </row>
    <row r="108" spans="1:15" x14ac:dyDescent="0.25">
      <c r="A108" t="s">
        <v>1316</v>
      </c>
      <c r="K108" t="s">
        <v>1424</v>
      </c>
      <c r="L108" s="270">
        <v>0</v>
      </c>
      <c r="M108" s="270">
        <v>0</v>
      </c>
      <c r="N108" s="270">
        <v>1</v>
      </c>
      <c r="O108" s="270">
        <v>1</v>
      </c>
    </row>
    <row r="109" spans="1:15" x14ac:dyDescent="0.25">
      <c r="A109" t="s">
        <v>1406</v>
      </c>
      <c r="K109" t="s">
        <v>1331</v>
      </c>
      <c r="L109" s="270">
        <v>0</v>
      </c>
      <c r="M109" s="270">
        <v>0</v>
      </c>
      <c r="N109" s="270">
        <v>1</v>
      </c>
      <c r="O109" s="270">
        <v>1</v>
      </c>
    </row>
    <row r="110" spans="1:15" x14ac:dyDescent="0.25">
      <c r="A110" t="s">
        <v>1322</v>
      </c>
      <c r="K110" t="s">
        <v>1370</v>
      </c>
      <c r="L110" s="270">
        <v>0</v>
      </c>
      <c r="M110" s="270">
        <v>0</v>
      </c>
      <c r="N110" s="270">
        <v>1</v>
      </c>
      <c r="O110" s="270">
        <v>1</v>
      </c>
    </row>
    <row r="111" spans="1:15" x14ac:dyDescent="0.25">
      <c r="A111" t="s">
        <v>2741</v>
      </c>
      <c r="K111" t="s">
        <v>1316</v>
      </c>
      <c r="L111" s="270">
        <v>0</v>
      </c>
      <c r="M111" s="270">
        <v>0</v>
      </c>
      <c r="N111" s="270">
        <v>1</v>
      </c>
      <c r="O111" s="270">
        <v>1</v>
      </c>
    </row>
    <row r="112" spans="1:15" x14ac:dyDescent="0.25">
      <c r="K112" t="s">
        <v>1406</v>
      </c>
      <c r="L112" s="270">
        <v>0</v>
      </c>
      <c r="M112" s="270">
        <v>0</v>
      </c>
      <c r="N112" s="270">
        <v>1</v>
      </c>
      <c r="O112" s="270">
        <v>1</v>
      </c>
    </row>
    <row r="113" spans="11:15" x14ac:dyDescent="0.25">
      <c r="K113" t="s">
        <v>1322</v>
      </c>
      <c r="L113" s="270">
        <v>0</v>
      </c>
      <c r="M113" s="270">
        <v>0</v>
      </c>
      <c r="N113" s="270">
        <v>1</v>
      </c>
      <c r="O113" s="270">
        <v>1</v>
      </c>
    </row>
    <row r="114" spans="11:15" x14ac:dyDescent="0.25">
      <c r="K114" t="s">
        <v>2741</v>
      </c>
      <c r="L114" s="270">
        <v>0</v>
      </c>
      <c r="M114" s="270">
        <v>0</v>
      </c>
      <c r="N114" s="270">
        <v>1</v>
      </c>
      <c r="O114" s="270">
        <v>1</v>
      </c>
    </row>
    <row r="115" spans="11:15" x14ac:dyDescent="0.25">
      <c r="L115" s="270"/>
      <c r="M115" s="270"/>
      <c r="N115" s="270"/>
      <c r="O115" s="270"/>
    </row>
    <row r="116" spans="11:15" x14ac:dyDescent="0.25">
      <c r="L116" s="270"/>
      <c r="M116" s="270"/>
      <c r="N116" s="270"/>
      <c r="O116" s="270"/>
    </row>
    <row r="117" spans="11:15" x14ac:dyDescent="0.25">
      <c r="L117" s="270"/>
      <c r="M117" s="270"/>
      <c r="N117" s="270"/>
      <c r="O117" s="270"/>
    </row>
    <row r="118" spans="11:15" x14ac:dyDescent="0.25">
      <c r="L118" s="270"/>
      <c r="M118" s="270"/>
      <c r="N118" s="270"/>
      <c r="O118" s="270"/>
    </row>
    <row r="119" spans="11:15" x14ac:dyDescent="0.25">
      <c r="L119" s="270"/>
      <c r="M119" s="270"/>
      <c r="N119" s="270"/>
      <c r="O119" s="270"/>
    </row>
    <row r="120" spans="11:15" x14ac:dyDescent="0.25">
      <c r="L120" s="270"/>
      <c r="M120" s="270"/>
      <c r="N120" s="270"/>
      <c r="O120" s="270"/>
    </row>
    <row r="121" spans="11:15" x14ac:dyDescent="0.25">
      <c r="L121" s="270"/>
      <c r="M121" s="270"/>
      <c r="N121" s="270"/>
      <c r="O121" s="270"/>
    </row>
    <row r="122" spans="11:15" x14ac:dyDescent="0.25">
      <c r="L122" s="270"/>
      <c r="M122" s="270"/>
      <c r="N122" s="270"/>
      <c r="O122" s="270"/>
    </row>
    <row r="123" spans="11:15" x14ac:dyDescent="0.25">
      <c r="L123" s="270"/>
      <c r="M123" s="270"/>
      <c r="N123" s="270"/>
      <c r="O123" s="270"/>
    </row>
    <row r="124" spans="11:15" x14ac:dyDescent="0.25">
      <c r="L124" s="270"/>
      <c r="M124" s="270"/>
      <c r="N124" s="270"/>
      <c r="O124" s="270"/>
    </row>
    <row r="125" spans="11:15" x14ac:dyDescent="0.25">
      <c r="L125" s="270"/>
      <c r="M125" s="270"/>
      <c r="N125" s="270"/>
      <c r="O125" s="270"/>
    </row>
    <row r="126" spans="11:15" x14ac:dyDescent="0.25">
      <c r="L126" s="270"/>
      <c r="M126" s="270"/>
      <c r="N126" s="270"/>
      <c r="O126" s="270"/>
    </row>
    <row r="127" spans="11:15" x14ac:dyDescent="0.25">
      <c r="L127" s="270"/>
      <c r="M127" s="270"/>
      <c r="N127" s="270"/>
      <c r="O127" s="270"/>
    </row>
    <row r="128" spans="11:15" x14ac:dyDescent="0.25">
      <c r="L128" s="270"/>
      <c r="M128" s="270"/>
      <c r="N128" s="270"/>
      <c r="O128" s="270"/>
    </row>
    <row r="129" spans="1:15" x14ac:dyDescent="0.25">
      <c r="A129" t="s">
        <v>822</v>
      </c>
      <c r="L129" s="270"/>
      <c r="M129" s="270"/>
      <c r="N129" s="270"/>
      <c r="O129" s="270"/>
    </row>
    <row r="130" spans="1:15" x14ac:dyDescent="0.25">
      <c r="L130" s="270"/>
      <c r="M130" s="270"/>
      <c r="N130" s="270"/>
      <c r="O130" s="270"/>
    </row>
    <row r="131" spans="1:15" x14ac:dyDescent="0.25">
      <c r="L131" s="270"/>
      <c r="M131" s="270"/>
      <c r="N131" s="270"/>
      <c r="O131" s="270"/>
    </row>
    <row r="132" spans="1:15" x14ac:dyDescent="0.25">
      <c r="L132" s="270"/>
      <c r="M132" s="270"/>
      <c r="N132" s="270"/>
      <c r="O132" s="270"/>
    </row>
  </sheetData>
  <mergeCells count="5">
    <mergeCell ref="K2:O2"/>
    <mergeCell ref="R3:X3"/>
    <mergeCell ref="S4:T4"/>
    <mergeCell ref="U4:V4"/>
    <mergeCell ref="W4:X4"/>
  </mergeCells>
  <phoneticPr fontId="13" type="noConversion"/>
  <hyperlinks>
    <hyperlink ref="C46" location="目錄!A1" display="目錄" xr:uid="{B22CC662-FB7A-4CF6-90AA-BAD39E21EEEC}"/>
  </hyperlinks>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9578-0163-425E-BB8C-1B9F3715E627}">
  <dimension ref="A1:X132"/>
  <sheetViews>
    <sheetView zoomScale="70" zoomScaleNormal="70" workbookViewId="0">
      <selection activeCell="N45" sqref="N45"/>
    </sheetView>
  </sheetViews>
  <sheetFormatPr defaultColWidth="8.6640625" defaultRowHeight="15.75" x14ac:dyDescent="0.25"/>
  <cols>
    <col min="11" max="11" width="20.33203125" bestFit="1" customWidth="1"/>
    <col min="12" max="12" width="16.6640625" bestFit="1" customWidth="1"/>
    <col min="13" max="13" width="19.109375" bestFit="1" customWidth="1"/>
    <col min="14" max="14" width="16.6640625" bestFit="1" customWidth="1"/>
    <col min="15" max="15" width="19.109375" bestFit="1" customWidth="1"/>
    <col min="18" max="18" width="10.6640625" bestFit="1" customWidth="1"/>
    <col min="19" max="22" width="6.6640625" bestFit="1" customWidth="1"/>
    <col min="23" max="23" width="5.6640625" bestFit="1" customWidth="1"/>
    <col min="24" max="24" width="5.33203125" bestFit="1" customWidth="1"/>
  </cols>
  <sheetData>
    <row r="1" spans="1:24" ht="16.5" thickBot="1" x14ac:dyDescent="0.3">
      <c r="B1" t="s">
        <v>412</v>
      </c>
      <c r="C1" t="s">
        <v>413</v>
      </c>
      <c r="D1" t="s">
        <v>414</v>
      </c>
      <c r="E1" t="s">
        <v>415</v>
      </c>
    </row>
    <row r="2" spans="1:24" x14ac:dyDescent="0.25">
      <c r="A2" t="s">
        <v>1243</v>
      </c>
      <c r="K2" s="543" t="s">
        <v>1108</v>
      </c>
      <c r="L2" s="526"/>
      <c r="M2" s="526"/>
      <c r="N2" s="526"/>
      <c r="O2" s="527"/>
    </row>
    <row r="3" spans="1:24" x14ac:dyDescent="0.25">
      <c r="A3" t="s">
        <v>1244</v>
      </c>
      <c r="B3" s="80">
        <f>U6</f>
        <v>0.19917479138042199</v>
      </c>
      <c r="C3" s="80">
        <f>V6</f>
        <v>0.1929234939624605</v>
      </c>
      <c r="D3" s="206">
        <f>W6</f>
        <v>19.841986455981942</v>
      </c>
      <c r="E3" s="206">
        <f>X6</f>
        <v>9.1088282593023902</v>
      </c>
      <c r="K3" s="239"/>
      <c r="L3" s="218" t="s">
        <v>405</v>
      </c>
      <c r="M3" s="219" t="s">
        <v>406</v>
      </c>
      <c r="N3" s="218" t="s">
        <v>407</v>
      </c>
      <c r="O3" s="220" t="s">
        <v>408</v>
      </c>
      <c r="R3" s="507" t="s">
        <v>416</v>
      </c>
      <c r="S3" s="508"/>
      <c r="T3" s="508"/>
      <c r="U3" s="508"/>
      <c r="V3" s="508"/>
      <c r="W3" s="508"/>
      <c r="X3" s="509"/>
    </row>
    <row r="4" spans="1:24" x14ac:dyDescent="0.25">
      <c r="A4" t="s">
        <v>1245</v>
      </c>
      <c r="B4" s="80">
        <f t="shared" ref="B4:E4" si="0">U7</f>
        <v>0.13629743765101873</v>
      </c>
      <c r="C4" s="80">
        <f t="shared" si="0"/>
        <v>0.16281859898076514</v>
      </c>
      <c r="D4" s="206">
        <f t="shared" si="0"/>
        <v>14.990031717263253</v>
      </c>
      <c r="E4" s="206">
        <f t="shared" si="0"/>
        <v>8.197232652337167</v>
      </c>
      <c r="K4" s="236" t="s">
        <v>319</v>
      </c>
      <c r="L4" s="237" t="s">
        <v>400</v>
      </c>
      <c r="M4" s="237" t="s">
        <v>401</v>
      </c>
      <c r="N4" s="237" t="s">
        <v>402</v>
      </c>
      <c r="O4" s="238" t="s">
        <v>403</v>
      </c>
      <c r="R4" s="148"/>
      <c r="S4" s="517" t="s">
        <v>140</v>
      </c>
      <c r="T4" s="518"/>
      <c r="U4" s="517" t="s">
        <v>314</v>
      </c>
      <c r="V4" s="518"/>
      <c r="W4" s="517" t="s">
        <v>287</v>
      </c>
      <c r="X4" s="519"/>
    </row>
    <row r="5" spans="1:24" x14ac:dyDescent="0.25">
      <c r="A5" t="s">
        <v>1246</v>
      </c>
      <c r="B5" s="80">
        <f t="shared" ref="B5:E5" si="1">U8</f>
        <v>0.10435819739501043</v>
      </c>
      <c r="C5" s="80">
        <f t="shared" si="1"/>
        <v>0.10451033152733717</v>
      </c>
      <c r="D5" s="206">
        <f t="shared" si="1"/>
        <v>11.7</v>
      </c>
      <c r="E5" s="206">
        <f t="shared" si="1"/>
        <v>5.8057938864058984</v>
      </c>
      <c r="K5" s="127" t="s">
        <v>1243</v>
      </c>
      <c r="L5" s="270">
        <v>5591</v>
      </c>
      <c r="M5" s="270">
        <v>485453</v>
      </c>
      <c r="N5" s="270">
        <v>49105</v>
      </c>
      <c r="O5" s="270">
        <v>1702846</v>
      </c>
      <c r="R5" s="131" t="s">
        <v>288</v>
      </c>
      <c r="S5" s="132" t="s">
        <v>185</v>
      </c>
      <c r="T5" s="133" t="s">
        <v>411</v>
      </c>
      <c r="U5" s="132" t="s">
        <v>185</v>
      </c>
      <c r="V5" s="133" t="s">
        <v>411</v>
      </c>
      <c r="W5" s="132" t="s">
        <v>185</v>
      </c>
      <c r="X5" s="134" t="s">
        <v>411</v>
      </c>
    </row>
    <row r="6" spans="1:24" x14ac:dyDescent="0.25">
      <c r="A6" t="s">
        <v>1247</v>
      </c>
      <c r="B6" s="80">
        <f t="shared" ref="B6:E6" si="2">U9</f>
        <v>7.1879255046317564E-2</v>
      </c>
      <c r="C6" s="80">
        <f t="shared" si="2"/>
        <v>7.1234274855154253E-2</v>
      </c>
      <c r="D6" s="206">
        <f t="shared" si="2"/>
        <v>8.7805737292400607</v>
      </c>
      <c r="E6" s="206">
        <f t="shared" si="2"/>
        <v>4.994688297784732</v>
      </c>
      <c r="K6" s="127" t="s">
        <v>1244</v>
      </c>
      <c r="L6" s="270">
        <v>4873</v>
      </c>
      <c r="M6" s="270">
        <v>96690</v>
      </c>
      <c r="N6" s="270">
        <v>36066</v>
      </c>
      <c r="O6" s="270">
        <v>328519</v>
      </c>
      <c r="R6" s="148" t="str">
        <f>K6</f>
        <v>國際焦點</v>
      </c>
      <c r="S6" s="167">
        <f>L6/$L$5</f>
        <v>0.87157932391343229</v>
      </c>
      <c r="T6" s="167">
        <f>N6/$N$5</f>
        <v>0.73446695855819166</v>
      </c>
      <c r="U6" s="167">
        <f>M6/$M$5</f>
        <v>0.19917479138042199</v>
      </c>
      <c r="V6" s="167">
        <f>O6/$O$5</f>
        <v>0.1929234939624605</v>
      </c>
      <c r="W6" s="252">
        <f>M6/L6</f>
        <v>19.841986455981942</v>
      </c>
      <c r="X6" s="207">
        <f>O6/N6</f>
        <v>9.1088282593023902</v>
      </c>
    </row>
    <row r="7" spans="1:24" x14ac:dyDescent="0.25">
      <c r="A7" t="s">
        <v>1252</v>
      </c>
      <c r="B7" s="80">
        <f t="shared" ref="B7:E7" si="3">U10</f>
        <v>5.1108964204567696E-2</v>
      </c>
      <c r="C7" s="80">
        <f t="shared" si="3"/>
        <v>5.7700461462751179E-2</v>
      </c>
      <c r="D7" s="206">
        <f t="shared" si="3"/>
        <v>6.4028387096774191</v>
      </c>
      <c r="E7" s="206">
        <f t="shared" si="3"/>
        <v>3.9458254688566723</v>
      </c>
      <c r="K7" s="127" t="s">
        <v>1245</v>
      </c>
      <c r="L7" s="270">
        <v>4414</v>
      </c>
      <c r="M7" s="270">
        <v>66166</v>
      </c>
      <c r="N7" s="270">
        <v>33823</v>
      </c>
      <c r="O7" s="270">
        <v>277255</v>
      </c>
      <c r="R7" s="148" t="str">
        <f t="shared" ref="R7:R18" si="4">K7</f>
        <v>市場焦點</v>
      </c>
      <c r="S7" s="167">
        <f>L7/$L$5</f>
        <v>0.7894830978358075</v>
      </c>
      <c r="T7" s="167">
        <f t="shared" ref="T7:T18" si="5">N7/$N$5</f>
        <v>0.68878932898890133</v>
      </c>
      <c r="U7" s="167">
        <f t="shared" ref="U7:U18" si="6">M7/$M$5</f>
        <v>0.13629743765101873</v>
      </c>
      <c r="V7" s="167">
        <f t="shared" ref="V7:V18" si="7">O7/$O$5</f>
        <v>0.16281859898076514</v>
      </c>
      <c r="W7" s="252">
        <f t="shared" ref="W7:W18" si="8">M7/L7</f>
        <v>14.990031717263253</v>
      </c>
      <c r="X7" s="207">
        <f t="shared" ref="X7:X18" si="9">O7/N7</f>
        <v>8.197232652337167</v>
      </c>
    </row>
    <row r="8" spans="1:24" x14ac:dyDescent="0.25">
      <c r="A8" t="s">
        <v>1249</v>
      </c>
      <c r="B8" s="80">
        <f t="shared" ref="B8:E8" si="10">U11</f>
        <v>4.6317563183253578E-2</v>
      </c>
      <c r="C8" s="80">
        <f t="shared" si="10"/>
        <v>4.7629086834628617E-2</v>
      </c>
      <c r="D8" s="206">
        <f t="shared" si="10"/>
        <v>7.0221736414740787</v>
      </c>
      <c r="E8" s="206">
        <f t="shared" si="10"/>
        <v>3.8754300458715596</v>
      </c>
      <c r="K8" s="127" t="s">
        <v>1246</v>
      </c>
      <c r="L8" s="270">
        <v>4330</v>
      </c>
      <c r="M8" s="270">
        <v>50661</v>
      </c>
      <c r="N8" s="270">
        <v>30653</v>
      </c>
      <c r="O8" s="270">
        <v>177965</v>
      </c>
      <c r="R8" s="148" t="str">
        <f t="shared" si="4"/>
        <v>產業熱點</v>
      </c>
      <c r="S8" s="167">
        <f t="shared" ref="S8:S18" si="11">L8/$L$5</f>
        <v>0.77445895188696123</v>
      </c>
      <c r="T8" s="167">
        <f t="shared" si="5"/>
        <v>0.62423378474697078</v>
      </c>
      <c r="U8" s="167">
        <f t="shared" si="6"/>
        <v>0.10435819739501043</v>
      </c>
      <c r="V8" s="167">
        <f t="shared" si="7"/>
        <v>0.10451033152733717</v>
      </c>
      <c r="W8" s="252">
        <f>M8/L8</f>
        <v>11.7</v>
      </c>
      <c r="X8" s="207">
        <f t="shared" si="9"/>
        <v>5.8057938864058984</v>
      </c>
    </row>
    <row r="9" spans="1:24" x14ac:dyDescent="0.25">
      <c r="A9" t="s">
        <v>1251</v>
      </c>
      <c r="B9" s="80">
        <f t="shared" ref="B9:E9" si="12">U12</f>
        <v>4.0557994285749598E-2</v>
      </c>
      <c r="C9" s="80">
        <f t="shared" si="12"/>
        <v>4.1193390359433563E-2</v>
      </c>
      <c r="D9" s="206">
        <f t="shared" si="12"/>
        <v>6.0674884437596299</v>
      </c>
      <c r="E9" s="206">
        <f t="shared" si="12"/>
        <v>3.6100046317739696</v>
      </c>
      <c r="K9" s="127" t="s">
        <v>1247</v>
      </c>
      <c r="L9" s="270">
        <v>3974</v>
      </c>
      <c r="M9" s="270">
        <v>34894</v>
      </c>
      <c r="N9" s="270">
        <v>24286</v>
      </c>
      <c r="O9" s="270">
        <v>121301</v>
      </c>
      <c r="R9" s="148" t="str">
        <f t="shared" si="4"/>
        <v>今晨必讀</v>
      </c>
      <c r="S9" s="167">
        <f t="shared" si="11"/>
        <v>0.71078519048470756</v>
      </c>
      <c r="T9" s="167">
        <f t="shared" si="5"/>
        <v>0.49457285408817842</v>
      </c>
      <c r="U9" s="167">
        <f t="shared" si="6"/>
        <v>7.1879255046317564E-2</v>
      </c>
      <c r="V9" s="167">
        <f t="shared" si="7"/>
        <v>7.1234274855154253E-2</v>
      </c>
      <c r="W9" s="252">
        <f t="shared" si="8"/>
        <v>8.7805737292400607</v>
      </c>
      <c r="X9" s="207">
        <f t="shared" si="9"/>
        <v>4.994688297784732</v>
      </c>
    </row>
    <row r="10" spans="1:24" x14ac:dyDescent="0.25">
      <c r="A10" t="s">
        <v>1250</v>
      </c>
      <c r="B10" s="80">
        <f t="shared" ref="B10:E10" si="13">U13</f>
        <v>3.9190199669174974E-2</v>
      </c>
      <c r="C10" s="80">
        <f t="shared" si="13"/>
        <v>5.4376026957223378E-2</v>
      </c>
      <c r="D10" s="206">
        <f t="shared" si="13"/>
        <v>5.5840915761667151</v>
      </c>
      <c r="E10" s="206">
        <f t="shared" si="13"/>
        <v>4.0009506114159787</v>
      </c>
      <c r="K10" s="127" t="s">
        <v>1252</v>
      </c>
      <c r="L10" s="270">
        <v>3875</v>
      </c>
      <c r="M10" s="270">
        <v>24811</v>
      </c>
      <c r="N10" s="270">
        <v>24901</v>
      </c>
      <c r="O10" s="270">
        <v>98255</v>
      </c>
      <c r="R10" s="148" t="str">
        <f t="shared" si="4"/>
        <v>美股動態</v>
      </c>
      <c r="S10" s="167">
        <f t="shared" si="11"/>
        <v>0.6930781613307101</v>
      </c>
      <c r="T10" s="167">
        <f t="shared" si="5"/>
        <v>0.5070970369616129</v>
      </c>
      <c r="U10" s="167">
        <f t="shared" si="6"/>
        <v>5.1108964204567696E-2</v>
      </c>
      <c r="V10" s="167">
        <f t="shared" si="7"/>
        <v>5.7700461462751179E-2</v>
      </c>
      <c r="W10" s="252">
        <f t="shared" si="8"/>
        <v>6.4028387096774191</v>
      </c>
      <c r="X10" s="207">
        <f t="shared" si="9"/>
        <v>3.9458254688566723</v>
      </c>
    </row>
    <row r="11" spans="1:24" x14ac:dyDescent="0.25">
      <c r="A11" t="s">
        <v>1248</v>
      </c>
      <c r="B11" s="80">
        <f t="shared" ref="B11:E11" si="14">U14</f>
        <v>3.7601992365893303E-2</v>
      </c>
      <c r="C11" s="80">
        <f t="shared" si="14"/>
        <v>2.7045311202539748E-2</v>
      </c>
      <c r="D11" s="206">
        <f t="shared" si="14"/>
        <v>7.1027237354085599</v>
      </c>
      <c r="E11" s="206">
        <f t="shared" si="14"/>
        <v>4.0572636772090567</v>
      </c>
      <c r="K11" s="127" t="s">
        <v>1249</v>
      </c>
      <c r="L11" s="270">
        <v>3202</v>
      </c>
      <c r="M11" s="270">
        <v>22485</v>
      </c>
      <c r="N11" s="270">
        <v>20928</v>
      </c>
      <c r="O11" s="270">
        <v>81105</v>
      </c>
      <c r="R11" s="148" t="str">
        <f t="shared" si="4"/>
        <v>集中市場</v>
      </c>
      <c r="S11" s="167">
        <f>L11/$L$5</f>
        <v>0.57270613485959576</v>
      </c>
      <c r="T11" s="167">
        <f t="shared" si="5"/>
        <v>0.42618877914672643</v>
      </c>
      <c r="U11" s="167">
        <f t="shared" si="6"/>
        <v>4.6317563183253578E-2</v>
      </c>
      <c r="V11" s="167">
        <f t="shared" si="7"/>
        <v>4.7629086834628617E-2</v>
      </c>
      <c r="W11" s="252">
        <f t="shared" si="8"/>
        <v>7.0221736414740787</v>
      </c>
      <c r="X11" s="207">
        <f t="shared" si="9"/>
        <v>3.8754300458715596</v>
      </c>
    </row>
    <row r="12" spans="1:24" x14ac:dyDescent="0.25">
      <c r="A12" t="s">
        <v>1257</v>
      </c>
      <c r="B12" s="80">
        <f t="shared" ref="B12:E12" si="15">U15</f>
        <v>2.791825367234315E-2</v>
      </c>
      <c r="C12" s="80">
        <f t="shared" si="15"/>
        <v>2.3056694498504268E-2</v>
      </c>
      <c r="D12" s="206">
        <f t="shared" si="15"/>
        <v>4.8282864267901671</v>
      </c>
      <c r="E12" s="206">
        <f t="shared" si="15"/>
        <v>2.9562532941796551</v>
      </c>
      <c r="K12" s="127" t="s">
        <v>1251</v>
      </c>
      <c r="L12" s="270">
        <v>3245</v>
      </c>
      <c r="M12" s="270">
        <v>19689</v>
      </c>
      <c r="N12" s="270">
        <v>19431</v>
      </c>
      <c r="O12" s="270">
        <v>70146</v>
      </c>
      <c r="R12" s="148" t="str">
        <f t="shared" si="4"/>
        <v>政經焦點</v>
      </c>
      <c r="S12" s="167">
        <f t="shared" si="11"/>
        <v>0.58039706671436242</v>
      </c>
      <c r="T12" s="167">
        <f t="shared" si="5"/>
        <v>0.3957030852255371</v>
      </c>
      <c r="U12" s="167">
        <f t="shared" si="6"/>
        <v>4.0557994285749598E-2</v>
      </c>
      <c r="V12" s="167">
        <f t="shared" si="7"/>
        <v>4.1193390359433563E-2</v>
      </c>
      <c r="W12" s="252">
        <f t="shared" si="8"/>
        <v>6.0674884437596299</v>
      </c>
      <c r="X12" s="207">
        <f t="shared" si="9"/>
        <v>3.6100046317739696</v>
      </c>
    </row>
    <row r="13" spans="1:24" x14ac:dyDescent="0.25">
      <c r="A13" t="s">
        <v>1256</v>
      </c>
      <c r="B13" s="80">
        <f t="shared" ref="B13:E13" si="16">U16</f>
        <v>2.4642962346509343E-2</v>
      </c>
      <c r="C13" s="80">
        <f t="shared" si="16"/>
        <v>1.3680626433629347E-2</v>
      </c>
      <c r="D13" s="206">
        <f t="shared" si="16"/>
        <v>4.0941136208076658</v>
      </c>
      <c r="E13" s="206">
        <f t="shared" si="16"/>
        <v>2.123609845031905</v>
      </c>
      <c r="K13" s="127" t="s">
        <v>1250</v>
      </c>
      <c r="L13" s="270">
        <v>3407</v>
      </c>
      <c r="M13" s="270">
        <v>19025</v>
      </c>
      <c r="N13" s="270">
        <v>23143</v>
      </c>
      <c r="O13" s="270">
        <v>92594</v>
      </c>
      <c r="R13" s="148" t="str">
        <f t="shared" si="4"/>
        <v>金融脈動</v>
      </c>
      <c r="S13" s="167">
        <f t="shared" si="11"/>
        <v>0.60937220532999459</v>
      </c>
      <c r="T13" s="167">
        <f t="shared" si="5"/>
        <v>0.47129620201608796</v>
      </c>
      <c r="U13" s="167">
        <f t="shared" si="6"/>
        <v>3.9190199669174974E-2</v>
      </c>
      <c r="V13" s="167">
        <f>O13/$O$5</f>
        <v>5.4376026957223378E-2</v>
      </c>
      <c r="W13" s="252">
        <f t="shared" si="8"/>
        <v>5.5840915761667151</v>
      </c>
      <c r="X13" s="207">
        <f t="shared" si="9"/>
        <v>4.0009506114159787</v>
      </c>
    </row>
    <row r="14" spans="1:24" x14ac:dyDescent="0.25">
      <c r="A14" t="s">
        <v>1254</v>
      </c>
      <c r="B14" s="80">
        <f t="shared" ref="B14:E14" si="17">U17</f>
        <v>2.3753071873075252E-2</v>
      </c>
      <c r="C14" s="80">
        <f t="shared" si="17"/>
        <v>3.0048518773864458E-2</v>
      </c>
      <c r="D14" s="206">
        <f t="shared" si="17"/>
        <v>4.1300143266475642</v>
      </c>
      <c r="E14" s="206">
        <f t="shared" si="17"/>
        <v>2.9849492474623731</v>
      </c>
      <c r="K14" s="127" t="s">
        <v>1248</v>
      </c>
      <c r="L14" s="270">
        <v>2570</v>
      </c>
      <c r="M14" s="270">
        <v>18254</v>
      </c>
      <c r="N14" s="270">
        <v>11351</v>
      </c>
      <c r="O14" s="270">
        <v>46054</v>
      </c>
      <c r="R14" s="148" t="str">
        <f t="shared" si="4"/>
        <v>大陸政經</v>
      </c>
      <c r="S14" s="167">
        <f t="shared" si="11"/>
        <v>0.45966732248256126</v>
      </c>
      <c r="T14" s="167">
        <f t="shared" si="5"/>
        <v>0.23115772324610528</v>
      </c>
      <c r="U14" s="167">
        <f t="shared" si="6"/>
        <v>3.7601992365893303E-2</v>
      </c>
      <c r="V14" s="167">
        <f t="shared" si="7"/>
        <v>2.7045311202539748E-2</v>
      </c>
      <c r="W14" s="252">
        <f t="shared" si="8"/>
        <v>7.1027237354085599</v>
      </c>
      <c r="X14" s="207">
        <f t="shared" si="9"/>
        <v>4.0572636772090567</v>
      </c>
    </row>
    <row r="15" spans="1:24" x14ac:dyDescent="0.25">
      <c r="A15" t="s">
        <v>1259</v>
      </c>
      <c r="B15" s="80">
        <f t="shared" ref="B15:E15" si="18">U18</f>
        <v>2.1060741204606832E-2</v>
      </c>
      <c r="C15" s="80">
        <f t="shared" si="18"/>
        <v>1.7884764682185E-2</v>
      </c>
      <c r="D15" s="206">
        <f t="shared" si="18"/>
        <v>4.8708909004287753</v>
      </c>
      <c r="E15" s="206">
        <f t="shared" si="18"/>
        <v>2.7789944337987045</v>
      </c>
      <c r="K15" s="127" t="s">
        <v>1257</v>
      </c>
      <c r="L15" s="270">
        <v>2807</v>
      </c>
      <c r="M15" s="270">
        <v>13553</v>
      </c>
      <c r="N15" s="270">
        <v>13281</v>
      </c>
      <c r="O15" s="270">
        <v>39262</v>
      </c>
      <c r="R15" s="148" t="str">
        <f t="shared" si="4"/>
        <v>美國新聞</v>
      </c>
      <c r="S15" s="167">
        <f t="shared" si="11"/>
        <v>0.5020568771239492</v>
      </c>
      <c r="T15" s="167">
        <f t="shared" si="5"/>
        <v>0.27046125649119235</v>
      </c>
      <c r="U15" s="167">
        <f t="shared" si="6"/>
        <v>2.791825367234315E-2</v>
      </c>
      <c r="V15" s="167">
        <f t="shared" si="7"/>
        <v>2.3056694498504268E-2</v>
      </c>
      <c r="W15" s="252">
        <f t="shared" si="8"/>
        <v>4.8282864267901671</v>
      </c>
      <c r="X15" s="207">
        <f t="shared" si="9"/>
        <v>2.9562532941796551</v>
      </c>
    </row>
    <row r="16" spans="1:24" x14ac:dyDescent="0.25">
      <c r="A16" t="s">
        <v>1253</v>
      </c>
      <c r="K16" s="127" t="s">
        <v>1256</v>
      </c>
      <c r="L16" s="270">
        <v>2922</v>
      </c>
      <c r="M16" s="270">
        <v>11963</v>
      </c>
      <c r="N16" s="270">
        <v>10970</v>
      </c>
      <c r="O16" s="270">
        <v>23296</v>
      </c>
      <c r="R16" s="148" t="str">
        <f t="shared" si="4"/>
        <v>外媒解析</v>
      </c>
      <c r="S16" s="167">
        <f t="shared" si="11"/>
        <v>0.52262564836344128</v>
      </c>
      <c r="T16" s="167">
        <f t="shared" si="5"/>
        <v>0.22339883922207515</v>
      </c>
      <c r="U16" s="167">
        <f t="shared" si="6"/>
        <v>2.4642962346509343E-2</v>
      </c>
      <c r="V16" s="167">
        <f t="shared" si="7"/>
        <v>1.3680626433629347E-2</v>
      </c>
      <c r="W16" s="252">
        <f t="shared" si="8"/>
        <v>4.0941136208076658</v>
      </c>
      <c r="X16" s="207">
        <f t="shared" si="9"/>
        <v>2.123609845031905</v>
      </c>
    </row>
    <row r="17" spans="1:24" x14ac:dyDescent="0.25">
      <c r="A17" t="s">
        <v>1260</v>
      </c>
      <c r="K17" s="127" t="s">
        <v>1254</v>
      </c>
      <c r="L17" s="270">
        <v>2792</v>
      </c>
      <c r="M17" s="270">
        <v>11531</v>
      </c>
      <c r="N17" s="270">
        <v>17142</v>
      </c>
      <c r="O17" s="270">
        <v>51168</v>
      </c>
      <c r="R17" s="148" t="str">
        <f t="shared" si="4"/>
        <v>房市話題</v>
      </c>
      <c r="S17" s="167">
        <f t="shared" si="11"/>
        <v>0.49937399391879805</v>
      </c>
      <c r="T17" s="167">
        <f t="shared" si="5"/>
        <v>0.3490886875063639</v>
      </c>
      <c r="U17" s="167">
        <f t="shared" si="6"/>
        <v>2.3753071873075252E-2</v>
      </c>
      <c r="V17" s="167">
        <f t="shared" si="7"/>
        <v>3.0048518773864458E-2</v>
      </c>
      <c r="W17" s="252">
        <f t="shared" si="8"/>
        <v>4.1300143266475642</v>
      </c>
      <c r="X17" s="207">
        <f t="shared" si="9"/>
        <v>2.9849492474623731</v>
      </c>
    </row>
    <row r="18" spans="1:24" ht="16.5" thickBot="1" x14ac:dyDescent="0.3">
      <c r="A18" t="s">
        <v>1258</v>
      </c>
      <c r="K18" s="150" t="s">
        <v>1259</v>
      </c>
      <c r="L18" s="270">
        <v>2099</v>
      </c>
      <c r="M18" s="270">
        <v>10224</v>
      </c>
      <c r="N18" s="270">
        <v>10959</v>
      </c>
      <c r="O18" s="270">
        <v>30455</v>
      </c>
      <c r="R18" s="149" t="str">
        <f t="shared" si="4"/>
        <v>櫃買動態</v>
      </c>
      <c r="S18" s="168">
        <f t="shared" si="11"/>
        <v>0.37542478984081562</v>
      </c>
      <c r="T18" s="168">
        <f t="shared" si="5"/>
        <v>0.22317482944710315</v>
      </c>
      <c r="U18" s="168">
        <f t="shared" si="6"/>
        <v>2.1060741204606832E-2</v>
      </c>
      <c r="V18" s="168">
        <f t="shared" si="7"/>
        <v>1.7884764682185E-2</v>
      </c>
      <c r="W18" s="208">
        <f t="shared" si="8"/>
        <v>4.8708909004287753</v>
      </c>
      <c r="X18" s="209">
        <f t="shared" si="9"/>
        <v>2.7789944337987045</v>
      </c>
    </row>
    <row r="19" spans="1:24" x14ac:dyDescent="0.25">
      <c r="A19" t="s">
        <v>1262</v>
      </c>
      <c r="K19" t="s">
        <v>1253</v>
      </c>
      <c r="L19" s="270">
        <v>2546</v>
      </c>
      <c r="M19" s="270">
        <v>10180</v>
      </c>
      <c r="N19" s="270">
        <v>11005</v>
      </c>
      <c r="O19" s="270">
        <v>27682</v>
      </c>
    </row>
    <row r="20" spans="1:24" x14ac:dyDescent="0.25">
      <c r="A20" t="s">
        <v>1261</v>
      </c>
      <c r="K20" t="s">
        <v>1260</v>
      </c>
      <c r="L20" s="270">
        <v>2379</v>
      </c>
      <c r="M20" s="270">
        <v>9001</v>
      </c>
      <c r="N20" s="270">
        <v>13487</v>
      </c>
      <c r="O20" s="270">
        <v>34284</v>
      </c>
    </row>
    <row r="21" spans="1:24" x14ac:dyDescent="0.25">
      <c r="A21" t="s">
        <v>1255</v>
      </c>
      <c r="K21" t="s">
        <v>1258</v>
      </c>
      <c r="L21" s="270">
        <v>2158</v>
      </c>
      <c r="M21" s="270">
        <v>8790</v>
      </c>
      <c r="N21" s="270">
        <v>13738</v>
      </c>
      <c r="O21" s="270">
        <v>39738</v>
      </c>
    </row>
    <row r="22" spans="1:24" x14ac:dyDescent="0.25">
      <c r="A22" t="s">
        <v>1264</v>
      </c>
      <c r="K22" t="s">
        <v>1262</v>
      </c>
      <c r="L22" s="270">
        <v>1882</v>
      </c>
      <c r="M22" s="270">
        <v>5721</v>
      </c>
      <c r="N22" s="270">
        <v>7359</v>
      </c>
      <c r="O22" s="270">
        <v>14533</v>
      </c>
    </row>
    <row r="23" spans="1:24" x14ac:dyDescent="0.25">
      <c r="A23" t="s">
        <v>1263</v>
      </c>
      <c r="K23" t="s">
        <v>1261</v>
      </c>
      <c r="L23" s="270">
        <v>1767</v>
      </c>
      <c r="M23" s="270">
        <v>5215</v>
      </c>
      <c r="N23" s="270">
        <v>8354</v>
      </c>
      <c r="O23" s="270">
        <v>16669</v>
      </c>
    </row>
    <row r="24" spans="1:24" x14ac:dyDescent="0.25">
      <c r="A24" t="s">
        <v>1271</v>
      </c>
      <c r="K24" t="s">
        <v>1255</v>
      </c>
      <c r="L24" s="270">
        <v>1796</v>
      </c>
      <c r="M24" s="270">
        <v>4259</v>
      </c>
      <c r="N24" s="270">
        <v>6833</v>
      </c>
      <c r="O24" s="270">
        <v>11379</v>
      </c>
    </row>
    <row r="25" spans="1:24" x14ac:dyDescent="0.25">
      <c r="A25" t="s">
        <v>1269</v>
      </c>
      <c r="K25" t="s">
        <v>1264</v>
      </c>
      <c r="L25" s="270">
        <v>1534</v>
      </c>
      <c r="M25" s="270">
        <v>3700</v>
      </c>
      <c r="N25" s="270">
        <v>3521</v>
      </c>
      <c r="O25" s="270">
        <v>5114</v>
      </c>
    </row>
    <row r="26" spans="1:24" x14ac:dyDescent="0.25">
      <c r="A26" t="s">
        <v>1266</v>
      </c>
      <c r="K26" t="s">
        <v>1263</v>
      </c>
      <c r="L26" s="270">
        <v>1187</v>
      </c>
      <c r="M26" s="270">
        <v>3113</v>
      </c>
      <c r="N26" s="270">
        <v>5871</v>
      </c>
      <c r="O26" s="270">
        <v>11931</v>
      </c>
    </row>
    <row r="27" spans="1:24" x14ac:dyDescent="0.25">
      <c r="A27" t="s">
        <v>1270</v>
      </c>
      <c r="K27" t="s">
        <v>1271</v>
      </c>
      <c r="L27" s="270">
        <v>1334</v>
      </c>
      <c r="M27" s="270">
        <v>2920</v>
      </c>
      <c r="N27" s="270">
        <v>7880</v>
      </c>
      <c r="O27" s="270">
        <v>13458</v>
      </c>
    </row>
    <row r="28" spans="1:24" x14ac:dyDescent="0.25">
      <c r="A28" t="s">
        <v>1273</v>
      </c>
      <c r="K28" t="s">
        <v>1269</v>
      </c>
      <c r="L28" s="270">
        <v>1179</v>
      </c>
      <c r="M28" s="270">
        <v>2788</v>
      </c>
      <c r="N28" s="270">
        <v>3803</v>
      </c>
      <c r="O28" s="270">
        <v>6551</v>
      </c>
    </row>
    <row r="29" spans="1:24" x14ac:dyDescent="0.25">
      <c r="A29" t="s">
        <v>1268</v>
      </c>
      <c r="K29" t="s">
        <v>1266</v>
      </c>
      <c r="L29" s="270">
        <v>703</v>
      </c>
      <c r="M29" s="270">
        <v>2667</v>
      </c>
      <c r="N29" s="270">
        <v>2544</v>
      </c>
      <c r="O29" s="270">
        <v>4665</v>
      </c>
    </row>
    <row r="30" spans="1:24" x14ac:dyDescent="0.25">
      <c r="A30" t="s">
        <v>1272</v>
      </c>
      <c r="K30" t="s">
        <v>1270</v>
      </c>
      <c r="L30" s="270">
        <v>1280</v>
      </c>
      <c r="M30" s="270">
        <v>2482</v>
      </c>
      <c r="N30" s="270">
        <v>5491</v>
      </c>
      <c r="O30" s="270">
        <v>8289</v>
      </c>
    </row>
    <row r="31" spans="1:24" x14ac:dyDescent="0.25">
      <c r="A31" t="s">
        <v>1274</v>
      </c>
      <c r="K31" t="s">
        <v>1273</v>
      </c>
      <c r="L31" s="270">
        <v>1211</v>
      </c>
      <c r="M31" s="270">
        <v>2437</v>
      </c>
      <c r="N31" s="270">
        <v>5957</v>
      </c>
      <c r="O31" s="270">
        <v>10097</v>
      </c>
    </row>
    <row r="32" spans="1:24" x14ac:dyDescent="0.25">
      <c r="A32" t="s">
        <v>1285</v>
      </c>
      <c r="K32" t="s">
        <v>1268</v>
      </c>
      <c r="L32" s="270">
        <v>689</v>
      </c>
      <c r="M32" s="270">
        <v>1853</v>
      </c>
      <c r="N32" s="270">
        <v>1435</v>
      </c>
      <c r="O32" s="270">
        <v>2283</v>
      </c>
    </row>
    <row r="33" spans="1:15" x14ac:dyDescent="0.25">
      <c r="A33" t="s">
        <v>1275</v>
      </c>
      <c r="K33" t="s">
        <v>1272</v>
      </c>
      <c r="L33" s="270">
        <v>873</v>
      </c>
      <c r="M33" s="270">
        <v>1768</v>
      </c>
      <c r="N33" s="270">
        <v>2028</v>
      </c>
      <c r="O33" s="270">
        <v>2596</v>
      </c>
    </row>
    <row r="34" spans="1:15" x14ac:dyDescent="0.25">
      <c r="A34" t="s">
        <v>1279</v>
      </c>
      <c r="K34" t="s">
        <v>1274</v>
      </c>
      <c r="L34" s="270">
        <v>983</v>
      </c>
      <c r="M34" s="270">
        <v>1676</v>
      </c>
      <c r="N34" s="270">
        <v>5502</v>
      </c>
      <c r="O34" s="270">
        <v>8561</v>
      </c>
    </row>
    <row r="35" spans="1:15" x14ac:dyDescent="0.25">
      <c r="A35" t="s">
        <v>1281</v>
      </c>
      <c r="K35" t="s">
        <v>1285</v>
      </c>
      <c r="L35" s="270">
        <v>775</v>
      </c>
      <c r="M35" s="270">
        <v>1324</v>
      </c>
      <c r="N35" s="270">
        <v>3487</v>
      </c>
      <c r="O35" s="270">
        <v>4820</v>
      </c>
    </row>
    <row r="36" spans="1:15" x14ac:dyDescent="0.25">
      <c r="A36" t="s">
        <v>1276</v>
      </c>
      <c r="K36" t="s">
        <v>1275</v>
      </c>
      <c r="L36" s="270">
        <v>537</v>
      </c>
      <c r="M36" s="270">
        <v>1314</v>
      </c>
      <c r="N36" s="270">
        <v>1229</v>
      </c>
      <c r="O36" s="270">
        <v>2366</v>
      </c>
    </row>
    <row r="37" spans="1:15" x14ac:dyDescent="0.25">
      <c r="A37" t="s">
        <v>1287</v>
      </c>
      <c r="K37" t="s">
        <v>1279</v>
      </c>
      <c r="L37" s="270">
        <v>644</v>
      </c>
      <c r="M37" s="270">
        <v>1173</v>
      </c>
      <c r="N37" s="270">
        <v>3277</v>
      </c>
      <c r="O37" s="270">
        <v>4928</v>
      </c>
    </row>
    <row r="38" spans="1:15" x14ac:dyDescent="0.25">
      <c r="A38" t="s">
        <v>1277</v>
      </c>
      <c r="K38" t="s">
        <v>1281</v>
      </c>
      <c r="L38" s="270">
        <v>395</v>
      </c>
      <c r="M38" s="270">
        <v>1125</v>
      </c>
      <c r="N38" s="270">
        <v>1394</v>
      </c>
      <c r="O38" s="270">
        <v>4126</v>
      </c>
    </row>
    <row r="39" spans="1:15" x14ac:dyDescent="0.25">
      <c r="A39" t="s">
        <v>1282</v>
      </c>
      <c r="K39" t="s">
        <v>1276</v>
      </c>
      <c r="L39" s="270">
        <v>529</v>
      </c>
      <c r="M39" s="270">
        <v>986</v>
      </c>
      <c r="N39" s="270">
        <v>1137</v>
      </c>
      <c r="O39" s="270">
        <v>1778</v>
      </c>
    </row>
    <row r="40" spans="1:15" x14ac:dyDescent="0.25">
      <c r="A40" t="s">
        <v>1267</v>
      </c>
      <c r="K40" t="s">
        <v>1287</v>
      </c>
      <c r="L40" s="270">
        <v>500</v>
      </c>
      <c r="M40" s="270">
        <v>968</v>
      </c>
      <c r="N40" s="270">
        <v>1385</v>
      </c>
      <c r="O40" s="270">
        <v>2539</v>
      </c>
    </row>
    <row r="41" spans="1:15" x14ac:dyDescent="0.25">
      <c r="A41" t="s">
        <v>1265</v>
      </c>
      <c r="K41" t="s">
        <v>1277</v>
      </c>
      <c r="L41" s="270">
        <v>473</v>
      </c>
      <c r="M41" s="270">
        <v>860</v>
      </c>
      <c r="N41" s="270">
        <v>776</v>
      </c>
      <c r="O41" s="270">
        <v>1308</v>
      </c>
    </row>
    <row r="42" spans="1:15" x14ac:dyDescent="0.25">
      <c r="A42" t="s">
        <v>1298</v>
      </c>
      <c r="K42" t="s">
        <v>1282</v>
      </c>
      <c r="L42" s="270">
        <v>504</v>
      </c>
      <c r="M42" s="270">
        <v>796</v>
      </c>
      <c r="N42" s="270">
        <v>2494</v>
      </c>
      <c r="O42" s="270">
        <v>3573</v>
      </c>
    </row>
    <row r="43" spans="1:15" x14ac:dyDescent="0.25">
      <c r="A43" t="s">
        <v>1290</v>
      </c>
      <c r="K43" t="s">
        <v>1267</v>
      </c>
      <c r="L43" s="270">
        <v>470</v>
      </c>
      <c r="M43" s="270">
        <v>787</v>
      </c>
      <c r="N43" s="270">
        <v>796</v>
      </c>
      <c r="O43" s="270">
        <v>1031</v>
      </c>
    </row>
    <row r="44" spans="1:15" x14ac:dyDescent="0.25">
      <c r="A44" t="s">
        <v>1295</v>
      </c>
      <c r="K44" t="s">
        <v>1265</v>
      </c>
      <c r="L44" s="270">
        <v>392</v>
      </c>
      <c r="M44" s="270">
        <v>683</v>
      </c>
      <c r="N44" s="270">
        <v>1083</v>
      </c>
      <c r="O44" s="270">
        <v>1343</v>
      </c>
    </row>
    <row r="45" spans="1:15" x14ac:dyDescent="0.25">
      <c r="A45" t="s">
        <v>1280</v>
      </c>
      <c r="C45" s="300" t="s">
        <v>858</v>
      </c>
      <c r="K45" t="s">
        <v>1298</v>
      </c>
      <c r="L45" s="270">
        <v>377</v>
      </c>
      <c r="M45" s="270">
        <v>642</v>
      </c>
      <c r="N45" s="270">
        <v>1024</v>
      </c>
      <c r="O45" s="270">
        <v>1793</v>
      </c>
    </row>
    <row r="46" spans="1:15" x14ac:dyDescent="0.25">
      <c r="A46" t="s">
        <v>1278</v>
      </c>
      <c r="K46" t="s">
        <v>1290</v>
      </c>
      <c r="L46" s="270">
        <v>361</v>
      </c>
      <c r="M46" s="270">
        <v>581</v>
      </c>
      <c r="N46" s="270">
        <v>1194</v>
      </c>
      <c r="O46" s="270">
        <v>1586</v>
      </c>
    </row>
    <row r="47" spans="1:15" x14ac:dyDescent="0.25">
      <c r="A47" t="s">
        <v>1284</v>
      </c>
      <c r="K47" t="s">
        <v>1295</v>
      </c>
      <c r="L47" s="270">
        <v>311</v>
      </c>
      <c r="M47" s="270">
        <v>521</v>
      </c>
      <c r="N47" s="270">
        <v>814</v>
      </c>
      <c r="O47" s="270">
        <v>1331</v>
      </c>
    </row>
    <row r="48" spans="1:15" x14ac:dyDescent="0.25">
      <c r="A48" t="s">
        <v>1301</v>
      </c>
      <c r="K48" t="s">
        <v>1280</v>
      </c>
      <c r="L48" s="270">
        <v>226</v>
      </c>
      <c r="M48" s="270">
        <v>428</v>
      </c>
      <c r="N48" s="270">
        <v>1024</v>
      </c>
      <c r="O48" s="270">
        <v>1640</v>
      </c>
    </row>
    <row r="49" spans="1:15" x14ac:dyDescent="0.25">
      <c r="A49" t="s">
        <v>1286</v>
      </c>
      <c r="K49" t="s">
        <v>1278</v>
      </c>
      <c r="L49" s="270">
        <v>258</v>
      </c>
      <c r="M49" s="270">
        <v>414</v>
      </c>
      <c r="N49" s="270">
        <v>702</v>
      </c>
      <c r="O49" s="270">
        <v>1001</v>
      </c>
    </row>
    <row r="50" spans="1:15" x14ac:dyDescent="0.25">
      <c r="A50" t="s">
        <v>1289</v>
      </c>
      <c r="K50" t="s">
        <v>1284</v>
      </c>
      <c r="L50" s="270">
        <v>325</v>
      </c>
      <c r="M50" s="270">
        <v>413</v>
      </c>
      <c r="N50" s="270">
        <v>1690</v>
      </c>
      <c r="O50" s="270">
        <v>2024</v>
      </c>
    </row>
    <row r="51" spans="1:15" x14ac:dyDescent="0.25">
      <c r="A51" t="s">
        <v>1293</v>
      </c>
      <c r="K51" t="s">
        <v>1301</v>
      </c>
      <c r="L51" s="270">
        <v>263</v>
      </c>
      <c r="M51" s="270">
        <v>411</v>
      </c>
      <c r="N51" s="270">
        <v>872</v>
      </c>
      <c r="O51" s="270">
        <v>1513</v>
      </c>
    </row>
    <row r="52" spans="1:15" x14ac:dyDescent="0.25">
      <c r="A52" t="s">
        <v>1297</v>
      </c>
      <c r="K52" t="s">
        <v>1286</v>
      </c>
      <c r="L52" s="270">
        <v>152</v>
      </c>
      <c r="M52" s="270">
        <v>382</v>
      </c>
      <c r="N52" s="270">
        <v>299</v>
      </c>
      <c r="O52" s="270">
        <v>701</v>
      </c>
    </row>
    <row r="53" spans="1:15" x14ac:dyDescent="0.25">
      <c r="A53" t="s">
        <v>1349</v>
      </c>
      <c r="K53" t="s">
        <v>1289</v>
      </c>
      <c r="L53" s="270">
        <v>226</v>
      </c>
      <c r="M53" s="270">
        <v>308</v>
      </c>
      <c r="N53" s="270">
        <v>525</v>
      </c>
      <c r="O53" s="270">
        <v>875</v>
      </c>
    </row>
    <row r="54" spans="1:15" x14ac:dyDescent="0.25">
      <c r="A54" t="s">
        <v>1294</v>
      </c>
      <c r="K54" t="s">
        <v>1293</v>
      </c>
      <c r="L54" s="270">
        <v>133</v>
      </c>
      <c r="M54" s="270">
        <v>261</v>
      </c>
      <c r="N54" s="270">
        <v>386</v>
      </c>
      <c r="O54" s="270">
        <v>684</v>
      </c>
    </row>
    <row r="55" spans="1:15" x14ac:dyDescent="0.25">
      <c r="A55" t="s">
        <v>1357</v>
      </c>
      <c r="K55" t="s">
        <v>1297</v>
      </c>
      <c r="L55" s="270">
        <v>156</v>
      </c>
      <c r="M55" s="270">
        <v>207</v>
      </c>
      <c r="N55" s="270">
        <v>387</v>
      </c>
      <c r="O55" s="270">
        <v>555</v>
      </c>
    </row>
    <row r="56" spans="1:15" x14ac:dyDescent="0.25">
      <c r="A56" t="s">
        <v>1303</v>
      </c>
      <c r="K56" t="s">
        <v>1349</v>
      </c>
      <c r="L56" s="270">
        <v>129</v>
      </c>
      <c r="M56" s="270">
        <v>176</v>
      </c>
      <c r="N56" s="270">
        <v>365</v>
      </c>
      <c r="O56" s="270">
        <v>492</v>
      </c>
    </row>
    <row r="57" spans="1:15" x14ac:dyDescent="0.25">
      <c r="A57" t="s">
        <v>1326</v>
      </c>
      <c r="K57" t="s">
        <v>1294</v>
      </c>
      <c r="L57" s="270">
        <v>134</v>
      </c>
      <c r="M57" s="270">
        <v>170</v>
      </c>
      <c r="N57" s="270">
        <v>427</v>
      </c>
      <c r="O57" s="270">
        <v>530</v>
      </c>
    </row>
    <row r="58" spans="1:15" x14ac:dyDescent="0.25">
      <c r="A58" t="s">
        <v>1310</v>
      </c>
      <c r="K58" t="s">
        <v>1357</v>
      </c>
      <c r="L58" s="270">
        <v>66</v>
      </c>
      <c r="M58" s="270">
        <v>144</v>
      </c>
      <c r="N58" s="270">
        <v>266</v>
      </c>
      <c r="O58" s="270">
        <v>538</v>
      </c>
    </row>
    <row r="59" spans="1:15" x14ac:dyDescent="0.25">
      <c r="A59" t="s">
        <v>1321</v>
      </c>
      <c r="K59" t="s">
        <v>1303</v>
      </c>
      <c r="L59" s="270">
        <v>98</v>
      </c>
      <c r="M59" s="270">
        <v>135</v>
      </c>
      <c r="N59" s="270">
        <v>275</v>
      </c>
      <c r="O59" s="270">
        <v>380</v>
      </c>
    </row>
    <row r="60" spans="1:15" x14ac:dyDescent="0.25">
      <c r="A60" t="s">
        <v>1296</v>
      </c>
      <c r="K60" t="s">
        <v>1326</v>
      </c>
      <c r="L60" s="270">
        <v>47</v>
      </c>
      <c r="M60" s="270">
        <v>116</v>
      </c>
      <c r="N60" s="270">
        <v>98</v>
      </c>
      <c r="O60" s="270">
        <v>158</v>
      </c>
    </row>
    <row r="61" spans="1:15" x14ac:dyDescent="0.25">
      <c r="A61" t="s">
        <v>1313</v>
      </c>
      <c r="K61" t="s">
        <v>1310</v>
      </c>
      <c r="L61" s="270">
        <v>85</v>
      </c>
      <c r="M61" s="270">
        <v>107</v>
      </c>
      <c r="N61" s="270">
        <v>175</v>
      </c>
      <c r="O61" s="270">
        <v>222</v>
      </c>
    </row>
    <row r="62" spans="1:15" x14ac:dyDescent="0.25">
      <c r="A62" t="s">
        <v>1302</v>
      </c>
      <c r="K62" t="s">
        <v>1321</v>
      </c>
      <c r="L62" s="270">
        <v>86</v>
      </c>
      <c r="M62" s="270">
        <v>103</v>
      </c>
      <c r="N62" s="270">
        <v>254</v>
      </c>
      <c r="O62" s="270">
        <v>351</v>
      </c>
    </row>
    <row r="63" spans="1:15" x14ac:dyDescent="0.25">
      <c r="A63" t="s">
        <v>1332</v>
      </c>
      <c r="K63" t="s">
        <v>1296</v>
      </c>
      <c r="L63" s="270">
        <v>60</v>
      </c>
      <c r="M63" s="270">
        <v>102</v>
      </c>
      <c r="N63" s="270">
        <v>132</v>
      </c>
      <c r="O63" s="270">
        <v>269</v>
      </c>
    </row>
    <row r="64" spans="1:15" x14ac:dyDescent="0.25">
      <c r="A64" t="s">
        <v>1346</v>
      </c>
      <c r="K64" t="s">
        <v>1313</v>
      </c>
      <c r="L64" s="270">
        <v>80</v>
      </c>
      <c r="M64" s="270">
        <v>100</v>
      </c>
      <c r="N64" s="270">
        <v>261</v>
      </c>
      <c r="O64" s="270">
        <v>330</v>
      </c>
    </row>
    <row r="65" spans="1:15" x14ac:dyDescent="0.25">
      <c r="A65" t="s">
        <v>1291</v>
      </c>
      <c r="K65" t="s">
        <v>1302</v>
      </c>
      <c r="L65" s="270">
        <v>70</v>
      </c>
      <c r="M65" s="270">
        <v>100</v>
      </c>
      <c r="N65" s="270">
        <v>128</v>
      </c>
      <c r="O65" s="270">
        <v>188</v>
      </c>
    </row>
    <row r="66" spans="1:15" x14ac:dyDescent="0.25">
      <c r="A66" t="s">
        <v>1283</v>
      </c>
      <c r="K66" t="s">
        <v>1332</v>
      </c>
      <c r="L66" s="270">
        <v>82</v>
      </c>
      <c r="M66" s="270">
        <v>98</v>
      </c>
      <c r="N66" s="270">
        <v>181</v>
      </c>
      <c r="O66" s="270">
        <v>239</v>
      </c>
    </row>
    <row r="67" spans="1:15" x14ac:dyDescent="0.25">
      <c r="A67" t="s">
        <v>1320</v>
      </c>
      <c r="K67" t="s">
        <v>1346</v>
      </c>
      <c r="L67" s="270">
        <v>69</v>
      </c>
      <c r="M67" s="270">
        <v>92</v>
      </c>
      <c r="N67" s="270">
        <v>173</v>
      </c>
      <c r="O67" s="270">
        <v>225</v>
      </c>
    </row>
    <row r="68" spans="1:15" x14ac:dyDescent="0.25">
      <c r="A68" t="s">
        <v>1288</v>
      </c>
      <c r="K68" t="s">
        <v>1291</v>
      </c>
      <c r="L68" s="270">
        <v>55</v>
      </c>
      <c r="M68" s="270">
        <v>87</v>
      </c>
      <c r="N68" s="270">
        <v>85</v>
      </c>
      <c r="O68" s="270">
        <v>115</v>
      </c>
    </row>
    <row r="69" spans="1:15" x14ac:dyDescent="0.25">
      <c r="A69" t="s">
        <v>1292</v>
      </c>
      <c r="K69" t="s">
        <v>1283</v>
      </c>
      <c r="L69" s="270">
        <v>61</v>
      </c>
      <c r="M69" s="270">
        <v>81</v>
      </c>
      <c r="N69" s="270">
        <v>168</v>
      </c>
      <c r="O69" s="270">
        <v>221</v>
      </c>
    </row>
    <row r="70" spans="1:15" x14ac:dyDescent="0.25">
      <c r="A70" t="s">
        <v>1300</v>
      </c>
      <c r="K70" t="s">
        <v>1320</v>
      </c>
      <c r="L70" s="270">
        <v>59</v>
      </c>
      <c r="M70" s="270">
        <v>72</v>
      </c>
      <c r="N70" s="270">
        <v>129</v>
      </c>
      <c r="O70" s="270">
        <v>160</v>
      </c>
    </row>
    <row r="71" spans="1:15" x14ac:dyDescent="0.25">
      <c r="A71" t="s">
        <v>1356</v>
      </c>
      <c r="K71" t="s">
        <v>1288</v>
      </c>
      <c r="L71" s="270">
        <v>45</v>
      </c>
      <c r="M71" s="270">
        <v>71</v>
      </c>
      <c r="N71" s="270">
        <v>107</v>
      </c>
      <c r="O71" s="270">
        <v>214</v>
      </c>
    </row>
    <row r="72" spans="1:15" x14ac:dyDescent="0.25">
      <c r="A72" t="s">
        <v>1304</v>
      </c>
      <c r="K72" t="s">
        <v>1292</v>
      </c>
      <c r="L72" s="270">
        <v>40</v>
      </c>
      <c r="M72" s="270">
        <v>59</v>
      </c>
      <c r="N72" s="270">
        <v>50</v>
      </c>
      <c r="O72" s="270">
        <v>65</v>
      </c>
    </row>
    <row r="73" spans="1:15" x14ac:dyDescent="0.25">
      <c r="A73" t="s">
        <v>1306</v>
      </c>
      <c r="K73" t="s">
        <v>1300</v>
      </c>
      <c r="L73" s="270">
        <v>49</v>
      </c>
      <c r="M73" s="270">
        <v>59</v>
      </c>
      <c r="N73" s="270">
        <v>140</v>
      </c>
      <c r="O73" s="270">
        <v>193</v>
      </c>
    </row>
    <row r="74" spans="1:15" x14ac:dyDescent="0.25">
      <c r="A74" t="s">
        <v>1330</v>
      </c>
      <c r="K74" t="s">
        <v>1356</v>
      </c>
      <c r="L74" s="270">
        <v>49</v>
      </c>
      <c r="M74" s="270">
        <v>55</v>
      </c>
      <c r="N74" s="270">
        <v>122</v>
      </c>
      <c r="O74" s="270">
        <v>153</v>
      </c>
    </row>
    <row r="75" spans="1:15" x14ac:dyDescent="0.25">
      <c r="A75" t="s">
        <v>1333</v>
      </c>
      <c r="K75" t="s">
        <v>1304</v>
      </c>
      <c r="L75" s="270">
        <v>37</v>
      </c>
      <c r="M75" s="270">
        <v>44</v>
      </c>
      <c r="N75" s="270">
        <v>114</v>
      </c>
      <c r="O75" s="270">
        <v>129</v>
      </c>
    </row>
    <row r="76" spans="1:15" x14ac:dyDescent="0.25">
      <c r="A76" t="s">
        <v>1339</v>
      </c>
      <c r="K76" t="s">
        <v>1306</v>
      </c>
      <c r="L76" s="270">
        <v>34</v>
      </c>
      <c r="M76" s="270">
        <v>40</v>
      </c>
      <c r="N76" s="270">
        <v>55</v>
      </c>
      <c r="O76" s="270">
        <v>68</v>
      </c>
    </row>
    <row r="77" spans="1:15" x14ac:dyDescent="0.25">
      <c r="A77" t="s">
        <v>1355</v>
      </c>
      <c r="K77" t="s">
        <v>1330</v>
      </c>
      <c r="L77" s="270">
        <v>35</v>
      </c>
      <c r="M77" s="270">
        <v>39</v>
      </c>
      <c r="N77" s="270">
        <v>78</v>
      </c>
      <c r="O77" s="270">
        <v>108</v>
      </c>
    </row>
    <row r="78" spans="1:15" x14ac:dyDescent="0.25">
      <c r="A78" t="s">
        <v>1309</v>
      </c>
      <c r="K78" t="s">
        <v>1333</v>
      </c>
      <c r="L78" s="270">
        <v>33</v>
      </c>
      <c r="M78" s="270">
        <v>38</v>
      </c>
      <c r="N78" s="270">
        <v>79</v>
      </c>
      <c r="O78" s="270">
        <v>107</v>
      </c>
    </row>
    <row r="79" spans="1:15" x14ac:dyDescent="0.25">
      <c r="A79" t="s">
        <v>1391</v>
      </c>
      <c r="K79" t="s">
        <v>1339</v>
      </c>
      <c r="L79" s="270">
        <v>32</v>
      </c>
      <c r="M79" s="270">
        <v>36</v>
      </c>
      <c r="N79" s="270">
        <v>66</v>
      </c>
      <c r="O79" s="270">
        <v>79</v>
      </c>
    </row>
    <row r="80" spans="1:15" x14ac:dyDescent="0.25">
      <c r="A80" t="s">
        <v>1308</v>
      </c>
      <c r="K80" t="s">
        <v>1355</v>
      </c>
      <c r="L80" s="270">
        <v>26</v>
      </c>
      <c r="M80" s="270">
        <v>35</v>
      </c>
      <c r="N80" s="270">
        <v>73</v>
      </c>
      <c r="O80" s="270">
        <v>108</v>
      </c>
    </row>
    <row r="81" spans="1:15" x14ac:dyDescent="0.25">
      <c r="A81" t="s">
        <v>1305</v>
      </c>
      <c r="K81" t="s">
        <v>1309</v>
      </c>
      <c r="L81" s="270">
        <v>28</v>
      </c>
      <c r="M81" s="270">
        <v>34</v>
      </c>
      <c r="N81" s="270">
        <v>107</v>
      </c>
      <c r="O81" s="270">
        <v>118</v>
      </c>
    </row>
    <row r="82" spans="1:15" x14ac:dyDescent="0.25">
      <c r="A82" t="s">
        <v>1344</v>
      </c>
      <c r="K82" t="s">
        <v>1391</v>
      </c>
      <c r="L82" s="270">
        <v>15</v>
      </c>
      <c r="M82" s="270">
        <v>32</v>
      </c>
      <c r="N82" s="270">
        <v>28</v>
      </c>
      <c r="O82" s="270">
        <v>40</v>
      </c>
    </row>
    <row r="83" spans="1:15" x14ac:dyDescent="0.25">
      <c r="A83" t="s">
        <v>1299</v>
      </c>
      <c r="K83" t="s">
        <v>1308</v>
      </c>
      <c r="L83" s="270">
        <v>23</v>
      </c>
      <c r="M83" s="270">
        <v>25</v>
      </c>
      <c r="N83" s="270">
        <v>59</v>
      </c>
      <c r="O83" s="270">
        <v>67</v>
      </c>
    </row>
    <row r="84" spans="1:15" x14ac:dyDescent="0.25">
      <c r="A84" t="s">
        <v>1337</v>
      </c>
      <c r="K84" t="s">
        <v>1305</v>
      </c>
      <c r="L84" s="270">
        <v>18</v>
      </c>
      <c r="M84" s="270">
        <v>19</v>
      </c>
      <c r="N84" s="270">
        <v>46</v>
      </c>
      <c r="O84" s="270">
        <v>51</v>
      </c>
    </row>
    <row r="85" spans="1:15" x14ac:dyDescent="0.25">
      <c r="A85" t="s">
        <v>1307</v>
      </c>
      <c r="K85" t="s">
        <v>1344</v>
      </c>
      <c r="L85" s="270">
        <v>13</v>
      </c>
      <c r="M85" s="270">
        <v>13</v>
      </c>
      <c r="N85" s="270">
        <v>30</v>
      </c>
      <c r="O85" s="270">
        <v>31</v>
      </c>
    </row>
    <row r="86" spans="1:15" x14ac:dyDescent="0.25">
      <c r="A86" t="s">
        <v>1335</v>
      </c>
      <c r="K86" t="s">
        <v>1299</v>
      </c>
      <c r="L86" s="270">
        <v>12</v>
      </c>
      <c r="M86" s="270">
        <v>13</v>
      </c>
      <c r="N86" s="270">
        <v>55</v>
      </c>
      <c r="O86" s="270">
        <v>61</v>
      </c>
    </row>
    <row r="87" spans="1:15" x14ac:dyDescent="0.25">
      <c r="A87" t="s">
        <v>1315</v>
      </c>
      <c r="K87" t="s">
        <v>1337</v>
      </c>
      <c r="L87" s="270">
        <v>9</v>
      </c>
      <c r="M87" s="270">
        <v>10</v>
      </c>
      <c r="N87" s="270">
        <v>26</v>
      </c>
      <c r="O87" s="270">
        <v>28</v>
      </c>
    </row>
    <row r="88" spans="1:15" x14ac:dyDescent="0.25">
      <c r="A88" t="s">
        <v>1419</v>
      </c>
      <c r="K88" t="s">
        <v>1307</v>
      </c>
      <c r="L88" s="270">
        <v>6</v>
      </c>
      <c r="M88" s="270">
        <v>7</v>
      </c>
      <c r="N88" s="270">
        <v>5</v>
      </c>
      <c r="O88" s="270">
        <v>5</v>
      </c>
    </row>
    <row r="89" spans="1:15" x14ac:dyDescent="0.25">
      <c r="A89" t="s">
        <v>1381</v>
      </c>
      <c r="K89" t="s">
        <v>1335</v>
      </c>
      <c r="L89" s="270">
        <v>6</v>
      </c>
      <c r="M89" s="270">
        <v>6</v>
      </c>
      <c r="N89" s="270">
        <v>13</v>
      </c>
      <c r="O89" s="270">
        <v>14</v>
      </c>
    </row>
    <row r="90" spans="1:15" x14ac:dyDescent="0.25">
      <c r="A90" t="s">
        <v>1380</v>
      </c>
      <c r="K90" t="s">
        <v>1315</v>
      </c>
      <c r="L90" s="270">
        <v>6</v>
      </c>
      <c r="M90" s="270">
        <v>6</v>
      </c>
      <c r="N90" s="270">
        <v>18</v>
      </c>
      <c r="O90" s="270">
        <v>19</v>
      </c>
    </row>
    <row r="91" spans="1:15" x14ac:dyDescent="0.25">
      <c r="A91" t="s">
        <v>1342</v>
      </c>
      <c r="K91" t="s">
        <v>1419</v>
      </c>
      <c r="L91" s="270">
        <v>5</v>
      </c>
      <c r="M91" s="270">
        <v>5</v>
      </c>
      <c r="N91" s="270">
        <v>14</v>
      </c>
      <c r="O91" s="270">
        <v>15</v>
      </c>
    </row>
    <row r="92" spans="1:15" x14ac:dyDescent="0.25">
      <c r="A92" t="s">
        <v>1238</v>
      </c>
      <c r="K92" t="s">
        <v>1381</v>
      </c>
      <c r="L92" s="270">
        <v>4</v>
      </c>
      <c r="M92" s="270">
        <v>4</v>
      </c>
      <c r="N92" s="270">
        <v>2</v>
      </c>
      <c r="O92" s="270">
        <v>2</v>
      </c>
    </row>
    <row r="93" spans="1:15" x14ac:dyDescent="0.25">
      <c r="A93" t="s">
        <v>1363</v>
      </c>
      <c r="K93" t="s">
        <v>1380</v>
      </c>
      <c r="L93" s="270">
        <v>3</v>
      </c>
      <c r="M93" s="270">
        <v>3</v>
      </c>
      <c r="N93" s="270">
        <v>14</v>
      </c>
      <c r="O93" s="270">
        <v>14</v>
      </c>
    </row>
    <row r="94" spans="1:15" x14ac:dyDescent="0.25">
      <c r="A94" t="s">
        <v>1317</v>
      </c>
      <c r="K94" t="s">
        <v>1342</v>
      </c>
      <c r="L94" s="270">
        <v>2</v>
      </c>
      <c r="M94" s="270">
        <v>3</v>
      </c>
      <c r="N94" s="270">
        <v>1</v>
      </c>
      <c r="O94" s="270">
        <v>1</v>
      </c>
    </row>
    <row r="95" spans="1:15" x14ac:dyDescent="0.25">
      <c r="A95" t="s">
        <v>1334</v>
      </c>
      <c r="K95" t="s">
        <v>1238</v>
      </c>
      <c r="L95" s="270">
        <v>3</v>
      </c>
      <c r="M95" s="270">
        <v>3</v>
      </c>
      <c r="N95" s="270">
        <v>4</v>
      </c>
      <c r="O95" s="270">
        <v>4</v>
      </c>
    </row>
    <row r="96" spans="1:15" x14ac:dyDescent="0.25">
      <c r="A96" t="s">
        <v>1329</v>
      </c>
      <c r="K96" t="s">
        <v>1363</v>
      </c>
      <c r="L96" s="270">
        <v>1</v>
      </c>
      <c r="M96" s="270">
        <v>2</v>
      </c>
      <c r="N96" s="270">
        <v>1</v>
      </c>
      <c r="O96" s="270">
        <v>1</v>
      </c>
    </row>
    <row r="97" spans="1:15" x14ac:dyDescent="0.25">
      <c r="A97" t="s">
        <v>1318</v>
      </c>
      <c r="K97" t="s">
        <v>1317</v>
      </c>
      <c r="L97" s="270">
        <v>1</v>
      </c>
      <c r="M97" s="270">
        <v>1</v>
      </c>
      <c r="N97" s="270">
        <v>0</v>
      </c>
      <c r="O97" s="270">
        <v>0</v>
      </c>
    </row>
    <row r="98" spans="1:15" x14ac:dyDescent="0.25">
      <c r="A98" t="s">
        <v>1365</v>
      </c>
      <c r="K98" t="s">
        <v>1334</v>
      </c>
      <c r="L98" s="270">
        <v>1</v>
      </c>
      <c r="M98" s="270">
        <v>1</v>
      </c>
      <c r="N98" s="270">
        <v>0</v>
      </c>
      <c r="O98" s="270">
        <v>0</v>
      </c>
    </row>
    <row r="99" spans="1:15" x14ac:dyDescent="0.25">
      <c r="A99" t="s">
        <v>1397</v>
      </c>
      <c r="K99" t="s">
        <v>1329</v>
      </c>
      <c r="L99" s="270">
        <v>1</v>
      </c>
      <c r="M99" s="270">
        <v>1</v>
      </c>
      <c r="N99" s="270">
        <v>1</v>
      </c>
      <c r="O99" s="270">
        <v>1</v>
      </c>
    </row>
    <row r="100" spans="1:15" x14ac:dyDescent="0.25">
      <c r="A100" t="s">
        <v>1314</v>
      </c>
      <c r="K100" t="s">
        <v>1318</v>
      </c>
      <c r="L100" s="270">
        <v>1</v>
      </c>
      <c r="M100" s="270">
        <v>1</v>
      </c>
      <c r="N100" s="270">
        <v>0</v>
      </c>
      <c r="O100" s="270">
        <v>0</v>
      </c>
    </row>
    <row r="101" spans="1:15" x14ac:dyDescent="0.25">
      <c r="A101" t="s">
        <v>1375</v>
      </c>
      <c r="K101" t="s">
        <v>1365</v>
      </c>
      <c r="L101" s="270">
        <v>1</v>
      </c>
      <c r="M101" s="270">
        <v>1</v>
      </c>
      <c r="N101" s="270">
        <v>0</v>
      </c>
      <c r="O101" s="270">
        <v>0</v>
      </c>
    </row>
    <row r="102" spans="1:15" x14ac:dyDescent="0.25">
      <c r="A102" t="s">
        <v>1442</v>
      </c>
      <c r="K102" t="s">
        <v>1397</v>
      </c>
      <c r="L102" s="270">
        <v>1</v>
      </c>
      <c r="M102" s="270">
        <v>1</v>
      </c>
      <c r="N102" s="270">
        <v>1</v>
      </c>
      <c r="O102" s="270">
        <v>1</v>
      </c>
    </row>
    <row r="103" spans="1:15" x14ac:dyDescent="0.25">
      <c r="A103" t="s">
        <v>1328</v>
      </c>
      <c r="K103" t="s">
        <v>1314</v>
      </c>
      <c r="L103" s="270">
        <v>1</v>
      </c>
      <c r="M103" s="270">
        <v>1</v>
      </c>
      <c r="N103" s="270">
        <v>0</v>
      </c>
      <c r="O103" s="270">
        <v>0</v>
      </c>
    </row>
    <row r="104" spans="1:15" x14ac:dyDescent="0.25">
      <c r="A104" t="s">
        <v>1345</v>
      </c>
      <c r="K104" t="s">
        <v>1375</v>
      </c>
      <c r="L104" s="270">
        <v>1</v>
      </c>
      <c r="M104" s="270">
        <v>1</v>
      </c>
      <c r="N104" s="270">
        <v>0</v>
      </c>
      <c r="O104" s="270">
        <v>0</v>
      </c>
    </row>
    <row r="105" spans="1:15" x14ac:dyDescent="0.25">
      <c r="A105" t="s">
        <v>1424</v>
      </c>
      <c r="K105" t="s">
        <v>1442</v>
      </c>
      <c r="L105" s="270">
        <v>1</v>
      </c>
      <c r="M105" s="270">
        <v>1</v>
      </c>
      <c r="N105" s="270">
        <v>0</v>
      </c>
      <c r="O105" s="270">
        <v>0</v>
      </c>
    </row>
    <row r="106" spans="1:15" x14ac:dyDescent="0.25">
      <c r="A106" t="s">
        <v>1331</v>
      </c>
      <c r="K106" t="s">
        <v>1328</v>
      </c>
      <c r="L106" s="270">
        <v>0</v>
      </c>
      <c r="M106" s="270">
        <v>0</v>
      </c>
      <c r="N106" s="270">
        <v>1</v>
      </c>
      <c r="O106" s="270">
        <v>1</v>
      </c>
    </row>
    <row r="107" spans="1:15" x14ac:dyDescent="0.25">
      <c r="A107" t="s">
        <v>1370</v>
      </c>
      <c r="K107" t="s">
        <v>1345</v>
      </c>
      <c r="L107" s="270">
        <v>0</v>
      </c>
      <c r="M107" s="270">
        <v>0</v>
      </c>
      <c r="N107" s="270">
        <v>3</v>
      </c>
      <c r="O107" s="270">
        <v>3</v>
      </c>
    </row>
    <row r="108" spans="1:15" x14ac:dyDescent="0.25">
      <c r="A108" t="s">
        <v>1316</v>
      </c>
      <c r="K108" t="s">
        <v>1424</v>
      </c>
      <c r="L108" s="270">
        <v>0</v>
      </c>
      <c r="M108" s="270">
        <v>0</v>
      </c>
      <c r="N108" s="270">
        <v>1</v>
      </c>
      <c r="O108" s="270">
        <v>1</v>
      </c>
    </row>
    <row r="109" spans="1:15" x14ac:dyDescent="0.25">
      <c r="A109" t="s">
        <v>1406</v>
      </c>
      <c r="K109" t="s">
        <v>1331</v>
      </c>
      <c r="L109" s="270">
        <v>0</v>
      </c>
      <c r="M109" s="270">
        <v>0</v>
      </c>
      <c r="N109" s="270">
        <v>1</v>
      </c>
      <c r="O109" s="270">
        <v>1</v>
      </c>
    </row>
    <row r="110" spans="1:15" x14ac:dyDescent="0.25">
      <c r="A110" t="s">
        <v>1322</v>
      </c>
      <c r="K110" t="s">
        <v>1370</v>
      </c>
      <c r="L110" s="270">
        <v>0</v>
      </c>
      <c r="M110" s="270">
        <v>0</v>
      </c>
      <c r="N110" s="270">
        <v>1</v>
      </c>
      <c r="O110" s="270">
        <v>1</v>
      </c>
    </row>
    <row r="111" spans="1:15" x14ac:dyDescent="0.25">
      <c r="A111" t="s">
        <v>2741</v>
      </c>
      <c r="K111" t="s">
        <v>1316</v>
      </c>
      <c r="L111" s="270">
        <v>0</v>
      </c>
      <c r="M111" s="270">
        <v>0</v>
      </c>
      <c r="N111" s="270">
        <v>1</v>
      </c>
      <c r="O111" s="270">
        <v>1</v>
      </c>
    </row>
    <row r="112" spans="1:15" x14ac:dyDescent="0.25">
      <c r="K112" t="s">
        <v>1406</v>
      </c>
      <c r="L112" s="270">
        <v>0</v>
      </c>
      <c r="M112" s="270">
        <v>0</v>
      </c>
      <c r="N112" s="270">
        <v>1</v>
      </c>
      <c r="O112" s="270">
        <v>1</v>
      </c>
    </row>
    <row r="113" spans="11:15" x14ac:dyDescent="0.25">
      <c r="K113" t="s">
        <v>1322</v>
      </c>
      <c r="L113" s="270">
        <v>0</v>
      </c>
      <c r="M113" s="270">
        <v>0</v>
      </c>
      <c r="N113" s="270">
        <v>1</v>
      </c>
      <c r="O113" s="270">
        <v>1</v>
      </c>
    </row>
    <row r="114" spans="11:15" x14ac:dyDescent="0.25">
      <c r="K114" t="s">
        <v>2741</v>
      </c>
      <c r="L114" s="270">
        <v>0</v>
      </c>
      <c r="M114" s="270">
        <v>0</v>
      </c>
      <c r="N114" s="270">
        <v>1</v>
      </c>
      <c r="O114" s="270">
        <v>1</v>
      </c>
    </row>
    <row r="115" spans="11:15" x14ac:dyDescent="0.25">
      <c r="L115" s="270"/>
      <c r="M115" s="270"/>
      <c r="N115" s="270"/>
      <c r="O115" s="270"/>
    </row>
    <row r="116" spans="11:15" x14ac:dyDescent="0.25">
      <c r="L116" s="270"/>
      <c r="M116" s="270"/>
      <c r="N116" s="270"/>
      <c r="O116" s="270"/>
    </row>
    <row r="117" spans="11:15" x14ac:dyDescent="0.25">
      <c r="L117" s="270"/>
      <c r="M117" s="270"/>
      <c r="N117" s="270"/>
      <c r="O117" s="270"/>
    </row>
    <row r="118" spans="11:15" x14ac:dyDescent="0.25">
      <c r="L118" s="270"/>
      <c r="M118" s="270"/>
      <c r="N118" s="270"/>
      <c r="O118" s="270"/>
    </row>
    <row r="119" spans="11:15" x14ac:dyDescent="0.25">
      <c r="L119" s="270"/>
      <c r="M119" s="270"/>
      <c r="N119" s="270"/>
      <c r="O119" s="270"/>
    </row>
    <row r="120" spans="11:15" x14ac:dyDescent="0.25">
      <c r="L120" s="270"/>
      <c r="M120" s="270"/>
      <c r="N120" s="270"/>
      <c r="O120" s="270"/>
    </row>
    <row r="121" spans="11:15" x14ac:dyDescent="0.25">
      <c r="L121" s="270"/>
      <c r="M121" s="270"/>
      <c r="N121" s="270"/>
      <c r="O121" s="270"/>
    </row>
    <row r="122" spans="11:15" x14ac:dyDescent="0.25">
      <c r="L122" s="270"/>
      <c r="M122" s="270"/>
      <c r="N122" s="270"/>
      <c r="O122" s="270"/>
    </row>
    <row r="123" spans="11:15" x14ac:dyDescent="0.25">
      <c r="L123" s="270"/>
      <c r="M123" s="270"/>
      <c r="N123" s="270"/>
      <c r="O123" s="270"/>
    </row>
    <row r="124" spans="11:15" x14ac:dyDescent="0.25">
      <c r="L124" s="270"/>
      <c r="M124" s="270"/>
      <c r="N124" s="270"/>
      <c r="O124" s="270"/>
    </row>
    <row r="125" spans="11:15" x14ac:dyDescent="0.25">
      <c r="L125" s="270"/>
      <c r="M125" s="270"/>
      <c r="N125" s="270"/>
      <c r="O125" s="270"/>
    </row>
    <row r="126" spans="11:15" x14ac:dyDescent="0.25">
      <c r="L126" s="270"/>
      <c r="M126" s="270"/>
      <c r="N126" s="270"/>
      <c r="O126" s="270"/>
    </row>
    <row r="127" spans="11:15" x14ac:dyDescent="0.25">
      <c r="L127" s="270"/>
      <c r="M127" s="270"/>
      <c r="N127" s="270"/>
      <c r="O127" s="270"/>
    </row>
    <row r="128" spans="11:15" x14ac:dyDescent="0.25">
      <c r="L128" s="270"/>
      <c r="M128" s="270"/>
      <c r="N128" s="270"/>
      <c r="O128" s="270"/>
    </row>
    <row r="129" spans="1:15" x14ac:dyDescent="0.25">
      <c r="A129" t="s">
        <v>822</v>
      </c>
      <c r="L129" s="270"/>
      <c r="M129" s="270"/>
      <c r="N129" s="270"/>
      <c r="O129" s="270"/>
    </row>
    <row r="130" spans="1:15" x14ac:dyDescent="0.25">
      <c r="L130" s="270"/>
      <c r="M130" s="270"/>
      <c r="N130" s="270"/>
      <c r="O130" s="270"/>
    </row>
    <row r="131" spans="1:15" x14ac:dyDescent="0.25">
      <c r="L131" s="270"/>
      <c r="M131" s="270"/>
      <c r="N131" s="270"/>
      <c r="O131" s="270"/>
    </row>
    <row r="132" spans="1:15" x14ac:dyDescent="0.25">
      <c r="L132" s="270"/>
      <c r="M132" s="270"/>
      <c r="N132" s="270"/>
      <c r="O132" s="270"/>
    </row>
  </sheetData>
  <mergeCells count="5">
    <mergeCell ref="K2:O2"/>
    <mergeCell ref="R3:X3"/>
    <mergeCell ref="S4:T4"/>
    <mergeCell ref="U4:V4"/>
    <mergeCell ref="W4:X4"/>
  </mergeCells>
  <phoneticPr fontId="13" type="noConversion"/>
  <hyperlinks>
    <hyperlink ref="C45" location="目錄!A1" display="目錄" xr:uid="{1C50B531-66B1-4725-8EDA-A24D7BEEEDE3}"/>
  </hyperlink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0F248-7D43-4A9C-8828-60602B721870}">
  <dimension ref="A1:X45"/>
  <sheetViews>
    <sheetView zoomScale="70" zoomScaleNormal="70" workbookViewId="0">
      <selection activeCell="O36" sqref="O36"/>
    </sheetView>
  </sheetViews>
  <sheetFormatPr defaultColWidth="8.6640625" defaultRowHeight="15.75" x14ac:dyDescent="0.25"/>
  <cols>
    <col min="11" max="11" width="8.33203125" bestFit="1" customWidth="1"/>
    <col min="12" max="12" width="16.6640625" bestFit="1" customWidth="1"/>
    <col min="13" max="13" width="19.109375" bestFit="1" customWidth="1"/>
    <col min="14" max="14" width="16.6640625" bestFit="1" customWidth="1"/>
    <col min="15" max="15" width="19.109375" bestFit="1" customWidth="1"/>
    <col min="18" max="18" width="8.33203125" bestFit="1" customWidth="1"/>
    <col min="19" max="22" width="6.6640625" bestFit="1" customWidth="1"/>
    <col min="23" max="23" width="5.6640625" bestFit="1" customWidth="1"/>
    <col min="24" max="24" width="5.33203125" bestFit="1" customWidth="1"/>
  </cols>
  <sheetData>
    <row r="1" spans="1:24" ht="16.5" thickBot="1" x14ac:dyDescent="0.3">
      <c r="B1" t="s">
        <v>431</v>
      </c>
      <c r="C1" t="s">
        <v>432</v>
      </c>
    </row>
    <row r="2" spans="1:24" x14ac:dyDescent="0.25">
      <c r="A2" t="s">
        <v>1243</v>
      </c>
      <c r="D2" s="169"/>
      <c r="E2" s="169"/>
      <c r="K2" s="543" t="s">
        <v>1109</v>
      </c>
      <c r="L2" s="526"/>
      <c r="M2" s="526"/>
      <c r="N2" s="526"/>
      <c r="O2" s="527"/>
    </row>
    <row r="3" spans="1:24" x14ac:dyDescent="0.25">
      <c r="A3" t="s">
        <v>1181</v>
      </c>
      <c r="B3" s="80">
        <f>S6</f>
        <v>0.98738379814077026</v>
      </c>
      <c r="C3" s="80">
        <f>T6</f>
        <v>0.76224272533711857</v>
      </c>
      <c r="D3" s="169"/>
      <c r="E3" s="169"/>
      <c r="K3" s="127"/>
      <c r="L3" s="218" t="s">
        <v>421</v>
      </c>
      <c r="M3" s="219" t="s">
        <v>422</v>
      </c>
      <c r="N3" s="218" t="s">
        <v>1140</v>
      </c>
      <c r="O3" s="220" t="s">
        <v>423</v>
      </c>
      <c r="R3" s="507" t="s">
        <v>426</v>
      </c>
      <c r="S3" s="508"/>
      <c r="T3" s="508"/>
      <c r="U3" s="508"/>
      <c r="V3" s="508"/>
      <c r="W3" s="508"/>
      <c r="X3" s="509"/>
    </row>
    <row r="4" spans="1:24" x14ac:dyDescent="0.25">
      <c r="A4" t="s">
        <v>1179</v>
      </c>
      <c r="B4" s="80">
        <f t="shared" ref="B4:C4" si="0">S7</f>
        <v>0.96547144754316072</v>
      </c>
      <c r="C4" s="80">
        <f t="shared" si="0"/>
        <v>0.58907026259758699</v>
      </c>
      <c r="D4" s="169"/>
      <c r="E4" s="169"/>
      <c r="K4" s="236" t="s">
        <v>280</v>
      </c>
      <c r="L4" s="237" t="s">
        <v>417</v>
      </c>
      <c r="M4" s="237" t="s">
        <v>418</v>
      </c>
      <c r="N4" s="237" t="s">
        <v>419</v>
      </c>
      <c r="O4" s="238" t="s">
        <v>420</v>
      </c>
      <c r="R4" s="148"/>
      <c r="S4" s="517" t="s">
        <v>140</v>
      </c>
      <c r="T4" s="518"/>
      <c r="U4" s="517" t="s">
        <v>314</v>
      </c>
      <c r="V4" s="518"/>
      <c r="W4" s="517" t="s">
        <v>287</v>
      </c>
      <c r="X4" s="519"/>
    </row>
    <row r="5" spans="1:24" x14ac:dyDescent="0.25">
      <c r="A5" t="s">
        <v>1221</v>
      </c>
      <c r="B5" s="80">
        <f t="shared" ref="B5:C5" si="1">S8</f>
        <v>0.97808764940239046</v>
      </c>
      <c r="C5" s="80">
        <f t="shared" si="1"/>
        <v>0.5819730305180979</v>
      </c>
      <c r="D5" s="169"/>
      <c r="E5" s="169"/>
      <c r="K5" s="127" t="s">
        <v>1243</v>
      </c>
      <c r="L5" s="270">
        <v>1506</v>
      </c>
      <c r="M5" s="270">
        <v>330073</v>
      </c>
      <c r="N5" s="270">
        <v>1409</v>
      </c>
      <c r="O5" s="270">
        <v>14157</v>
      </c>
      <c r="R5" s="131" t="s">
        <v>288</v>
      </c>
      <c r="S5" s="132" t="s">
        <v>424</v>
      </c>
      <c r="T5" s="133" t="s">
        <v>425</v>
      </c>
      <c r="U5" s="132" t="s">
        <v>424</v>
      </c>
      <c r="V5" s="133" t="s">
        <v>425</v>
      </c>
      <c r="W5" s="132" t="s">
        <v>424</v>
      </c>
      <c r="X5" s="134" t="s">
        <v>425</v>
      </c>
    </row>
    <row r="6" spans="1:24" x14ac:dyDescent="0.25">
      <c r="A6" t="s">
        <v>1185</v>
      </c>
      <c r="B6" s="80">
        <f t="shared" ref="B6:C6" si="2">S9</f>
        <v>0.96879150066401065</v>
      </c>
      <c r="C6" s="80">
        <f t="shared" si="2"/>
        <v>0.5188076650106459</v>
      </c>
      <c r="D6" s="169"/>
      <c r="E6" s="169"/>
      <c r="K6" s="127" t="s">
        <v>1181</v>
      </c>
      <c r="L6" s="270">
        <v>1487</v>
      </c>
      <c r="M6" s="270">
        <v>101330</v>
      </c>
      <c r="N6" s="270">
        <v>1074</v>
      </c>
      <c r="O6" s="270">
        <v>4420</v>
      </c>
      <c r="R6" s="148" t="str">
        <f>K6</f>
        <v>國際</v>
      </c>
      <c r="S6" s="167">
        <f>L6/$L$5</f>
        <v>0.98738379814077026</v>
      </c>
      <c r="T6" s="167">
        <f>N6/$N$5</f>
        <v>0.76224272533711857</v>
      </c>
      <c r="U6" s="167">
        <f>M6/$M$5</f>
        <v>0.30699269555522568</v>
      </c>
      <c r="V6" s="167">
        <f>O6/$O$5</f>
        <v>0.31221303948576679</v>
      </c>
      <c r="W6" s="252">
        <f>M6/L6</f>
        <v>68.143913920645602</v>
      </c>
      <c r="X6" s="207">
        <f>O6/N6</f>
        <v>4.1154562383612667</v>
      </c>
    </row>
    <row r="7" spans="1:24" x14ac:dyDescent="0.25">
      <c r="A7" t="s">
        <v>1237</v>
      </c>
      <c r="B7" s="80">
        <f t="shared" ref="B7:C7" si="3">S10</f>
        <v>0.89973439575033198</v>
      </c>
      <c r="C7" s="80">
        <f t="shared" si="3"/>
        <v>0.34421575585521647</v>
      </c>
      <c r="D7" s="169"/>
      <c r="E7" s="169"/>
      <c r="K7" s="127" t="s">
        <v>1179</v>
      </c>
      <c r="L7" s="270">
        <v>1454</v>
      </c>
      <c r="M7" s="270">
        <v>71146</v>
      </c>
      <c r="N7" s="270">
        <v>830</v>
      </c>
      <c r="O7" s="270">
        <v>2813</v>
      </c>
      <c r="R7" s="148" t="str">
        <f t="shared" ref="R7:R18" si="4">K7</f>
        <v>證券</v>
      </c>
      <c r="S7" s="167">
        <f>L7/$L$5</f>
        <v>0.96547144754316072</v>
      </c>
      <c r="T7" s="167">
        <f t="shared" ref="T7:T18" si="5">N7/$N$5</f>
        <v>0.58907026259758699</v>
      </c>
      <c r="U7" s="167">
        <f>M7/$M$5</f>
        <v>0.21554625794899915</v>
      </c>
      <c r="V7" s="167">
        <f>O7/$O$5</f>
        <v>0.19870028960938052</v>
      </c>
      <c r="W7" s="252">
        <f t="shared" ref="W7:W17" si="6">M7/L7</f>
        <v>48.931224209078401</v>
      </c>
      <c r="X7" s="207">
        <f t="shared" ref="X7:X18" si="7">O7/N7</f>
        <v>3.3891566265060242</v>
      </c>
    </row>
    <row r="8" spans="1:24" x14ac:dyDescent="0.25">
      <c r="A8" t="s">
        <v>1239</v>
      </c>
      <c r="B8" s="80">
        <f t="shared" ref="B8:C8" si="8">S11</f>
        <v>0.82602921646746352</v>
      </c>
      <c r="C8" s="80">
        <f t="shared" si="8"/>
        <v>0.17955997161107168</v>
      </c>
      <c r="D8" s="169"/>
      <c r="E8" s="169"/>
      <c r="K8" s="127" t="s">
        <v>1221</v>
      </c>
      <c r="L8" s="270">
        <v>1473</v>
      </c>
      <c r="M8" s="270">
        <v>51178</v>
      </c>
      <c r="N8" s="270">
        <v>820</v>
      </c>
      <c r="O8" s="270">
        <v>2179</v>
      </c>
      <c r="R8" s="148" t="str">
        <f t="shared" si="4"/>
        <v>要聞</v>
      </c>
      <c r="S8" s="167">
        <f t="shared" ref="S8:S18" si="9">L8/$L$5</f>
        <v>0.97808764940239046</v>
      </c>
      <c r="T8" s="167">
        <f t="shared" si="5"/>
        <v>0.5819730305180979</v>
      </c>
      <c r="U8" s="167">
        <f t="shared" ref="U8:U18" si="10">M8/$M$5</f>
        <v>0.15505054942391533</v>
      </c>
      <c r="V8" s="167">
        <f t="shared" ref="V8:V18" si="11">O8/$O$5</f>
        <v>0.15391679028042665</v>
      </c>
      <c r="W8" s="252">
        <f>M8/L8</f>
        <v>34.744059742023083</v>
      </c>
      <c r="X8" s="207">
        <f>O8/N8</f>
        <v>2.6573170731707316</v>
      </c>
    </row>
    <row r="9" spans="1:24" x14ac:dyDescent="0.25">
      <c r="A9" t="s">
        <v>1194</v>
      </c>
      <c r="B9" s="80">
        <f t="shared" ref="B9:C9" si="12">S12</f>
        <v>0.77423638778220449</v>
      </c>
      <c r="C9" s="80">
        <f t="shared" si="12"/>
        <v>0.15471965933286019</v>
      </c>
      <c r="D9" s="169"/>
      <c r="E9" s="169"/>
      <c r="K9" s="127" t="s">
        <v>1185</v>
      </c>
      <c r="L9" s="270">
        <v>1459</v>
      </c>
      <c r="M9" s="270">
        <v>46276</v>
      </c>
      <c r="N9" s="270">
        <v>731</v>
      </c>
      <c r="O9" s="270">
        <v>1909</v>
      </c>
      <c r="R9" s="148" t="str">
        <f t="shared" si="4"/>
        <v>產業</v>
      </c>
      <c r="S9" s="167">
        <f>L9/$L$5</f>
        <v>0.96879150066401065</v>
      </c>
      <c r="T9" s="167">
        <f t="shared" si="5"/>
        <v>0.5188076650106459</v>
      </c>
      <c r="U9" s="167">
        <f>M9/$M$5</f>
        <v>0.14019928924813602</v>
      </c>
      <c r="V9" s="167">
        <f>O9/$O$5</f>
        <v>0.13484495302677121</v>
      </c>
      <c r="W9" s="252">
        <f t="shared" si="6"/>
        <v>31.717614804660727</v>
      </c>
      <c r="X9" s="207">
        <f t="shared" si="7"/>
        <v>2.6114911080711356</v>
      </c>
    </row>
    <row r="10" spans="1:24" x14ac:dyDescent="0.25">
      <c r="A10" t="s">
        <v>1197</v>
      </c>
      <c r="B10" s="80">
        <f t="shared" ref="B10:C10" si="13">S13</f>
        <v>0.78751660026560422</v>
      </c>
      <c r="C10" s="80">
        <f t="shared" si="13"/>
        <v>0.21149751596877217</v>
      </c>
      <c r="D10" s="169"/>
      <c r="E10" s="169"/>
      <c r="K10" s="127" t="s">
        <v>1237</v>
      </c>
      <c r="L10" s="270">
        <v>1355</v>
      </c>
      <c r="M10" s="270">
        <v>16333</v>
      </c>
      <c r="N10" s="270">
        <v>485</v>
      </c>
      <c r="O10" s="270">
        <v>910</v>
      </c>
      <c r="R10" s="148" t="str">
        <f t="shared" si="4"/>
        <v>金融</v>
      </c>
      <c r="S10" s="167">
        <f>L10/$L$5</f>
        <v>0.89973439575033198</v>
      </c>
      <c r="T10" s="167">
        <f>N10/$N$5</f>
        <v>0.34421575585521647</v>
      </c>
      <c r="U10" s="167">
        <f t="shared" si="10"/>
        <v>4.9482993156059418E-2</v>
      </c>
      <c r="V10" s="167">
        <f>O10/$O$5</f>
        <v>6.4279155188246104E-2</v>
      </c>
      <c r="W10" s="252">
        <f t="shared" si="6"/>
        <v>12.053874538745388</v>
      </c>
      <c r="X10" s="207">
        <f t="shared" si="7"/>
        <v>1.8762886597938144</v>
      </c>
    </row>
    <row r="11" spans="1:24" x14ac:dyDescent="0.25">
      <c r="A11" t="s">
        <v>1191</v>
      </c>
      <c r="B11" s="80">
        <f t="shared" ref="B11:C11" si="14">S14</f>
        <v>0.67729083665338641</v>
      </c>
      <c r="C11" s="80">
        <f t="shared" si="14"/>
        <v>0.11852377572746629</v>
      </c>
      <c r="D11" s="169"/>
      <c r="E11" s="169"/>
      <c r="K11" s="127" t="s">
        <v>1239</v>
      </c>
      <c r="L11" s="270">
        <v>1244</v>
      </c>
      <c r="M11" s="270">
        <v>15880</v>
      </c>
      <c r="N11" s="270">
        <v>253</v>
      </c>
      <c r="O11" s="270">
        <v>549</v>
      </c>
      <c r="R11" s="148" t="str">
        <f t="shared" si="4"/>
        <v>兩岸</v>
      </c>
      <c r="S11" s="167">
        <f t="shared" si="9"/>
        <v>0.82602921646746352</v>
      </c>
      <c r="T11" s="167">
        <f>N11/$N$5</f>
        <v>0.17955997161107168</v>
      </c>
      <c r="U11" s="167">
        <f t="shared" si="10"/>
        <v>4.8110569480084707E-2</v>
      </c>
      <c r="V11" s="167">
        <f t="shared" si="11"/>
        <v>3.8779402415766051E-2</v>
      </c>
      <c r="W11" s="252">
        <f t="shared" si="6"/>
        <v>12.765273311897106</v>
      </c>
      <c r="X11" s="207">
        <f t="shared" si="7"/>
        <v>2.1699604743083003</v>
      </c>
    </row>
    <row r="12" spans="1:24" x14ac:dyDescent="0.25">
      <c r="A12" t="s">
        <v>1238</v>
      </c>
      <c r="B12" s="80">
        <f t="shared" ref="B12:C12" si="15">S15</f>
        <v>0.44090305444887118</v>
      </c>
      <c r="C12" s="80">
        <f t="shared" si="15"/>
        <v>4.3293115684882894E-2</v>
      </c>
      <c r="D12" s="169"/>
      <c r="E12" s="169"/>
      <c r="K12" s="127" t="s">
        <v>1194</v>
      </c>
      <c r="L12" s="270">
        <v>1166</v>
      </c>
      <c r="M12" s="270">
        <v>9028</v>
      </c>
      <c r="N12" s="270">
        <v>218</v>
      </c>
      <c r="O12" s="270">
        <v>431</v>
      </c>
      <c r="R12" s="148" t="str">
        <f t="shared" si="4"/>
        <v>理財</v>
      </c>
      <c r="S12" s="167">
        <f t="shared" si="9"/>
        <v>0.77423638778220449</v>
      </c>
      <c r="T12" s="167">
        <f>N12/$N$5</f>
        <v>0.15471965933286019</v>
      </c>
      <c r="U12" s="167">
        <f>M12/$M$5</f>
        <v>2.7351525268652692E-2</v>
      </c>
      <c r="V12" s="167">
        <f t="shared" si="11"/>
        <v>3.0444303171575898E-2</v>
      </c>
      <c r="W12" s="252">
        <f t="shared" si="6"/>
        <v>7.7427101200686108</v>
      </c>
      <c r="X12" s="207">
        <f t="shared" si="7"/>
        <v>1.9770642201834863</v>
      </c>
    </row>
    <row r="13" spans="1:24" x14ac:dyDescent="0.25">
      <c r="A13" t="s">
        <v>1240</v>
      </c>
      <c r="B13" s="80">
        <f t="shared" ref="B13:C13" si="16">S16</f>
        <v>0.18725099601593626</v>
      </c>
      <c r="C13" s="80">
        <f t="shared" si="16"/>
        <v>1.2065294535131299E-2</v>
      </c>
      <c r="D13" s="169"/>
      <c r="E13" s="169"/>
      <c r="K13" s="127" t="s">
        <v>1197</v>
      </c>
      <c r="L13" s="270">
        <v>1186</v>
      </c>
      <c r="M13" s="270">
        <v>8279</v>
      </c>
      <c r="N13" s="270">
        <v>298</v>
      </c>
      <c r="O13" s="270">
        <v>458</v>
      </c>
      <c r="R13" s="148" t="str">
        <f t="shared" si="4"/>
        <v>房市</v>
      </c>
      <c r="S13" s="167">
        <f t="shared" si="9"/>
        <v>0.78751660026560422</v>
      </c>
      <c r="T13" s="167">
        <f t="shared" si="5"/>
        <v>0.21149751596877217</v>
      </c>
      <c r="U13" s="167">
        <f t="shared" si="10"/>
        <v>2.5082330272394288E-2</v>
      </c>
      <c r="V13" s="167">
        <f t="shared" si="11"/>
        <v>3.2351486896941443E-2</v>
      </c>
      <c r="W13" s="252">
        <f t="shared" si="6"/>
        <v>6.9806070826306916</v>
      </c>
      <c r="X13" s="207">
        <f t="shared" si="7"/>
        <v>1.5369127516778522</v>
      </c>
    </row>
    <row r="14" spans="1:24" x14ac:dyDescent="0.25">
      <c r="A14" t="s">
        <v>1242</v>
      </c>
      <c r="B14" s="80">
        <f t="shared" ref="B14:C14" si="17">S17</f>
        <v>0.17994687915006641</v>
      </c>
      <c r="C14" s="80">
        <f t="shared" si="17"/>
        <v>1.4194464158977998E-2</v>
      </c>
      <c r="D14" s="169"/>
      <c r="E14" s="169"/>
      <c r="K14" s="127" t="s">
        <v>1191</v>
      </c>
      <c r="L14" s="270">
        <v>1020</v>
      </c>
      <c r="M14" s="270">
        <v>5586</v>
      </c>
      <c r="N14" s="270">
        <v>167</v>
      </c>
      <c r="O14" s="270">
        <v>324</v>
      </c>
      <c r="R14" s="148" t="str">
        <f t="shared" si="4"/>
        <v>專欄</v>
      </c>
      <c r="S14" s="167">
        <f t="shared" si="9"/>
        <v>0.67729083665338641</v>
      </c>
      <c r="T14" s="167">
        <f>N14/$N$5</f>
        <v>0.11852377572746629</v>
      </c>
      <c r="U14" s="167">
        <f>M14/$M$5</f>
        <v>1.6923529037515945E-2</v>
      </c>
      <c r="V14" s="167">
        <f t="shared" si="11"/>
        <v>2.2886204704386522E-2</v>
      </c>
      <c r="W14" s="252">
        <f t="shared" si="6"/>
        <v>5.4764705882352942</v>
      </c>
      <c r="X14" s="207">
        <f t="shared" si="7"/>
        <v>1.9401197604790419</v>
      </c>
    </row>
    <row r="15" spans="1:24" x14ac:dyDescent="0.25">
      <c r="A15" t="s">
        <v>1241</v>
      </c>
      <c r="B15" s="80">
        <f t="shared" ref="B15:C15" si="18">S18</f>
        <v>0.14873837981407703</v>
      </c>
      <c r="C15" s="80">
        <f t="shared" si="18"/>
        <v>9.9361249112845992E-3</v>
      </c>
      <c r="K15" s="127" t="s">
        <v>1238</v>
      </c>
      <c r="L15" s="270">
        <v>664</v>
      </c>
      <c r="M15" s="270">
        <v>2883</v>
      </c>
      <c r="N15" s="270">
        <v>61</v>
      </c>
      <c r="O15" s="270">
        <v>89</v>
      </c>
      <c r="R15" s="148" t="str">
        <f t="shared" si="4"/>
        <v>商情</v>
      </c>
      <c r="S15" s="167">
        <f t="shared" si="9"/>
        <v>0.44090305444887118</v>
      </c>
      <c r="T15" s="167">
        <f t="shared" si="5"/>
        <v>4.3293115684882894E-2</v>
      </c>
      <c r="U15" s="167">
        <f t="shared" si="10"/>
        <v>8.7344314742496352E-3</v>
      </c>
      <c r="V15" s="167">
        <f t="shared" si="11"/>
        <v>6.2866426502790141E-3</v>
      </c>
      <c r="W15" s="252">
        <f t="shared" si="6"/>
        <v>4.3418674698795181</v>
      </c>
      <c r="X15" s="207">
        <f t="shared" si="7"/>
        <v>1.459016393442623</v>
      </c>
    </row>
    <row r="16" spans="1:24" x14ac:dyDescent="0.25">
      <c r="A16" t="s">
        <v>822</v>
      </c>
      <c r="K16" s="127" t="s">
        <v>1240</v>
      </c>
      <c r="L16" s="270">
        <v>282</v>
      </c>
      <c r="M16" s="270">
        <v>872</v>
      </c>
      <c r="N16" s="270">
        <v>17</v>
      </c>
      <c r="O16" s="270">
        <v>17</v>
      </c>
      <c r="R16" s="148" t="str">
        <f t="shared" si="4"/>
        <v>期貨</v>
      </c>
      <c r="S16" s="167">
        <f t="shared" si="9"/>
        <v>0.18725099601593626</v>
      </c>
      <c r="T16" s="167">
        <f t="shared" si="5"/>
        <v>1.2065294535131299E-2</v>
      </c>
      <c r="U16" s="167">
        <f t="shared" si="10"/>
        <v>2.6418398354303443E-3</v>
      </c>
      <c r="V16" s="167">
        <f t="shared" si="11"/>
        <v>1.2008193826375645E-3</v>
      </c>
      <c r="W16" s="252">
        <f>M16/L16</f>
        <v>3.0921985815602837</v>
      </c>
      <c r="X16" s="207">
        <f t="shared" si="7"/>
        <v>1</v>
      </c>
    </row>
    <row r="17" spans="8:24" x14ac:dyDescent="0.25">
      <c r="K17" s="127" t="s">
        <v>1242</v>
      </c>
      <c r="L17" s="270">
        <v>271</v>
      </c>
      <c r="M17" s="270">
        <v>685</v>
      </c>
      <c r="N17" s="270">
        <v>20</v>
      </c>
      <c r="O17" s="270">
        <v>35</v>
      </c>
      <c r="R17" s="148" t="str">
        <f t="shared" si="4"/>
        <v>OFF學</v>
      </c>
      <c r="S17" s="167">
        <f t="shared" si="9"/>
        <v>0.17994687915006641</v>
      </c>
      <c r="T17" s="167">
        <f t="shared" si="5"/>
        <v>1.4194464158977998E-2</v>
      </c>
      <c r="U17" s="167">
        <f t="shared" si="10"/>
        <v>2.0752984945754424E-3</v>
      </c>
      <c r="V17" s="167">
        <f t="shared" si="11"/>
        <v>2.4722751995479267E-3</v>
      </c>
      <c r="W17" s="252">
        <f t="shared" si="6"/>
        <v>2.5276752767527677</v>
      </c>
      <c r="X17" s="207">
        <f t="shared" si="7"/>
        <v>1.75</v>
      </c>
    </row>
    <row r="18" spans="8:24" ht="16.5" thickBot="1" x14ac:dyDescent="0.3">
      <c r="K18" s="150" t="s">
        <v>1241</v>
      </c>
      <c r="L18" s="270">
        <v>224</v>
      </c>
      <c r="M18" s="270">
        <v>597</v>
      </c>
      <c r="N18" s="270">
        <v>14</v>
      </c>
      <c r="O18" s="270">
        <v>23</v>
      </c>
      <c r="R18" s="149" t="str">
        <f t="shared" si="4"/>
        <v>品味</v>
      </c>
      <c r="S18" s="168">
        <f t="shared" si="9"/>
        <v>0.14873837981407703</v>
      </c>
      <c r="T18" s="168">
        <f t="shared" si="5"/>
        <v>9.9361249112845992E-3</v>
      </c>
      <c r="U18" s="168">
        <f t="shared" si="10"/>
        <v>1.808690804761371E-3</v>
      </c>
      <c r="V18" s="168">
        <f t="shared" si="11"/>
        <v>1.6246379882743519E-3</v>
      </c>
      <c r="W18" s="208">
        <f>M18/L18</f>
        <v>2.6651785714285716</v>
      </c>
      <c r="X18" s="209">
        <f t="shared" si="7"/>
        <v>1.6428571428571428</v>
      </c>
    </row>
    <row r="19" spans="8:24" x14ac:dyDescent="0.25">
      <c r="K19" t="s">
        <v>822</v>
      </c>
      <c r="L19" s="270"/>
      <c r="M19" s="270"/>
      <c r="N19" s="270"/>
      <c r="O19" s="270"/>
    </row>
    <row r="32" spans="8:24" x14ac:dyDescent="0.25">
      <c r="H32">
        <f ca="1">_xlfn.SHEETS()</f>
        <v>72</v>
      </c>
    </row>
    <row r="45" spans="1:1" x14ac:dyDescent="0.25">
      <c r="A45" s="395" t="s">
        <v>858</v>
      </c>
    </row>
  </sheetData>
  <mergeCells count="5">
    <mergeCell ref="K2:O2"/>
    <mergeCell ref="R3:X3"/>
    <mergeCell ref="S4:T4"/>
    <mergeCell ref="U4:V4"/>
    <mergeCell ref="W4:X4"/>
  </mergeCells>
  <phoneticPr fontId="13" type="noConversion"/>
  <hyperlinks>
    <hyperlink ref="A45" location="目錄!A1" display="目錄" xr:uid="{39E73765-19C0-4D3D-9122-66286CF7C5BE}"/>
  </hyperlinks>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F2D76-6A3A-402E-8666-A05749826D43}">
  <dimension ref="A1:X45"/>
  <sheetViews>
    <sheetView zoomScale="70" zoomScaleNormal="70" workbookViewId="0">
      <selection activeCell="N45" sqref="N45"/>
    </sheetView>
  </sheetViews>
  <sheetFormatPr defaultColWidth="8.6640625" defaultRowHeight="15.75" x14ac:dyDescent="0.25"/>
  <cols>
    <col min="11" max="11" width="8.33203125" bestFit="1" customWidth="1"/>
    <col min="12" max="12" width="16.6640625" bestFit="1" customWidth="1"/>
    <col min="13" max="13" width="19.109375" bestFit="1" customWidth="1"/>
    <col min="14" max="14" width="16.6640625" bestFit="1" customWidth="1"/>
    <col min="15" max="15" width="19.109375" bestFit="1" customWidth="1"/>
    <col min="18" max="18" width="8.33203125" bestFit="1" customWidth="1"/>
    <col min="19" max="22" width="6.6640625" bestFit="1" customWidth="1"/>
    <col min="23" max="23" width="5.6640625" bestFit="1" customWidth="1"/>
    <col min="24" max="24" width="5.33203125" bestFit="1" customWidth="1"/>
  </cols>
  <sheetData>
    <row r="1" spans="1:24" ht="16.5" thickBot="1" x14ac:dyDescent="0.3">
      <c r="B1" t="s">
        <v>427</v>
      </c>
      <c r="C1" t="s">
        <v>428</v>
      </c>
      <c r="D1" t="s">
        <v>429</v>
      </c>
      <c r="E1" t="s">
        <v>430</v>
      </c>
    </row>
    <row r="2" spans="1:24" x14ac:dyDescent="0.25">
      <c r="A2" t="s">
        <v>1243</v>
      </c>
      <c r="K2" s="543" t="s">
        <v>1109</v>
      </c>
      <c r="L2" s="526"/>
      <c r="M2" s="526"/>
      <c r="N2" s="526"/>
      <c r="O2" s="527"/>
    </row>
    <row r="3" spans="1:24" x14ac:dyDescent="0.25">
      <c r="A3" t="s">
        <v>1181</v>
      </c>
      <c r="B3" s="80">
        <f>U6</f>
        <v>0.30699269555522568</v>
      </c>
      <c r="C3" s="80">
        <f>V6</f>
        <v>0.31221303948576679</v>
      </c>
      <c r="D3" s="206">
        <f>W6</f>
        <v>68.143913920645602</v>
      </c>
      <c r="E3" s="206">
        <f>X6</f>
        <v>4.1154562383612667</v>
      </c>
      <c r="K3" s="127"/>
      <c r="L3" s="218" t="s">
        <v>421</v>
      </c>
      <c r="M3" s="219" t="s">
        <v>422</v>
      </c>
      <c r="N3" s="218" t="s">
        <v>1140</v>
      </c>
      <c r="O3" s="220" t="s">
        <v>423</v>
      </c>
      <c r="R3" s="507" t="s">
        <v>426</v>
      </c>
      <c r="S3" s="508"/>
      <c r="T3" s="508"/>
      <c r="U3" s="508"/>
      <c r="V3" s="508"/>
      <c r="W3" s="508"/>
      <c r="X3" s="509"/>
    </row>
    <row r="4" spans="1:24" x14ac:dyDescent="0.25">
      <c r="A4" t="s">
        <v>1179</v>
      </c>
      <c r="B4" s="80">
        <f t="shared" ref="B4:E15" si="0">U7</f>
        <v>0.21554625794899915</v>
      </c>
      <c r="C4" s="80">
        <f t="shared" si="0"/>
        <v>0.19870028960938052</v>
      </c>
      <c r="D4" s="206">
        <f t="shared" si="0"/>
        <v>48.931224209078401</v>
      </c>
      <c r="E4" s="206">
        <f t="shared" si="0"/>
        <v>3.3891566265060242</v>
      </c>
      <c r="K4" s="236" t="s">
        <v>280</v>
      </c>
      <c r="L4" s="237" t="s">
        <v>417</v>
      </c>
      <c r="M4" s="237" t="s">
        <v>418</v>
      </c>
      <c r="N4" s="237" t="s">
        <v>419</v>
      </c>
      <c r="O4" s="238" t="s">
        <v>420</v>
      </c>
      <c r="R4" s="148"/>
      <c r="S4" s="517" t="s">
        <v>140</v>
      </c>
      <c r="T4" s="518"/>
      <c r="U4" s="517" t="s">
        <v>314</v>
      </c>
      <c r="V4" s="518"/>
      <c r="W4" s="517" t="s">
        <v>287</v>
      </c>
      <c r="X4" s="519"/>
    </row>
    <row r="5" spans="1:24" x14ac:dyDescent="0.25">
      <c r="A5" t="s">
        <v>1221</v>
      </c>
      <c r="B5" s="80">
        <f t="shared" si="0"/>
        <v>0.15505054942391533</v>
      </c>
      <c r="C5" s="80">
        <f t="shared" si="0"/>
        <v>0.15391679028042665</v>
      </c>
      <c r="D5" s="206">
        <f t="shared" si="0"/>
        <v>34.744059742023083</v>
      </c>
      <c r="E5" s="206">
        <f t="shared" si="0"/>
        <v>2.6573170731707316</v>
      </c>
      <c r="K5" s="127" t="s">
        <v>1243</v>
      </c>
      <c r="L5" s="270">
        <v>1506</v>
      </c>
      <c r="M5" s="270">
        <v>330073</v>
      </c>
      <c r="N5" s="270">
        <v>1409</v>
      </c>
      <c r="O5" s="270">
        <v>14157</v>
      </c>
      <c r="R5" s="131" t="s">
        <v>288</v>
      </c>
      <c r="S5" s="132" t="s">
        <v>424</v>
      </c>
      <c r="T5" s="133" t="s">
        <v>425</v>
      </c>
      <c r="U5" s="132" t="s">
        <v>424</v>
      </c>
      <c r="V5" s="133" t="s">
        <v>425</v>
      </c>
      <c r="W5" s="132" t="s">
        <v>424</v>
      </c>
      <c r="X5" s="134" t="s">
        <v>425</v>
      </c>
    </row>
    <row r="6" spans="1:24" x14ac:dyDescent="0.25">
      <c r="A6" t="s">
        <v>1185</v>
      </c>
      <c r="B6" s="80">
        <f t="shared" si="0"/>
        <v>0.14019928924813602</v>
      </c>
      <c r="C6" s="80">
        <f t="shared" si="0"/>
        <v>0.13484495302677121</v>
      </c>
      <c r="D6" s="206">
        <f t="shared" si="0"/>
        <v>31.717614804660727</v>
      </c>
      <c r="E6" s="206">
        <f t="shared" si="0"/>
        <v>2.6114911080711356</v>
      </c>
      <c r="K6" s="127" t="s">
        <v>1181</v>
      </c>
      <c r="L6" s="270">
        <v>1487</v>
      </c>
      <c r="M6" s="270">
        <v>101330</v>
      </c>
      <c r="N6" s="270">
        <v>1074</v>
      </c>
      <c r="O6" s="270">
        <v>4420</v>
      </c>
      <c r="R6" s="148" t="str">
        <f>K6</f>
        <v>國際</v>
      </c>
      <c r="S6" s="167">
        <f>L6/$L$5</f>
        <v>0.98738379814077026</v>
      </c>
      <c r="T6" s="167">
        <f>N6/$N$5</f>
        <v>0.76224272533711857</v>
      </c>
      <c r="U6" s="167">
        <f>M6/$M$5</f>
        <v>0.30699269555522568</v>
      </c>
      <c r="V6" s="167">
        <f>O6/$O$5</f>
        <v>0.31221303948576679</v>
      </c>
      <c r="W6" s="252">
        <f>M6/L6</f>
        <v>68.143913920645602</v>
      </c>
      <c r="X6" s="207">
        <f>O6/N6</f>
        <v>4.1154562383612667</v>
      </c>
    </row>
    <row r="7" spans="1:24" x14ac:dyDescent="0.25">
      <c r="A7" t="s">
        <v>1237</v>
      </c>
      <c r="B7" s="80">
        <f t="shared" si="0"/>
        <v>4.9482993156059418E-2</v>
      </c>
      <c r="C7" s="80">
        <f t="shared" si="0"/>
        <v>6.4279155188246104E-2</v>
      </c>
      <c r="D7" s="206">
        <f t="shared" si="0"/>
        <v>12.053874538745388</v>
      </c>
      <c r="E7" s="206">
        <f t="shared" si="0"/>
        <v>1.8762886597938144</v>
      </c>
      <c r="K7" s="127" t="s">
        <v>1179</v>
      </c>
      <c r="L7" s="270">
        <v>1454</v>
      </c>
      <c r="M7" s="270">
        <v>71146</v>
      </c>
      <c r="N7" s="270">
        <v>830</v>
      </c>
      <c r="O7" s="270">
        <v>2813</v>
      </c>
      <c r="R7" s="148" t="str">
        <f t="shared" ref="R7:R18" si="1">K7</f>
        <v>證券</v>
      </c>
      <c r="S7" s="167">
        <f>L7/$L$5</f>
        <v>0.96547144754316072</v>
      </c>
      <c r="T7" s="167">
        <f t="shared" ref="T7:T18" si="2">N7/$N$5</f>
        <v>0.58907026259758699</v>
      </c>
      <c r="U7" s="167">
        <f>M7/$M$5</f>
        <v>0.21554625794899915</v>
      </c>
      <c r="V7" s="167">
        <f>O7/$O$5</f>
        <v>0.19870028960938052</v>
      </c>
      <c r="W7" s="252">
        <f t="shared" ref="W7:W18" si="3">M7/L7</f>
        <v>48.931224209078401</v>
      </c>
      <c r="X7" s="207">
        <f t="shared" ref="X7:X18" si="4">O7/N7</f>
        <v>3.3891566265060242</v>
      </c>
    </row>
    <row r="8" spans="1:24" x14ac:dyDescent="0.25">
      <c r="A8" t="s">
        <v>1239</v>
      </c>
      <c r="B8" s="80">
        <f t="shared" si="0"/>
        <v>4.8110569480084707E-2</v>
      </c>
      <c r="C8" s="80">
        <f t="shared" si="0"/>
        <v>3.8779402415766051E-2</v>
      </c>
      <c r="D8" s="206">
        <f t="shared" si="0"/>
        <v>12.765273311897106</v>
      </c>
      <c r="E8" s="206">
        <f t="shared" si="0"/>
        <v>2.1699604743083003</v>
      </c>
      <c r="K8" s="127" t="s">
        <v>1221</v>
      </c>
      <c r="L8" s="270">
        <v>1473</v>
      </c>
      <c r="M8" s="270">
        <v>51178</v>
      </c>
      <c r="N8" s="270">
        <v>820</v>
      </c>
      <c r="O8" s="270">
        <v>2179</v>
      </c>
      <c r="R8" s="148" t="str">
        <f t="shared" si="1"/>
        <v>要聞</v>
      </c>
      <c r="S8" s="167">
        <f t="shared" ref="S8:S18" si="5">L8/$L$5</f>
        <v>0.97808764940239046</v>
      </c>
      <c r="T8" s="167">
        <f t="shared" si="2"/>
        <v>0.5819730305180979</v>
      </c>
      <c r="U8" s="167">
        <f t="shared" ref="U8:U18" si="6">M8/$M$5</f>
        <v>0.15505054942391533</v>
      </c>
      <c r="V8" s="167">
        <f t="shared" ref="V8:V18" si="7">O8/$O$5</f>
        <v>0.15391679028042665</v>
      </c>
      <c r="W8" s="252">
        <f>M8/L8</f>
        <v>34.744059742023083</v>
      </c>
      <c r="X8" s="207">
        <f>O8/N8</f>
        <v>2.6573170731707316</v>
      </c>
    </row>
    <row r="9" spans="1:24" x14ac:dyDescent="0.25">
      <c r="A9" t="s">
        <v>1194</v>
      </c>
      <c r="B9" s="80">
        <f t="shared" si="0"/>
        <v>2.7351525268652692E-2</v>
      </c>
      <c r="C9" s="80">
        <f t="shared" si="0"/>
        <v>3.0444303171575898E-2</v>
      </c>
      <c r="D9" s="206">
        <f t="shared" si="0"/>
        <v>7.7427101200686108</v>
      </c>
      <c r="E9" s="206">
        <f t="shared" si="0"/>
        <v>1.9770642201834863</v>
      </c>
      <c r="K9" s="127" t="s">
        <v>1185</v>
      </c>
      <c r="L9" s="270">
        <v>1459</v>
      </c>
      <c r="M9" s="270">
        <v>46276</v>
      </c>
      <c r="N9" s="270">
        <v>731</v>
      </c>
      <c r="O9" s="270">
        <v>1909</v>
      </c>
      <c r="R9" s="148" t="str">
        <f t="shared" si="1"/>
        <v>產業</v>
      </c>
      <c r="S9" s="167">
        <f t="shared" si="5"/>
        <v>0.96879150066401065</v>
      </c>
      <c r="T9" s="167">
        <f t="shared" si="2"/>
        <v>0.5188076650106459</v>
      </c>
      <c r="U9" s="167">
        <f t="shared" si="6"/>
        <v>0.14019928924813602</v>
      </c>
      <c r="V9" s="167">
        <f t="shared" si="7"/>
        <v>0.13484495302677121</v>
      </c>
      <c r="W9" s="252">
        <f t="shared" si="3"/>
        <v>31.717614804660727</v>
      </c>
      <c r="X9" s="207">
        <f t="shared" si="4"/>
        <v>2.6114911080711356</v>
      </c>
    </row>
    <row r="10" spans="1:24" x14ac:dyDescent="0.25">
      <c r="A10" t="s">
        <v>1197</v>
      </c>
      <c r="B10" s="80">
        <f t="shared" si="0"/>
        <v>2.5082330272394288E-2</v>
      </c>
      <c r="C10" s="80">
        <f t="shared" si="0"/>
        <v>3.2351486896941443E-2</v>
      </c>
      <c r="D10" s="206">
        <f t="shared" si="0"/>
        <v>6.9806070826306916</v>
      </c>
      <c r="E10" s="206">
        <f t="shared" si="0"/>
        <v>1.5369127516778522</v>
      </c>
      <c r="K10" s="127" t="s">
        <v>1237</v>
      </c>
      <c r="L10" s="270">
        <v>1355</v>
      </c>
      <c r="M10" s="270">
        <v>16333</v>
      </c>
      <c r="N10" s="270">
        <v>485</v>
      </c>
      <c r="O10" s="270">
        <v>910</v>
      </c>
      <c r="R10" s="148" t="str">
        <f t="shared" si="1"/>
        <v>金融</v>
      </c>
      <c r="S10" s="167">
        <f>L10/$L$5</f>
        <v>0.89973439575033198</v>
      </c>
      <c r="T10" s="167">
        <f t="shared" si="2"/>
        <v>0.34421575585521647</v>
      </c>
      <c r="U10" s="167">
        <f t="shared" si="6"/>
        <v>4.9482993156059418E-2</v>
      </c>
      <c r="V10" s="167">
        <f t="shared" si="7"/>
        <v>6.4279155188246104E-2</v>
      </c>
      <c r="W10" s="252">
        <f t="shared" si="3"/>
        <v>12.053874538745388</v>
      </c>
      <c r="X10" s="207">
        <f t="shared" si="4"/>
        <v>1.8762886597938144</v>
      </c>
    </row>
    <row r="11" spans="1:24" x14ac:dyDescent="0.25">
      <c r="A11" t="s">
        <v>1191</v>
      </c>
      <c r="B11" s="80">
        <f t="shared" si="0"/>
        <v>1.6923529037515945E-2</v>
      </c>
      <c r="C11" s="80">
        <f t="shared" si="0"/>
        <v>2.2886204704386522E-2</v>
      </c>
      <c r="D11" s="206">
        <f t="shared" si="0"/>
        <v>5.4764705882352942</v>
      </c>
      <c r="E11" s="206">
        <f t="shared" si="0"/>
        <v>1.9401197604790419</v>
      </c>
      <c r="K11" s="127" t="s">
        <v>1239</v>
      </c>
      <c r="L11" s="270">
        <v>1244</v>
      </c>
      <c r="M11" s="270">
        <v>15880</v>
      </c>
      <c r="N11" s="270">
        <v>253</v>
      </c>
      <c r="O11" s="270">
        <v>549</v>
      </c>
      <c r="R11" s="148" t="str">
        <f t="shared" si="1"/>
        <v>兩岸</v>
      </c>
      <c r="S11" s="167">
        <f t="shared" si="5"/>
        <v>0.82602921646746352</v>
      </c>
      <c r="T11" s="167">
        <f>N11/$N$5</f>
        <v>0.17955997161107168</v>
      </c>
      <c r="U11" s="167">
        <f t="shared" si="6"/>
        <v>4.8110569480084707E-2</v>
      </c>
      <c r="V11" s="167">
        <f t="shared" si="7"/>
        <v>3.8779402415766051E-2</v>
      </c>
      <c r="W11" s="252">
        <f t="shared" si="3"/>
        <v>12.765273311897106</v>
      </c>
      <c r="X11" s="207">
        <f t="shared" si="4"/>
        <v>2.1699604743083003</v>
      </c>
    </row>
    <row r="12" spans="1:24" x14ac:dyDescent="0.25">
      <c r="A12" t="s">
        <v>1238</v>
      </c>
      <c r="B12" s="80">
        <f t="shared" si="0"/>
        <v>8.7344314742496352E-3</v>
      </c>
      <c r="C12" s="80">
        <f t="shared" si="0"/>
        <v>6.2866426502790141E-3</v>
      </c>
      <c r="D12" s="206">
        <f t="shared" si="0"/>
        <v>4.3418674698795181</v>
      </c>
      <c r="E12" s="206">
        <f t="shared" si="0"/>
        <v>1.459016393442623</v>
      </c>
      <c r="K12" s="127" t="s">
        <v>1194</v>
      </c>
      <c r="L12" s="270">
        <v>1166</v>
      </c>
      <c r="M12" s="270">
        <v>9028</v>
      </c>
      <c r="N12" s="270">
        <v>218</v>
      </c>
      <c r="O12" s="270">
        <v>431</v>
      </c>
      <c r="R12" s="148" t="str">
        <f t="shared" si="1"/>
        <v>理財</v>
      </c>
      <c r="S12" s="167">
        <f t="shared" si="5"/>
        <v>0.77423638778220449</v>
      </c>
      <c r="T12" s="167">
        <f t="shared" si="2"/>
        <v>0.15471965933286019</v>
      </c>
      <c r="U12" s="167">
        <f t="shared" si="6"/>
        <v>2.7351525268652692E-2</v>
      </c>
      <c r="V12" s="167">
        <f t="shared" si="7"/>
        <v>3.0444303171575898E-2</v>
      </c>
      <c r="W12" s="252">
        <f t="shared" si="3"/>
        <v>7.7427101200686108</v>
      </c>
      <c r="X12" s="207">
        <f t="shared" si="4"/>
        <v>1.9770642201834863</v>
      </c>
    </row>
    <row r="13" spans="1:24" x14ac:dyDescent="0.25">
      <c r="A13" t="s">
        <v>1240</v>
      </c>
      <c r="B13" s="80">
        <f t="shared" si="0"/>
        <v>2.6418398354303443E-3</v>
      </c>
      <c r="C13" s="80">
        <f t="shared" si="0"/>
        <v>1.2008193826375645E-3</v>
      </c>
      <c r="D13" s="206">
        <f t="shared" si="0"/>
        <v>3.0921985815602837</v>
      </c>
      <c r="E13" s="206">
        <f t="shared" si="0"/>
        <v>1</v>
      </c>
      <c r="K13" s="127" t="s">
        <v>1197</v>
      </c>
      <c r="L13" s="270">
        <v>1186</v>
      </c>
      <c r="M13" s="270">
        <v>8279</v>
      </c>
      <c r="N13" s="270">
        <v>298</v>
      </c>
      <c r="O13" s="270">
        <v>458</v>
      </c>
      <c r="R13" s="148" t="str">
        <f t="shared" si="1"/>
        <v>房市</v>
      </c>
      <c r="S13" s="167">
        <f t="shared" si="5"/>
        <v>0.78751660026560422</v>
      </c>
      <c r="T13" s="167">
        <f t="shared" si="2"/>
        <v>0.21149751596877217</v>
      </c>
      <c r="U13" s="167">
        <f t="shared" si="6"/>
        <v>2.5082330272394288E-2</v>
      </c>
      <c r="V13" s="167">
        <f t="shared" si="7"/>
        <v>3.2351486896941443E-2</v>
      </c>
      <c r="W13" s="252">
        <f t="shared" si="3"/>
        <v>6.9806070826306916</v>
      </c>
      <c r="X13" s="207">
        <f t="shared" si="4"/>
        <v>1.5369127516778522</v>
      </c>
    </row>
    <row r="14" spans="1:24" x14ac:dyDescent="0.25">
      <c r="A14" t="s">
        <v>1242</v>
      </c>
      <c r="B14" s="80">
        <f t="shared" si="0"/>
        <v>2.0752984945754424E-3</v>
      </c>
      <c r="C14" s="80">
        <f t="shared" si="0"/>
        <v>2.4722751995479267E-3</v>
      </c>
      <c r="D14" s="206">
        <f t="shared" si="0"/>
        <v>2.5276752767527677</v>
      </c>
      <c r="E14" s="206">
        <f t="shared" si="0"/>
        <v>1.75</v>
      </c>
      <c r="K14" s="127" t="s">
        <v>1191</v>
      </c>
      <c r="L14" s="270">
        <v>1020</v>
      </c>
      <c r="M14" s="270">
        <v>5586</v>
      </c>
      <c r="N14" s="270">
        <v>167</v>
      </c>
      <c r="O14" s="270">
        <v>324</v>
      </c>
      <c r="R14" s="148" t="str">
        <f t="shared" si="1"/>
        <v>專欄</v>
      </c>
      <c r="S14" s="167">
        <f t="shared" si="5"/>
        <v>0.67729083665338641</v>
      </c>
      <c r="T14" s="167">
        <f t="shared" si="2"/>
        <v>0.11852377572746629</v>
      </c>
      <c r="U14" s="167">
        <f>M14/$M$5</f>
        <v>1.6923529037515945E-2</v>
      </c>
      <c r="V14" s="167">
        <f t="shared" si="7"/>
        <v>2.2886204704386522E-2</v>
      </c>
      <c r="W14" s="252">
        <f t="shared" si="3"/>
        <v>5.4764705882352942</v>
      </c>
      <c r="X14" s="207">
        <f t="shared" si="4"/>
        <v>1.9401197604790419</v>
      </c>
    </row>
    <row r="15" spans="1:24" x14ac:dyDescent="0.25">
      <c r="A15" t="s">
        <v>1241</v>
      </c>
      <c r="B15" s="80">
        <f t="shared" si="0"/>
        <v>1.808690804761371E-3</v>
      </c>
      <c r="C15" s="80">
        <f t="shared" si="0"/>
        <v>1.6246379882743519E-3</v>
      </c>
      <c r="D15" s="206">
        <f t="shared" si="0"/>
        <v>2.6651785714285716</v>
      </c>
      <c r="E15" s="206">
        <f t="shared" si="0"/>
        <v>1.6428571428571428</v>
      </c>
      <c r="K15" s="127" t="s">
        <v>1238</v>
      </c>
      <c r="L15" s="270">
        <v>664</v>
      </c>
      <c r="M15" s="270">
        <v>2883</v>
      </c>
      <c r="N15" s="270">
        <v>61</v>
      </c>
      <c r="O15" s="270">
        <v>89</v>
      </c>
      <c r="R15" s="148" t="str">
        <f t="shared" si="1"/>
        <v>商情</v>
      </c>
      <c r="S15" s="167">
        <f t="shared" si="5"/>
        <v>0.44090305444887118</v>
      </c>
      <c r="T15" s="167">
        <f t="shared" si="2"/>
        <v>4.3293115684882894E-2</v>
      </c>
      <c r="U15" s="167">
        <f t="shared" si="6"/>
        <v>8.7344314742496352E-3</v>
      </c>
      <c r="V15" s="167">
        <f t="shared" si="7"/>
        <v>6.2866426502790141E-3</v>
      </c>
      <c r="W15" s="252">
        <f t="shared" si="3"/>
        <v>4.3418674698795181</v>
      </c>
      <c r="X15" s="207">
        <f t="shared" si="4"/>
        <v>1.459016393442623</v>
      </c>
    </row>
    <row r="16" spans="1:24" x14ac:dyDescent="0.25">
      <c r="A16" t="s">
        <v>822</v>
      </c>
      <c r="K16" s="127" t="s">
        <v>1240</v>
      </c>
      <c r="L16" s="270">
        <v>282</v>
      </c>
      <c r="M16" s="270">
        <v>872</v>
      </c>
      <c r="N16" s="270">
        <v>17</v>
      </c>
      <c r="O16" s="270">
        <v>17</v>
      </c>
      <c r="R16" s="148" t="str">
        <f t="shared" si="1"/>
        <v>期貨</v>
      </c>
      <c r="S16" s="167">
        <f t="shared" si="5"/>
        <v>0.18725099601593626</v>
      </c>
      <c r="T16" s="167">
        <f t="shared" si="2"/>
        <v>1.2065294535131299E-2</v>
      </c>
      <c r="U16" s="167">
        <f t="shared" si="6"/>
        <v>2.6418398354303443E-3</v>
      </c>
      <c r="V16" s="167">
        <f t="shared" si="7"/>
        <v>1.2008193826375645E-3</v>
      </c>
      <c r="W16" s="252">
        <f t="shared" si="3"/>
        <v>3.0921985815602837</v>
      </c>
      <c r="X16" s="207">
        <f t="shared" si="4"/>
        <v>1</v>
      </c>
    </row>
    <row r="17" spans="8:24" x14ac:dyDescent="0.25">
      <c r="K17" s="127" t="s">
        <v>1242</v>
      </c>
      <c r="L17" s="270">
        <v>271</v>
      </c>
      <c r="M17" s="270">
        <v>685</v>
      </c>
      <c r="N17" s="270">
        <v>20</v>
      </c>
      <c r="O17" s="270">
        <v>35</v>
      </c>
      <c r="R17" s="148" t="str">
        <f t="shared" si="1"/>
        <v>OFF學</v>
      </c>
      <c r="S17" s="167">
        <f t="shared" si="5"/>
        <v>0.17994687915006641</v>
      </c>
      <c r="T17" s="167">
        <f t="shared" si="2"/>
        <v>1.4194464158977998E-2</v>
      </c>
      <c r="U17" s="167">
        <f t="shared" si="6"/>
        <v>2.0752984945754424E-3</v>
      </c>
      <c r="V17" s="167">
        <f t="shared" si="7"/>
        <v>2.4722751995479267E-3</v>
      </c>
      <c r="W17" s="252">
        <f t="shared" si="3"/>
        <v>2.5276752767527677</v>
      </c>
      <c r="X17" s="207">
        <f t="shared" si="4"/>
        <v>1.75</v>
      </c>
    </row>
    <row r="18" spans="8:24" ht="16.5" thickBot="1" x14ac:dyDescent="0.3">
      <c r="K18" s="150" t="s">
        <v>1241</v>
      </c>
      <c r="L18" s="270">
        <v>224</v>
      </c>
      <c r="M18" s="270">
        <v>597</v>
      </c>
      <c r="N18" s="270">
        <v>14</v>
      </c>
      <c r="O18" s="270">
        <v>23</v>
      </c>
      <c r="R18" s="149" t="str">
        <f t="shared" si="1"/>
        <v>品味</v>
      </c>
      <c r="S18" s="168">
        <f t="shared" si="5"/>
        <v>0.14873837981407703</v>
      </c>
      <c r="T18" s="168">
        <f t="shared" si="2"/>
        <v>9.9361249112845992E-3</v>
      </c>
      <c r="U18" s="168">
        <f t="shared" si="6"/>
        <v>1.808690804761371E-3</v>
      </c>
      <c r="V18" s="168">
        <f t="shared" si="7"/>
        <v>1.6246379882743519E-3</v>
      </c>
      <c r="W18" s="208">
        <f t="shared" si="3"/>
        <v>2.6651785714285716</v>
      </c>
      <c r="X18" s="209">
        <f t="shared" si="4"/>
        <v>1.6428571428571428</v>
      </c>
    </row>
    <row r="19" spans="8:24" x14ac:dyDescent="0.25">
      <c r="K19" t="s">
        <v>822</v>
      </c>
      <c r="L19" s="270"/>
      <c r="M19" s="270"/>
      <c r="N19" s="270"/>
      <c r="O19" s="270"/>
    </row>
    <row r="32" spans="8:24" x14ac:dyDescent="0.25">
      <c r="H32">
        <f ca="1">_xlfn.SHEETS()</f>
        <v>72</v>
      </c>
    </row>
    <row r="45" spans="1:1" x14ac:dyDescent="0.25">
      <c r="A45" s="395" t="s">
        <v>858</v>
      </c>
    </row>
  </sheetData>
  <mergeCells count="5">
    <mergeCell ref="K2:O2"/>
    <mergeCell ref="R3:X3"/>
    <mergeCell ref="S4:T4"/>
    <mergeCell ref="U4:V4"/>
    <mergeCell ref="W4:X4"/>
  </mergeCells>
  <phoneticPr fontId="13" type="noConversion"/>
  <hyperlinks>
    <hyperlink ref="A45" location="目錄!A1" display="目錄" xr:uid="{BB6DB207-8E6E-4EA7-B59C-CCB8681EE9F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E890-451C-47A2-AD03-3315CDECC76A}">
  <dimension ref="A1:AB48"/>
  <sheetViews>
    <sheetView topLeftCell="H1" zoomScale="70" zoomScaleNormal="70" workbookViewId="0">
      <selection activeCell="P12" sqref="P12:P13"/>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8" ht="16.5" thickBot="1" x14ac:dyDescent="0.3">
      <c r="B1" s="20" t="s">
        <v>54</v>
      </c>
      <c r="C1" s="20" t="s">
        <v>55</v>
      </c>
      <c r="D1" s="21" t="s">
        <v>56</v>
      </c>
      <c r="E1" s="21" t="s">
        <v>93</v>
      </c>
    </row>
    <row r="2" spans="1:28" x14ac:dyDescent="0.25">
      <c r="A2" t="str">
        <f>MONTH(J6)&amp;"月"</f>
        <v>3月</v>
      </c>
      <c r="B2" s="45">
        <f>Y6</f>
        <v>0.97247706422018354</v>
      </c>
      <c r="C2" s="45">
        <f t="shared" ref="C2:E2" si="0">Z6</f>
        <v>1.7167381974248927E-2</v>
      </c>
      <c r="D2" s="45">
        <f t="shared" si="0"/>
        <v>-3.5366931918656055E-3</v>
      </c>
      <c r="E2" s="45">
        <f t="shared" si="0"/>
        <v>2.6238286479250333E-2</v>
      </c>
      <c r="J2" s="452" t="s">
        <v>1052</v>
      </c>
      <c r="K2" s="453"/>
      <c r="L2" s="453"/>
      <c r="M2" s="453"/>
      <c r="N2" s="453"/>
      <c r="O2" s="453"/>
      <c r="P2" s="453"/>
      <c r="Q2" s="453"/>
      <c r="R2" s="453"/>
      <c r="S2" s="453"/>
      <c r="T2" s="453"/>
      <c r="U2" s="453"/>
      <c r="V2" s="453"/>
      <c r="W2" s="453"/>
      <c r="X2" s="454"/>
      <c r="Y2" s="457" t="s">
        <v>92</v>
      </c>
      <c r="Z2" s="457"/>
      <c r="AA2" s="457"/>
      <c r="AB2" s="458"/>
    </row>
    <row r="3" spans="1:28" x14ac:dyDescent="0.25">
      <c r="A3" t="str">
        <f t="shared" ref="A3:A14" si="1">MONTH(J7)&amp;"月"</f>
        <v>4月</v>
      </c>
      <c r="B3" s="45">
        <f t="shared" ref="B3:B14" si="2">Y7</f>
        <v>0</v>
      </c>
      <c r="C3" s="45">
        <f t="shared" ref="C3:C14" si="3">Z7</f>
        <v>5.0632911392405063E-2</v>
      </c>
      <c r="D3" s="45">
        <f t="shared" ref="D3:D14" si="4">AA7</f>
        <v>-2.070393374741201E-3</v>
      </c>
      <c r="E3" s="45">
        <f t="shared" ref="E3:E14" si="5">AB7</f>
        <v>1.3044612575006521E-3</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8" t="s">
        <v>54</v>
      </c>
      <c r="Z3" s="18" t="s">
        <v>55</v>
      </c>
      <c r="AA3" s="40" t="s">
        <v>56</v>
      </c>
      <c r="AB3" s="41" t="s">
        <v>93</v>
      </c>
    </row>
    <row r="4" spans="1:28" x14ac:dyDescent="0.25">
      <c r="A4" t="str">
        <f t="shared" si="1"/>
        <v>5月</v>
      </c>
      <c r="B4" s="45">
        <f t="shared" si="2"/>
        <v>-6.0465116279069767E-2</v>
      </c>
      <c r="C4" s="45">
        <f t="shared" si="3"/>
        <v>-1.2048192771084338E-2</v>
      </c>
      <c r="D4" s="45">
        <f t="shared" si="4"/>
        <v>1.066982809721399E-2</v>
      </c>
      <c r="E4" s="45">
        <f t="shared" si="5"/>
        <v>5.211047420531527E-3</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B4" s="39"/>
    </row>
    <row r="5" spans="1:28" x14ac:dyDescent="0.25">
      <c r="A5" t="str">
        <f t="shared" si="1"/>
        <v>6月</v>
      </c>
      <c r="B5" s="45">
        <f t="shared" si="2"/>
        <v>-4.9504950495049507E-2</v>
      </c>
      <c r="C5" s="45">
        <f t="shared" si="3"/>
        <v>-1.2195121951219513E-2</v>
      </c>
      <c r="D5" s="45">
        <f t="shared" si="4"/>
        <v>1.0850439882697948E-2</v>
      </c>
      <c r="E5" s="45">
        <f t="shared" si="5"/>
        <v>6.2208398133748056E-3</v>
      </c>
      <c r="J5" s="29">
        <v>45323</v>
      </c>
      <c r="K5" t="s">
        <v>1144</v>
      </c>
      <c r="L5" s="270">
        <v>7443</v>
      </c>
      <c r="M5" s="270">
        <v>3708</v>
      </c>
      <c r="N5" s="270">
        <v>3735</v>
      </c>
      <c r="O5" s="270">
        <v>378</v>
      </c>
      <c r="P5" s="270">
        <v>343</v>
      </c>
      <c r="Q5" s="270">
        <v>2987</v>
      </c>
      <c r="R5" s="270">
        <v>109</v>
      </c>
      <c r="S5" s="270">
        <v>233</v>
      </c>
      <c r="T5" s="270">
        <v>3393</v>
      </c>
      <c r="U5" s="270">
        <v>0</v>
      </c>
      <c r="V5" s="270">
        <v>0</v>
      </c>
      <c r="W5" s="270">
        <v>1043</v>
      </c>
      <c r="X5" s="270">
        <v>1043</v>
      </c>
      <c r="AB5" s="39"/>
    </row>
    <row r="6" spans="1:28" x14ac:dyDescent="0.25">
      <c r="A6" t="str">
        <f t="shared" si="1"/>
        <v>7月</v>
      </c>
      <c r="B6" s="45">
        <f t="shared" si="2"/>
        <v>-5.7291666666666664E-2</v>
      </c>
      <c r="C6" s="45">
        <f t="shared" si="3"/>
        <v>-3.7037037037037035E-2</v>
      </c>
      <c r="D6" s="45">
        <f t="shared" si="4"/>
        <v>1.0733971569480708E-2</v>
      </c>
      <c r="E6" s="45">
        <f t="shared" si="5"/>
        <v>4.3791859866048428E-3</v>
      </c>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c r="Y6" s="34">
        <f>(R6-R5)/R5</f>
        <v>0.97247706422018354</v>
      </c>
      <c r="Z6" s="34">
        <f t="shared" ref="Z6:AA6" si="6">(S6-S5)/S5</f>
        <v>1.7167381974248927E-2</v>
      </c>
      <c r="AA6" s="34">
        <f t="shared" si="6"/>
        <v>-3.5366931918656055E-3</v>
      </c>
      <c r="AB6" s="42">
        <f>(N6-N5)/N5</f>
        <v>2.6238286479250333E-2</v>
      </c>
    </row>
    <row r="7" spans="1:28" x14ac:dyDescent="0.25">
      <c r="A7" t="str">
        <f t="shared" si="1"/>
        <v>8月</v>
      </c>
      <c r="B7" s="45">
        <f t="shared" si="2"/>
        <v>-4.9723756906077346E-2</v>
      </c>
      <c r="C7" s="45">
        <f t="shared" si="3"/>
        <v>-2.9914529914529916E-2</v>
      </c>
      <c r="D7" s="45">
        <f t="shared" si="4"/>
        <v>-5.4535017221584384E-3</v>
      </c>
      <c r="E7" s="45">
        <f t="shared" si="5"/>
        <v>-8.9766606822262122E-3</v>
      </c>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c r="Y7" s="34">
        <f t="shared" ref="Y7:Y18" si="7">(R7-R6)/R6</f>
        <v>0</v>
      </c>
      <c r="Z7" s="34">
        <f t="shared" ref="Z7:Z18" si="8">(S7-S6)/S6</f>
        <v>5.0632911392405063E-2</v>
      </c>
      <c r="AA7" s="34">
        <f t="shared" ref="AA7:AA18" si="9">(T7-T6)/T6</f>
        <v>-2.070393374741201E-3</v>
      </c>
      <c r="AB7" s="42">
        <f t="shared" ref="AB7:AB18" si="10">(N7-N6)/N6</f>
        <v>1.3044612575006521E-3</v>
      </c>
    </row>
    <row r="8" spans="1:28" x14ac:dyDescent="0.25">
      <c r="A8" t="str">
        <f t="shared" si="1"/>
        <v>9月</v>
      </c>
      <c r="B8" s="45">
        <f t="shared" si="2"/>
        <v>-2.3255813953488372E-2</v>
      </c>
      <c r="C8" s="45">
        <f t="shared" si="3"/>
        <v>-1.3215859030837005E-2</v>
      </c>
      <c r="D8" s="45">
        <f t="shared" si="4"/>
        <v>2.0202020202020202E-3</v>
      </c>
      <c r="E8" s="45">
        <f t="shared" si="5"/>
        <v>0</v>
      </c>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c r="Y8" s="34">
        <f t="shared" si="7"/>
        <v>-6.0465116279069767E-2</v>
      </c>
      <c r="Z8" s="34">
        <f>(S8-S7)/S7</f>
        <v>-1.2048192771084338E-2</v>
      </c>
      <c r="AA8" s="34">
        <f t="shared" si="9"/>
        <v>1.066982809721399E-2</v>
      </c>
      <c r="AB8" s="42">
        <f t="shared" si="10"/>
        <v>5.211047420531527E-3</v>
      </c>
    </row>
    <row r="9" spans="1:28" x14ac:dyDescent="0.25">
      <c r="A9" t="str">
        <f t="shared" si="1"/>
        <v>10月</v>
      </c>
      <c r="B9" s="45">
        <f t="shared" si="2"/>
        <v>-4.1666666666666664E-2</v>
      </c>
      <c r="C9" s="45">
        <f t="shared" si="3"/>
        <v>1.3392857142857142E-2</v>
      </c>
      <c r="D9" s="45">
        <f t="shared" si="4"/>
        <v>1.152073732718894E-3</v>
      </c>
      <c r="E9" s="45">
        <f t="shared" si="5"/>
        <v>0</v>
      </c>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c r="Y9" s="34">
        <f t="shared" si="7"/>
        <v>-4.9504950495049507E-2</v>
      </c>
      <c r="Z9" s="34">
        <f t="shared" si="8"/>
        <v>-1.2195121951219513E-2</v>
      </c>
      <c r="AA9" s="34">
        <f t="shared" si="9"/>
        <v>1.0850439882697948E-2</v>
      </c>
      <c r="AB9" s="42">
        <f t="shared" si="10"/>
        <v>6.2208398133748056E-3</v>
      </c>
    </row>
    <row r="10" spans="1:28" x14ac:dyDescent="0.25">
      <c r="A10" t="str">
        <f t="shared" si="1"/>
        <v>11月</v>
      </c>
      <c r="B10" s="45">
        <f t="shared" si="2"/>
        <v>-3.7267080745341616E-2</v>
      </c>
      <c r="C10" s="45">
        <f t="shared" si="3"/>
        <v>-3.9647577092511016E-2</v>
      </c>
      <c r="D10" s="45">
        <f t="shared" si="4"/>
        <v>3.1933256616800923E-2</v>
      </c>
      <c r="E10" s="45">
        <f t="shared" si="5"/>
        <v>2.4844720496894408E-2</v>
      </c>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c r="Y10" s="34">
        <f t="shared" si="7"/>
        <v>-5.7291666666666664E-2</v>
      </c>
      <c r="Z10" s="34">
        <f t="shared" si="8"/>
        <v>-3.7037037037037035E-2</v>
      </c>
      <c r="AA10" s="34">
        <f t="shared" si="9"/>
        <v>1.0733971569480708E-2</v>
      </c>
      <c r="AB10" s="42">
        <f t="shared" si="10"/>
        <v>4.3791859866048428E-3</v>
      </c>
    </row>
    <row r="11" spans="1:28" x14ac:dyDescent="0.25">
      <c r="A11" t="str">
        <f t="shared" si="1"/>
        <v>12月</v>
      </c>
      <c r="B11" s="45">
        <f t="shared" si="2"/>
        <v>0.25161290322580643</v>
      </c>
      <c r="C11" s="45">
        <f t="shared" si="3"/>
        <v>-6.8807339449541288E-2</v>
      </c>
      <c r="D11" s="45">
        <f t="shared" si="4"/>
        <v>-1.9793699470309453E-2</v>
      </c>
      <c r="E11" s="45">
        <f t="shared" si="5"/>
        <v>-1.1868686868686869E-2</v>
      </c>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c r="Y11" s="34">
        <f t="shared" si="7"/>
        <v>-4.9723756906077346E-2</v>
      </c>
      <c r="Z11" s="34">
        <f t="shared" si="8"/>
        <v>-2.9914529914529916E-2</v>
      </c>
      <c r="AA11" s="34">
        <f t="shared" si="9"/>
        <v>-5.4535017221584384E-3</v>
      </c>
      <c r="AB11" s="42">
        <f t="shared" si="10"/>
        <v>-8.9766606822262122E-3</v>
      </c>
    </row>
    <row r="12" spans="1:28" x14ac:dyDescent="0.25">
      <c r="A12" t="str">
        <f t="shared" si="1"/>
        <v>1月</v>
      </c>
      <c r="B12" s="45">
        <f t="shared" si="2"/>
        <v>8.247422680412371E-2</v>
      </c>
      <c r="C12" s="45">
        <f t="shared" si="3"/>
        <v>-5.9113300492610835E-2</v>
      </c>
      <c r="D12" s="45">
        <f t="shared" si="4"/>
        <v>-1.6780432309442549E-2</v>
      </c>
      <c r="E12" s="45">
        <f t="shared" si="5"/>
        <v>-1.4055711730130335E-2</v>
      </c>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c r="Y12" s="34">
        <f t="shared" si="7"/>
        <v>-2.3255813953488372E-2</v>
      </c>
      <c r="Z12" s="34">
        <f t="shared" si="8"/>
        <v>-1.3215859030837005E-2</v>
      </c>
      <c r="AA12" s="34">
        <f t="shared" si="9"/>
        <v>2.0202020202020202E-3</v>
      </c>
      <c r="AB12" s="42">
        <f t="shared" si="10"/>
        <v>0</v>
      </c>
    </row>
    <row r="13" spans="1:28" x14ac:dyDescent="0.25">
      <c r="A13" t="str">
        <f t="shared" si="1"/>
        <v>2月</v>
      </c>
      <c r="B13" s="45">
        <f t="shared" si="2"/>
        <v>1.9047619047619049E-2</v>
      </c>
      <c r="C13" s="45">
        <f t="shared" si="3"/>
        <v>-0.10471204188481675</v>
      </c>
      <c r="D13" s="45">
        <f t="shared" si="4"/>
        <v>-2.7769742551345098E-2</v>
      </c>
      <c r="E13" s="45">
        <f t="shared" si="5"/>
        <v>-2.9030585795749093E-2</v>
      </c>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c r="Y13" s="34">
        <f t="shared" si="7"/>
        <v>-4.1666666666666664E-2</v>
      </c>
      <c r="Z13" s="34">
        <f t="shared" si="8"/>
        <v>1.3392857142857142E-2</v>
      </c>
      <c r="AA13" s="34">
        <f t="shared" si="9"/>
        <v>1.152073732718894E-3</v>
      </c>
      <c r="AB13" s="42">
        <f t="shared" si="10"/>
        <v>0</v>
      </c>
    </row>
    <row r="14" spans="1:28" x14ac:dyDescent="0.25">
      <c r="A14" t="str">
        <f t="shared" si="1"/>
        <v>3月</v>
      </c>
      <c r="B14" s="45">
        <f t="shared" si="2"/>
        <v>4.6728971962616821E-2</v>
      </c>
      <c r="C14" s="45">
        <f t="shared" si="3"/>
        <v>-0.1111111111111111</v>
      </c>
      <c r="D14" s="45">
        <f t="shared" si="4"/>
        <v>-1.576911633442428E-2</v>
      </c>
      <c r="E14" s="45">
        <f t="shared" si="5"/>
        <v>-1.6550987720234916E-2</v>
      </c>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c r="Y14" s="34">
        <f t="shared" si="7"/>
        <v>-3.7267080745341616E-2</v>
      </c>
      <c r="Z14" s="34">
        <f t="shared" si="8"/>
        <v>-3.9647577092511016E-2</v>
      </c>
      <c r="AA14" s="34">
        <f t="shared" si="9"/>
        <v>3.1933256616800923E-2</v>
      </c>
      <c r="AB14" s="42">
        <f t="shared" si="10"/>
        <v>2.4844720496894408E-2</v>
      </c>
    </row>
    <row r="15" spans="1:28"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c r="Y15" s="34">
        <f t="shared" si="7"/>
        <v>0.25161290322580643</v>
      </c>
      <c r="Z15" s="34">
        <f t="shared" si="8"/>
        <v>-6.8807339449541288E-2</v>
      </c>
      <c r="AA15" s="34">
        <f t="shared" si="9"/>
        <v>-1.9793699470309453E-2</v>
      </c>
      <c r="AB15" s="42">
        <f t="shared" si="10"/>
        <v>-1.1868686868686869E-2</v>
      </c>
    </row>
    <row r="16" spans="1:28"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c r="Y16" s="34">
        <f t="shared" si="7"/>
        <v>8.247422680412371E-2</v>
      </c>
      <c r="Z16" s="34">
        <f t="shared" si="8"/>
        <v>-5.9113300492610835E-2</v>
      </c>
      <c r="AA16" s="34">
        <f t="shared" si="9"/>
        <v>-1.6780432309442549E-2</v>
      </c>
      <c r="AB16" s="42">
        <f t="shared" si="10"/>
        <v>-1.4055711730130335E-2</v>
      </c>
    </row>
    <row r="17" spans="1:28"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c r="Y17" s="34">
        <f t="shared" si="7"/>
        <v>1.9047619047619049E-2</v>
      </c>
      <c r="Z17" s="34">
        <f t="shared" si="8"/>
        <v>-0.10471204188481675</v>
      </c>
      <c r="AA17" s="34">
        <f t="shared" si="9"/>
        <v>-2.7769742551345098E-2</v>
      </c>
      <c r="AB17" s="42">
        <f t="shared" si="10"/>
        <v>-2.9030585795749093E-2</v>
      </c>
    </row>
    <row r="18" spans="1:28"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c r="Y18" s="43">
        <f t="shared" si="7"/>
        <v>4.6728971962616821E-2</v>
      </c>
      <c r="Z18" s="43">
        <f t="shared" si="8"/>
        <v>-0.1111111111111111</v>
      </c>
      <c r="AA18" s="43">
        <f t="shared" si="9"/>
        <v>-1.576911633442428E-2</v>
      </c>
      <c r="AB18" s="44">
        <f t="shared" si="10"/>
        <v>-1.6550987720234916E-2</v>
      </c>
    </row>
    <row r="19" spans="1:28" x14ac:dyDescent="0.25">
      <c r="T19" s="10"/>
    </row>
    <row r="20" spans="1:28" x14ac:dyDescent="0.25">
      <c r="T20" s="10"/>
    </row>
    <row r="21" spans="1:28" x14ac:dyDescent="0.25">
      <c r="T21" s="10"/>
    </row>
    <row r="22" spans="1:28" x14ac:dyDescent="0.25">
      <c r="T22" s="10"/>
    </row>
    <row r="23" spans="1:28" x14ac:dyDescent="0.25">
      <c r="T23" s="10"/>
    </row>
    <row r="24" spans="1:28" x14ac:dyDescent="0.25">
      <c r="T24" s="10"/>
    </row>
    <row r="25" spans="1:28" x14ac:dyDescent="0.25">
      <c r="T25" s="10"/>
    </row>
    <row r="26" spans="1:28" x14ac:dyDescent="0.25">
      <c r="T26" s="10"/>
    </row>
    <row r="27" spans="1:28" x14ac:dyDescent="0.25">
      <c r="T27" s="10"/>
    </row>
    <row r="28" spans="1:28" x14ac:dyDescent="0.25">
      <c r="T28" s="10"/>
    </row>
    <row r="29" spans="1:28" x14ac:dyDescent="0.25">
      <c r="T29" s="10"/>
    </row>
    <row r="30" spans="1:28" x14ac:dyDescent="0.25">
      <c r="T30" s="10"/>
    </row>
    <row r="31" spans="1:28" x14ac:dyDescent="0.25">
      <c r="T31" s="10"/>
    </row>
    <row r="32" spans="1:28"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2">
    <mergeCell ref="J2:X2"/>
    <mergeCell ref="Y2:AB2"/>
  </mergeCells>
  <phoneticPr fontId="13" type="noConversion"/>
  <hyperlinks>
    <hyperlink ref="A48" location="目錄!A1" display="目錄" xr:uid="{C0E54513-70C6-429D-9A70-AA7882C5D427}"/>
  </hyperlinks>
  <pageMargins left="0.7" right="0.7" top="0.75" bottom="0.75" header="0.3" footer="0.3"/>
  <pageSetup paperSize="9" orientation="portrait" horizontalDpi="0" verticalDpi="0"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1AE03-46B2-4594-99C5-B18577BB44AC}">
  <dimension ref="A1:W97"/>
  <sheetViews>
    <sheetView zoomScale="70" zoomScaleNormal="70" workbookViewId="0">
      <selection activeCell="C22" sqref="C22"/>
    </sheetView>
  </sheetViews>
  <sheetFormatPr defaultColWidth="8.6640625" defaultRowHeight="15.75" x14ac:dyDescent="0.25"/>
  <cols>
    <col min="1" max="1" width="14.33203125" bestFit="1" customWidth="1"/>
    <col min="2" max="2" width="17.88671875" style="1" bestFit="1" customWidth="1"/>
    <col min="3" max="3" width="17.109375" style="1" bestFit="1" customWidth="1"/>
    <col min="4" max="4" width="19.88671875" style="1" bestFit="1" customWidth="1"/>
    <col min="5" max="5" width="19.33203125" style="1" bestFit="1" customWidth="1"/>
    <col min="6" max="6" width="4.5546875" customWidth="1"/>
    <col min="7" max="7" width="4.88671875" customWidth="1"/>
    <col min="8" max="8" width="4.33203125" customWidth="1"/>
    <col min="9" max="9" width="4.5546875" customWidth="1"/>
    <col min="10" max="10" width="23.88671875" customWidth="1"/>
    <col min="11" max="11" width="13.88671875" customWidth="1"/>
    <col min="12" max="12" width="14.6640625" bestFit="1" customWidth="1"/>
    <col min="13" max="13" width="16.109375" bestFit="1" customWidth="1"/>
    <col min="14" max="14" width="10.6640625" bestFit="1" customWidth="1"/>
    <col min="15" max="15" width="11.33203125" bestFit="1" customWidth="1"/>
    <col min="16" max="16" width="8.5546875" bestFit="1" customWidth="1"/>
    <col min="17" max="17" width="4.88671875" customWidth="1"/>
    <col min="18" max="18" width="4" customWidth="1"/>
    <col min="19" max="19" width="13.6640625" bestFit="1" customWidth="1"/>
    <col min="20" max="20" width="17.33203125" bestFit="1" customWidth="1"/>
    <col min="21" max="21" width="17" bestFit="1" customWidth="1"/>
    <col min="22" max="22" width="19.33203125" bestFit="1" customWidth="1"/>
    <col min="23" max="23" width="18.88671875" bestFit="1" customWidth="1"/>
    <col min="24" max="24" width="17.33203125" bestFit="1" customWidth="1"/>
    <col min="25" max="25" width="16.6640625" bestFit="1" customWidth="1"/>
    <col min="26" max="26" width="19.109375" bestFit="1" customWidth="1"/>
    <col min="27" max="27" width="18.6640625" bestFit="1" customWidth="1"/>
  </cols>
  <sheetData>
    <row r="1" spans="1:23" x14ac:dyDescent="0.25">
      <c r="B1" s="1" t="s">
        <v>460</v>
      </c>
      <c r="C1" s="1" t="s">
        <v>444</v>
      </c>
      <c r="D1" s="1" t="s">
        <v>445</v>
      </c>
      <c r="E1" s="1" t="s">
        <v>446</v>
      </c>
    </row>
    <row r="2" spans="1:23" x14ac:dyDescent="0.25">
      <c r="A2" t="s">
        <v>453</v>
      </c>
      <c r="B2" s="1">
        <f t="shared" ref="B2:E8" si="0">T6</f>
        <v>157</v>
      </c>
      <c r="C2" s="1">
        <f t="shared" si="0"/>
        <v>192</v>
      </c>
      <c r="D2" s="189">
        <f t="shared" si="0"/>
        <v>0.63</v>
      </c>
      <c r="E2" s="189">
        <f t="shared" si="0"/>
        <v>0.52</v>
      </c>
    </row>
    <row r="3" spans="1:23" ht="16.5" thickBot="1" x14ac:dyDescent="0.3">
      <c r="A3" t="s">
        <v>454</v>
      </c>
      <c r="B3" s="1">
        <f t="shared" si="0"/>
        <v>224</v>
      </c>
      <c r="C3" s="1">
        <f t="shared" si="0"/>
        <v>246</v>
      </c>
      <c r="D3" s="189">
        <f t="shared" si="0"/>
        <v>0.67</v>
      </c>
      <c r="E3" s="189">
        <f t="shared" si="0"/>
        <v>0.52</v>
      </c>
    </row>
    <row r="4" spans="1:23" x14ac:dyDescent="0.25">
      <c r="A4" t="s">
        <v>455</v>
      </c>
      <c r="B4" s="1">
        <f t="shared" si="0"/>
        <v>252</v>
      </c>
      <c r="C4" s="1">
        <f t="shared" si="0"/>
        <v>301</v>
      </c>
      <c r="D4" s="189">
        <f t="shared" si="0"/>
        <v>0.63</v>
      </c>
      <c r="E4" s="189">
        <f t="shared" si="0"/>
        <v>0.53</v>
      </c>
      <c r="J4" s="479" t="s">
        <v>1110</v>
      </c>
      <c r="K4" s="480"/>
      <c r="L4" s="480"/>
      <c r="M4" s="480"/>
      <c r="N4" s="480"/>
      <c r="O4" s="480"/>
      <c r="P4" s="481"/>
      <c r="S4" s="544" t="s">
        <v>874</v>
      </c>
      <c r="T4" s="545"/>
      <c r="U4" s="545"/>
      <c r="V4" s="545"/>
      <c r="W4" s="456"/>
    </row>
    <row r="5" spans="1:23" x14ac:dyDescent="0.25">
      <c r="A5" t="s">
        <v>456</v>
      </c>
      <c r="B5" s="1">
        <f t="shared" si="0"/>
        <v>229</v>
      </c>
      <c r="C5" s="1">
        <f t="shared" si="0"/>
        <v>284</v>
      </c>
      <c r="D5" s="189">
        <f t="shared" si="0"/>
        <v>0.59</v>
      </c>
      <c r="E5" s="189">
        <f t="shared" si="0"/>
        <v>0.44</v>
      </c>
      <c r="J5" s="190" t="s">
        <v>434</v>
      </c>
      <c r="K5" s="1" t="s">
        <v>435</v>
      </c>
      <c r="L5" s="1" t="s">
        <v>436</v>
      </c>
      <c r="M5" s="1" t="s">
        <v>437</v>
      </c>
      <c r="N5" s="1" t="s">
        <v>438</v>
      </c>
      <c r="O5" s="1" t="s">
        <v>439</v>
      </c>
      <c r="P5" s="191" t="s">
        <v>334</v>
      </c>
      <c r="S5" s="192" t="s">
        <v>442</v>
      </c>
      <c r="T5" s="63" t="s">
        <v>443</v>
      </c>
      <c r="U5" s="63" t="s">
        <v>444</v>
      </c>
      <c r="V5" s="63" t="s">
        <v>445</v>
      </c>
      <c r="W5" s="193" t="s">
        <v>446</v>
      </c>
    </row>
    <row r="6" spans="1:23" x14ac:dyDescent="0.25">
      <c r="A6" t="s">
        <v>457</v>
      </c>
      <c r="B6" s="1">
        <f t="shared" si="0"/>
        <v>271</v>
      </c>
      <c r="C6" s="1">
        <f t="shared" si="0"/>
        <v>262</v>
      </c>
      <c r="D6" s="189">
        <f t="shared" si="0"/>
        <v>0.62</v>
      </c>
      <c r="E6" s="189">
        <f t="shared" si="0"/>
        <v>0.4</v>
      </c>
      <c r="J6" s="243" t="s">
        <v>447</v>
      </c>
      <c r="K6" s="244" t="s">
        <v>264</v>
      </c>
      <c r="L6" s="244" t="s">
        <v>448</v>
      </c>
      <c r="M6" s="244" t="s">
        <v>449</v>
      </c>
      <c r="N6" s="244" t="s">
        <v>450</v>
      </c>
      <c r="O6" s="244" t="s">
        <v>451</v>
      </c>
      <c r="P6" s="245" t="s">
        <v>452</v>
      </c>
      <c r="S6" s="190" t="s">
        <v>453</v>
      </c>
      <c r="T6" s="1">
        <f t="shared" ref="T6:T11" si="1">M19</f>
        <v>157</v>
      </c>
      <c r="U6" s="1">
        <f t="shared" ref="U6:U12" si="2">M7</f>
        <v>192</v>
      </c>
      <c r="V6" s="194">
        <f>L19</f>
        <v>0.63</v>
      </c>
      <c r="W6" s="195">
        <f t="shared" ref="W6:W12" si="3">L7</f>
        <v>0.52</v>
      </c>
    </row>
    <row r="7" spans="1:23" x14ac:dyDescent="0.25">
      <c r="A7" t="s">
        <v>458</v>
      </c>
      <c r="B7" s="1">
        <f t="shared" si="0"/>
        <v>260</v>
      </c>
      <c r="C7" s="1">
        <f t="shared" si="0"/>
        <v>373</v>
      </c>
      <c r="D7" s="189">
        <f t="shared" si="0"/>
        <v>0.48</v>
      </c>
      <c r="E7" s="189">
        <f t="shared" si="0"/>
        <v>0.36</v>
      </c>
      <c r="J7" s="11" t="s">
        <v>2742</v>
      </c>
      <c r="K7" s="270">
        <v>64.84</v>
      </c>
      <c r="L7" s="270">
        <v>0.52</v>
      </c>
      <c r="M7" s="270">
        <v>192</v>
      </c>
      <c r="N7" s="270">
        <v>0.2</v>
      </c>
      <c r="O7" s="270">
        <v>10627</v>
      </c>
      <c r="P7" s="270">
        <v>20166</v>
      </c>
      <c r="S7" s="190" t="s">
        <v>454</v>
      </c>
      <c r="T7" s="1">
        <f t="shared" si="1"/>
        <v>224</v>
      </c>
      <c r="U7" s="1">
        <f t="shared" si="2"/>
        <v>246</v>
      </c>
      <c r="V7" s="194">
        <f t="shared" ref="V7:V12" si="4">L20</f>
        <v>0.67</v>
      </c>
      <c r="W7" s="195">
        <f t="shared" si="3"/>
        <v>0.52</v>
      </c>
    </row>
    <row r="8" spans="1:23" x14ac:dyDescent="0.25">
      <c r="A8" t="s">
        <v>459</v>
      </c>
      <c r="B8" s="1">
        <f t="shared" si="0"/>
        <v>317</v>
      </c>
      <c r="C8" s="1">
        <f t="shared" si="0"/>
        <v>678</v>
      </c>
      <c r="D8" s="189">
        <f t="shared" si="0"/>
        <v>0.63</v>
      </c>
      <c r="E8" s="189">
        <f t="shared" si="0"/>
        <v>0.43</v>
      </c>
      <c r="J8" s="11" t="s">
        <v>2743</v>
      </c>
      <c r="K8" s="270">
        <v>77.87</v>
      </c>
      <c r="L8" s="270">
        <v>0.52</v>
      </c>
      <c r="M8" s="270">
        <v>246</v>
      </c>
      <c r="N8" s="270">
        <v>0.25</v>
      </c>
      <c r="O8" s="270">
        <v>8465</v>
      </c>
      <c r="P8" s="270">
        <v>15729</v>
      </c>
      <c r="S8" s="190" t="s">
        <v>455</v>
      </c>
      <c r="T8" s="1">
        <f t="shared" si="1"/>
        <v>252</v>
      </c>
      <c r="U8" s="1">
        <f t="shared" si="2"/>
        <v>301</v>
      </c>
      <c r="V8" s="194">
        <f>L21</f>
        <v>0.63</v>
      </c>
      <c r="W8" s="195">
        <f t="shared" si="3"/>
        <v>0.53</v>
      </c>
    </row>
    <row r="9" spans="1:23" x14ac:dyDescent="0.25">
      <c r="J9" s="11" t="s">
        <v>2744</v>
      </c>
      <c r="K9" s="270">
        <v>65.7</v>
      </c>
      <c r="L9" s="270">
        <v>0.53</v>
      </c>
      <c r="M9" s="270">
        <v>301</v>
      </c>
      <c r="N9" s="270">
        <v>0.24</v>
      </c>
      <c r="O9" s="270">
        <v>2240</v>
      </c>
      <c r="P9" s="270">
        <v>4336</v>
      </c>
      <c r="S9" s="190" t="s">
        <v>456</v>
      </c>
      <c r="T9" s="1">
        <f t="shared" si="1"/>
        <v>229</v>
      </c>
      <c r="U9" s="1">
        <f t="shared" si="2"/>
        <v>284</v>
      </c>
      <c r="V9" s="194">
        <f>L22</f>
        <v>0.59</v>
      </c>
      <c r="W9" s="195">
        <f t="shared" si="3"/>
        <v>0.44</v>
      </c>
    </row>
    <row r="10" spans="1:23" x14ac:dyDescent="0.25">
      <c r="J10" s="11" t="s">
        <v>2745</v>
      </c>
      <c r="K10" s="270">
        <v>74.52</v>
      </c>
      <c r="L10" s="270">
        <v>0.44</v>
      </c>
      <c r="M10" s="270">
        <v>284</v>
      </c>
      <c r="N10" s="270">
        <v>0.24</v>
      </c>
      <c r="O10" s="270">
        <v>748</v>
      </c>
      <c r="P10" s="270">
        <v>1714</v>
      </c>
      <c r="S10" s="190" t="s">
        <v>457</v>
      </c>
      <c r="T10" s="1">
        <f t="shared" si="1"/>
        <v>271</v>
      </c>
      <c r="U10" s="1">
        <f t="shared" si="2"/>
        <v>262</v>
      </c>
      <c r="V10" s="194">
        <f>L23</f>
        <v>0.62</v>
      </c>
      <c r="W10" s="195">
        <f t="shared" si="3"/>
        <v>0.4</v>
      </c>
    </row>
    <row r="11" spans="1:23" x14ac:dyDescent="0.25">
      <c r="J11" s="11" t="s">
        <v>2746</v>
      </c>
      <c r="K11" s="270">
        <v>92.82</v>
      </c>
      <c r="L11" s="270">
        <v>0.4</v>
      </c>
      <c r="M11" s="270">
        <v>262</v>
      </c>
      <c r="N11" s="270">
        <v>0.18</v>
      </c>
      <c r="O11" s="270">
        <v>377</v>
      </c>
      <c r="P11" s="270">
        <v>1021</v>
      </c>
      <c r="S11" s="190" t="s">
        <v>458</v>
      </c>
      <c r="T11" s="1">
        <f t="shared" si="1"/>
        <v>260</v>
      </c>
      <c r="U11" s="1">
        <f t="shared" si="2"/>
        <v>373</v>
      </c>
      <c r="V11" s="194">
        <f t="shared" si="4"/>
        <v>0.48</v>
      </c>
      <c r="W11" s="195">
        <f t="shared" si="3"/>
        <v>0.36</v>
      </c>
    </row>
    <row r="12" spans="1:23" ht="16.5" thickBot="1" x14ac:dyDescent="0.3">
      <c r="J12" s="11" t="s">
        <v>2747</v>
      </c>
      <c r="K12" s="270">
        <v>71</v>
      </c>
      <c r="L12" s="270">
        <v>0.36</v>
      </c>
      <c r="M12" s="270">
        <v>373</v>
      </c>
      <c r="N12" s="270">
        <v>0.24</v>
      </c>
      <c r="O12" s="270">
        <v>264</v>
      </c>
      <c r="P12" s="270">
        <v>923</v>
      </c>
      <c r="S12" s="92" t="s">
        <v>459</v>
      </c>
      <c r="T12" s="313">
        <f>M25</f>
        <v>317</v>
      </c>
      <c r="U12" s="93">
        <f t="shared" si="2"/>
        <v>678</v>
      </c>
      <c r="V12" s="196">
        <f t="shared" si="4"/>
        <v>0.63</v>
      </c>
      <c r="W12" s="197">
        <f t="shared" si="3"/>
        <v>0.43</v>
      </c>
    </row>
    <row r="13" spans="1:23" ht="16.5" thickBot="1" x14ac:dyDescent="0.3">
      <c r="J13" s="12" t="s">
        <v>2748</v>
      </c>
      <c r="K13" s="270">
        <v>57.71</v>
      </c>
      <c r="L13" s="270">
        <v>0.43</v>
      </c>
      <c r="M13" s="270">
        <v>678</v>
      </c>
      <c r="N13" s="270">
        <v>0.28999999999999998</v>
      </c>
      <c r="O13" s="270">
        <v>166</v>
      </c>
      <c r="P13" s="270">
        <v>404</v>
      </c>
    </row>
    <row r="15" spans="1:23" ht="16.5" thickBot="1" x14ac:dyDescent="0.3"/>
    <row r="16" spans="1:23" x14ac:dyDescent="0.25">
      <c r="J16" s="479" t="s">
        <v>1111</v>
      </c>
      <c r="K16" s="480"/>
      <c r="L16" s="480"/>
      <c r="M16" s="480"/>
      <c r="N16" s="480"/>
      <c r="O16" s="480"/>
      <c r="P16" s="481"/>
    </row>
    <row r="17" spans="1:16" x14ac:dyDescent="0.25">
      <c r="J17" s="190" t="s">
        <v>434</v>
      </c>
      <c r="K17" s="1" t="s">
        <v>435</v>
      </c>
      <c r="L17" s="1" t="s">
        <v>436</v>
      </c>
      <c r="M17" s="1" t="s">
        <v>437</v>
      </c>
      <c r="N17" s="1" t="s">
        <v>438</v>
      </c>
      <c r="O17" s="1" t="s">
        <v>439</v>
      </c>
      <c r="P17" s="191" t="s">
        <v>334</v>
      </c>
    </row>
    <row r="18" spans="1:16" x14ac:dyDescent="0.25">
      <c r="J18" s="243" t="s">
        <v>447</v>
      </c>
      <c r="K18" s="244" t="s">
        <v>264</v>
      </c>
      <c r="L18" s="244" t="s">
        <v>448</v>
      </c>
      <c r="M18" s="244" t="s">
        <v>449</v>
      </c>
      <c r="N18" s="244" t="s">
        <v>450</v>
      </c>
      <c r="O18" s="244" t="s">
        <v>451</v>
      </c>
      <c r="P18" s="245" t="s">
        <v>452</v>
      </c>
    </row>
    <row r="19" spans="1:16" x14ac:dyDescent="0.25">
      <c r="J19" s="11" t="s">
        <v>2742</v>
      </c>
      <c r="K19" s="270">
        <v>24.65</v>
      </c>
      <c r="L19" s="270">
        <v>0.63</v>
      </c>
      <c r="M19" s="270">
        <v>157</v>
      </c>
      <c r="N19" s="270">
        <v>0.19</v>
      </c>
      <c r="O19" s="270">
        <v>5356</v>
      </c>
      <c r="P19" s="270">
        <v>7765</v>
      </c>
    </row>
    <row r="20" spans="1:16" x14ac:dyDescent="0.25">
      <c r="J20" s="11" t="s">
        <v>2743</v>
      </c>
      <c r="K20" s="270">
        <v>40.21</v>
      </c>
      <c r="L20" s="270">
        <v>0.67</v>
      </c>
      <c r="M20" s="270">
        <v>224</v>
      </c>
      <c r="N20" s="270">
        <v>0.22</v>
      </c>
      <c r="O20" s="270">
        <v>5854</v>
      </c>
      <c r="P20" s="270">
        <v>8244</v>
      </c>
    </row>
    <row r="21" spans="1:16" x14ac:dyDescent="0.25">
      <c r="J21" s="11" t="s">
        <v>2744</v>
      </c>
      <c r="K21" s="270">
        <v>42.77</v>
      </c>
      <c r="L21" s="270">
        <v>0.63</v>
      </c>
      <c r="M21" s="270">
        <v>252</v>
      </c>
      <c r="N21" s="270">
        <v>0.24</v>
      </c>
      <c r="O21" s="270">
        <v>1993</v>
      </c>
      <c r="P21" s="270">
        <v>2951</v>
      </c>
    </row>
    <row r="22" spans="1:16" x14ac:dyDescent="0.25">
      <c r="J22" s="11" t="s">
        <v>2745</v>
      </c>
      <c r="K22" s="270">
        <v>38.17</v>
      </c>
      <c r="L22" s="270">
        <v>0.59</v>
      </c>
      <c r="M22" s="270">
        <v>229</v>
      </c>
      <c r="N22" s="270">
        <v>0.23</v>
      </c>
      <c r="O22" s="270">
        <v>532</v>
      </c>
      <c r="P22" s="270">
        <v>878</v>
      </c>
    </row>
    <row r="23" spans="1:16" x14ac:dyDescent="0.25">
      <c r="J23" s="11" t="s">
        <v>2746</v>
      </c>
      <c r="K23" s="270">
        <v>35.450000000000003</v>
      </c>
      <c r="L23" s="270">
        <v>0.62</v>
      </c>
      <c r="M23" s="270">
        <v>271</v>
      </c>
      <c r="N23" s="270">
        <v>0.21</v>
      </c>
      <c r="O23" s="270">
        <v>233</v>
      </c>
      <c r="P23" s="270">
        <v>390</v>
      </c>
    </row>
    <row r="24" spans="1:16" x14ac:dyDescent="0.25">
      <c r="J24" s="11" t="s">
        <v>2747</v>
      </c>
      <c r="K24" s="270">
        <v>32.770000000000003</v>
      </c>
      <c r="L24" s="270">
        <v>0.48</v>
      </c>
      <c r="M24" s="270">
        <v>260</v>
      </c>
      <c r="N24" s="270">
        <v>0.24</v>
      </c>
      <c r="O24" s="270">
        <v>219</v>
      </c>
      <c r="P24" s="270">
        <v>426</v>
      </c>
    </row>
    <row r="25" spans="1:16" ht="16.5" thickBot="1" x14ac:dyDescent="0.3">
      <c r="J25" s="12" t="s">
        <v>2748</v>
      </c>
      <c r="K25" s="270">
        <v>41</v>
      </c>
      <c r="L25" s="270">
        <v>0.63</v>
      </c>
      <c r="M25" s="270">
        <v>317</v>
      </c>
      <c r="N25" s="270">
        <v>0.18</v>
      </c>
      <c r="O25" s="270">
        <v>160</v>
      </c>
      <c r="P25" s="270">
        <v>246</v>
      </c>
    </row>
    <row r="28" spans="1:16" ht="16.5" thickBot="1" x14ac:dyDescent="0.3">
      <c r="A28" s="300" t="s">
        <v>858</v>
      </c>
    </row>
    <row r="29" spans="1:16" x14ac:dyDescent="0.25">
      <c r="J29" s="479" t="s">
        <v>1112</v>
      </c>
      <c r="K29" s="481"/>
    </row>
    <row r="30" spans="1:16" x14ac:dyDescent="0.25">
      <c r="J30" s="190" t="s">
        <v>440</v>
      </c>
      <c r="K30" s="191" t="s">
        <v>441</v>
      </c>
    </row>
    <row r="31" spans="1:16" x14ac:dyDescent="0.25">
      <c r="J31" s="243" t="s">
        <v>447</v>
      </c>
      <c r="K31" s="245" t="s">
        <v>263</v>
      </c>
    </row>
    <row r="32" spans="1:16" x14ac:dyDescent="0.25">
      <c r="J32" s="11" t="s">
        <v>2742</v>
      </c>
      <c r="K32" s="270">
        <v>315</v>
      </c>
    </row>
    <row r="33" spans="10:11" x14ac:dyDescent="0.25">
      <c r="J33" s="11" t="s">
        <v>2743</v>
      </c>
      <c r="K33" s="270">
        <v>205</v>
      </c>
    </row>
    <row r="34" spans="10:11" x14ac:dyDescent="0.25">
      <c r="J34" s="11" t="s">
        <v>2744</v>
      </c>
      <c r="K34" s="270">
        <v>69</v>
      </c>
    </row>
    <row r="35" spans="10:11" x14ac:dyDescent="0.25">
      <c r="J35" s="11" t="s">
        <v>2745</v>
      </c>
      <c r="K35" s="270">
        <v>23</v>
      </c>
    </row>
    <row r="36" spans="10:11" x14ac:dyDescent="0.25">
      <c r="J36" s="11" t="s">
        <v>2746</v>
      </c>
      <c r="K36" s="270">
        <v>11</v>
      </c>
    </row>
    <row r="37" spans="10:11" x14ac:dyDescent="0.25">
      <c r="J37" s="11" t="s">
        <v>2747</v>
      </c>
      <c r="K37" s="270">
        <v>13</v>
      </c>
    </row>
    <row r="38" spans="10:11" ht="16.5" thickBot="1" x14ac:dyDescent="0.3">
      <c r="J38" s="12" t="s">
        <v>2748</v>
      </c>
      <c r="K38" s="270">
        <v>6</v>
      </c>
    </row>
    <row r="64" spans="10:16" x14ac:dyDescent="0.25">
      <c r="J64" s="1"/>
      <c r="K64" s="1"/>
      <c r="L64" s="1"/>
      <c r="M64" s="1"/>
      <c r="N64" s="1"/>
      <c r="O64" s="1"/>
      <c r="P64" s="1"/>
    </row>
    <row r="65" spans="10:16" x14ac:dyDescent="0.25">
      <c r="J65" s="1"/>
      <c r="K65" s="1"/>
      <c r="L65" s="1"/>
      <c r="M65" s="1"/>
      <c r="N65" s="1"/>
      <c r="O65" s="1"/>
      <c r="P65" s="1"/>
    </row>
    <row r="66" spans="10:16" x14ac:dyDescent="0.25">
      <c r="K66" s="270"/>
      <c r="L66" s="270"/>
      <c r="M66" s="270"/>
      <c r="N66" s="270"/>
      <c r="O66" s="270"/>
      <c r="P66" s="270"/>
    </row>
    <row r="67" spans="10:16" x14ac:dyDescent="0.25">
      <c r="K67" s="270"/>
      <c r="L67" s="270"/>
      <c r="M67" s="270"/>
      <c r="N67" s="270"/>
      <c r="O67" s="270"/>
      <c r="P67" s="270"/>
    </row>
    <row r="68" spans="10:16" x14ac:dyDescent="0.25">
      <c r="K68" s="270"/>
      <c r="L68" s="270"/>
      <c r="M68" s="270"/>
      <c r="N68" s="270"/>
      <c r="O68" s="270"/>
      <c r="P68" s="270"/>
    </row>
    <row r="69" spans="10:16" x14ac:dyDescent="0.25">
      <c r="K69" s="270"/>
      <c r="L69" s="270"/>
      <c r="M69" s="270"/>
      <c r="N69" s="270"/>
      <c r="O69" s="270"/>
      <c r="P69" s="270"/>
    </row>
    <row r="70" spans="10:16" x14ac:dyDescent="0.25">
      <c r="K70" s="270"/>
      <c r="L70" s="270"/>
      <c r="M70" s="270"/>
      <c r="N70" s="270"/>
      <c r="O70" s="270"/>
      <c r="P70" s="270"/>
    </row>
    <row r="71" spans="10:16" x14ac:dyDescent="0.25">
      <c r="K71" s="270"/>
      <c r="L71" s="270"/>
      <c r="M71" s="270"/>
      <c r="N71" s="270"/>
      <c r="O71" s="270"/>
      <c r="P71" s="270"/>
    </row>
    <row r="72" spans="10:16" x14ac:dyDescent="0.25">
      <c r="K72" s="270"/>
      <c r="L72" s="270"/>
      <c r="M72" s="270"/>
      <c r="N72" s="270"/>
      <c r="O72" s="270"/>
      <c r="P72" s="270"/>
    </row>
    <row r="76" spans="10:16" x14ac:dyDescent="0.25">
      <c r="J76" s="1"/>
      <c r="K76" s="1"/>
      <c r="L76" s="1"/>
      <c r="M76" s="1"/>
      <c r="N76" s="1"/>
      <c r="O76" s="1"/>
      <c r="P76" s="1"/>
    </row>
    <row r="77" spans="10:16" x14ac:dyDescent="0.25">
      <c r="J77" s="1"/>
      <c r="K77" s="1"/>
      <c r="L77" s="1"/>
      <c r="M77" s="1"/>
      <c r="N77" s="1"/>
      <c r="O77" s="1"/>
      <c r="P77" s="1"/>
    </row>
    <row r="78" spans="10:16" x14ac:dyDescent="0.25">
      <c r="K78" s="270"/>
      <c r="L78" s="270"/>
      <c r="M78" s="270"/>
      <c r="N78" s="270"/>
      <c r="O78" s="270"/>
      <c r="P78" s="270"/>
    </row>
    <row r="79" spans="10:16" x14ac:dyDescent="0.25">
      <c r="K79" s="270"/>
      <c r="L79" s="270"/>
      <c r="M79" s="270"/>
      <c r="N79" s="270"/>
      <c r="O79" s="270"/>
      <c r="P79" s="270"/>
    </row>
    <row r="80" spans="10:16" x14ac:dyDescent="0.25">
      <c r="K80" s="270"/>
      <c r="L80" s="270"/>
      <c r="M80" s="270"/>
      <c r="N80" s="270"/>
      <c r="O80" s="270"/>
      <c r="P80" s="270"/>
    </row>
    <row r="81" spans="10:16" x14ac:dyDescent="0.25">
      <c r="K81" s="270"/>
      <c r="L81" s="270"/>
      <c r="M81" s="270"/>
      <c r="N81" s="270"/>
      <c r="O81" s="270"/>
      <c r="P81" s="270"/>
    </row>
    <row r="82" spans="10:16" x14ac:dyDescent="0.25">
      <c r="K82" s="270"/>
      <c r="L82" s="270"/>
      <c r="M82" s="270"/>
      <c r="N82" s="270"/>
      <c r="O82" s="270"/>
      <c r="P82" s="270"/>
    </row>
    <row r="83" spans="10:16" x14ac:dyDescent="0.25">
      <c r="K83" s="270"/>
      <c r="L83" s="270"/>
      <c r="M83" s="270"/>
      <c r="N83" s="270"/>
      <c r="O83" s="270"/>
      <c r="P83" s="270"/>
    </row>
    <row r="84" spans="10:16" x14ac:dyDescent="0.25">
      <c r="K84" s="270"/>
      <c r="L84" s="270"/>
      <c r="M84" s="270"/>
      <c r="N84" s="270"/>
      <c r="O84" s="270"/>
      <c r="P84" s="270"/>
    </row>
    <row r="89" spans="10:16" x14ac:dyDescent="0.25">
      <c r="J89" s="1"/>
      <c r="K89" s="1"/>
    </row>
    <row r="90" spans="10:16" x14ac:dyDescent="0.25">
      <c r="J90" s="1"/>
      <c r="K90" s="1"/>
    </row>
    <row r="91" spans="10:16" x14ac:dyDescent="0.25">
      <c r="K91" s="270"/>
    </row>
    <row r="92" spans="10:16" x14ac:dyDescent="0.25">
      <c r="K92" s="270"/>
    </row>
    <row r="93" spans="10:16" x14ac:dyDescent="0.25">
      <c r="K93" s="270"/>
    </row>
    <row r="94" spans="10:16" x14ac:dyDescent="0.25">
      <c r="K94" s="270"/>
    </row>
    <row r="95" spans="10:16" x14ac:dyDescent="0.25">
      <c r="K95" s="270"/>
    </row>
    <row r="96" spans="10:16" x14ac:dyDescent="0.25">
      <c r="K96" s="270"/>
    </row>
    <row r="97" spans="11:11" x14ac:dyDescent="0.25">
      <c r="K97" s="270"/>
    </row>
  </sheetData>
  <mergeCells count="4">
    <mergeCell ref="J16:P16"/>
    <mergeCell ref="J4:P4"/>
    <mergeCell ref="J29:K29"/>
    <mergeCell ref="S4:W4"/>
  </mergeCells>
  <phoneticPr fontId="13" type="noConversion"/>
  <hyperlinks>
    <hyperlink ref="A28" location="目錄!A1" display="目錄" xr:uid="{F169F253-1455-4249-B175-FDA9BF88CEEA}"/>
  </hyperlinks>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002DD-95A1-4442-9F71-B3DAF206A20B}">
  <dimension ref="A1:P46"/>
  <sheetViews>
    <sheetView zoomScale="70" zoomScaleNormal="70" workbookViewId="0">
      <selection sqref="A1:A1048576"/>
    </sheetView>
  </sheetViews>
  <sheetFormatPr defaultColWidth="8.6640625" defaultRowHeight="15.75" x14ac:dyDescent="0.25"/>
  <cols>
    <col min="1" max="1" width="5.33203125" bestFit="1" customWidth="1"/>
    <col min="2" max="3" width="14.6640625" bestFit="1" customWidth="1"/>
    <col min="4" max="4" width="7.109375" bestFit="1" customWidth="1"/>
    <col min="7" max="7" width="8.6640625" bestFit="1" customWidth="1"/>
    <col min="8" max="8" width="9.5546875" bestFit="1" customWidth="1"/>
    <col min="9" max="10" width="10.44140625" bestFit="1" customWidth="1"/>
    <col min="13" max="13" width="8.6640625" bestFit="1" customWidth="1"/>
    <col min="14" max="15" width="14.33203125" bestFit="1" customWidth="1"/>
    <col min="16" max="16" width="6.88671875" bestFit="1" customWidth="1"/>
  </cols>
  <sheetData>
    <row r="1" spans="1:16" x14ac:dyDescent="0.25">
      <c r="B1" s="1" t="s">
        <v>467</v>
      </c>
      <c r="C1" s="1" t="s">
        <v>468</v>
      </c>
      <c r="D1" s="1" t="s">
        <v>469</v>
      </c>
    </row>
    <row r="2" spans="1:16" ht="16.5" thickBot="1" x14ac:dyDescent="0.3">
      <c r="A2" t="s">
        <v>1181</v>
      </c>
      <c r="B2" s="187">
        <f t="shared" ref="B2:D2" si="0">N6</f>
        <v>0.10526315789473684</v>
      </c>
      <c r="C2" s="187">
        <f t="shared" si="0"/>
        <v>0</v>
      </c>
      <c r="D2">
        <f t="shared" si="0"/>
        <v>513</v>
      </c>
    </row>
    <row r="3" spans="1:16" x14ac:dyDescent="0.25">
      <c r="A3" t="s">
        <v>1179</v>
      </c>
      <c r="B3" s="187">
        <f t="shared" ref="B3:B10" si="1">N7</f>
        <v>6.097560975609756E-2</v>
      </c>
      <c r="C3" s="187">
        <f t="shared" ref="C3:C10" si="2">O7</f>
        <v>9.1463414634146336E-3</v>
      </c>
      <c r="D3">
        <f t="shared" ref="D3:D10" si="3">P7</f>
        <v>328</v>
      </c>
      <c r="G3" s="479" t="s">
        <v>1113</v>
      </c>
      <c r="H3" s="480"/>
      <c r="I3" s="480"/>
      <c r="J3" s="481"/>
    </row>
    <row r="4" spans="1:16" x14ac:dyDescent="0.25">
      <c r="A4" t="s">
        <v>1239</v>
      </c>
      <c r="B4" s="187">
        <f t="shared" si="1"/>
        <v>6.25E-2</v>
      </c>
      <c r="C4" s="187">
        <f t="shared" si="2"/>
        <v>0</v>
      </c>
      <c r="D4">
        <f t="shared" si="3"/>
        <v>160</v>
      </c>
      <c r="G4" s="253" t="s">
        <v>343</v>
      </c>
      <c r="H4" s="314" t="s">
        <v>337</v>
      </c>
      <c r="I4" s="314" t="s">
        <v>461</v>
      </c>
      <c r="J4" s="254" t="s">
        <v>462</v>
      </c>
      <c r="M4" s="541" t="s">
        <v>463</v>
      </c>
      <c r="N4" s="457"/>
      <c r="O4" s="457"/>
      <c r="P4" s="458"/>
    </row>
    <row r="5" spans="1:16" x14ac:dyDescent="0.25">
      <c r="A5" t="s">
        <v>1185</v>
      </c>
      <c r="B5" s="187">
        <f t="shared" si="1"/>
        <v>1.3888888888888888E-2</v>
      </c>
      <c r="C5" s="187">
        <f t="shared" si="2"/>
        <v>0</v>
      </c>
      <c r="D5">
        <f t="shared" si="3"/>
        <v>72</v>
      </c>
      <c r="G5" s="243" t="s">
        <v>207</v>
      </c>
      <c r="H5" s="244" t="s">
        <v>345</v>
      </c>
      <c r="I5" s="244" t="s">
        <v>464</v>
      </c>
      <c r="J5" s="245" t="s">
        <v>86</v>
      </c>
      <c r="M5" s="56" t="s">
        <v>342</v>
      </c>
      <c r="N5" s="19" t="s">
        <v>465</v>
      </c>
      <c r="O5" s="19" t="s">
        <v>466</v>
      </c>
      <c r="P5" s="57" t="s">
        <v>336</v>
      </c>
    </row>
    <row r="6" spans="1:16" x14ac:dyDescent="0.25">
      <c r="A6" t="s">
        <v>1191</v>
      </c>
      <c r="B6" s="187">
        <f t="shared" si="1"/>
        <v>2.8169014084507043E-2</v>
      </c>
      <c r="C6" s="187">
        <f t="shared" si="2"/>
        <v>0</v>
      </c>
      <c r="D6">
        <f t="shared" si="3"/>
        <v>71</v>
      </c>
      <c r="G6" s="11" t="s">
        <v>1181</v>
      </c>
      <c r="H6" s="270">
        <v>513</v>
      </c>
      <c r="I6" s="270">
        <v>54</v>
      </c>
      <c r="J6" s="270">
        <v>0</v>
      </c>
      <c r="M6" s="198" t="str">
        <f>G6</f>
        <v>國際</v>
      </c>
      <c r="N6" s="210">
        <f>I6/H6</f>
        <v>0.10526315789473684</v>
      </c>
      <c r="O6" s="210">
        <f>J6/H6</f>
        <v>0</v>
      </c>
      <c r="P6" s="199">
        <f>H6</f>
        <v>513</v>
      </c>
    </row>
    <row r="7" spans="1:16" x14ac:dyDescent="0.25">
      <c r="A7" t="s">
        <v>1221</v>
      </c>
      <c r="B7" s="187">
        <f t="shared" si="1"/>
        <v>3.6363636363636362E-2</v>
      </c>
      <c r="C7" s="187">
        <f t="shared" si="2"/>
        <v>1.8181818181818181E-2</v>
      </c>
      <c r="D7">
        <f t="shared" si="3"/>
        <v>55</v>
      </c>
      <c r="G7" s="11" t="s">
        <v>1179</v>
      </c>
      <c r="H7" s="270">
        <v>328</v>
      </c>
      <c r="I7" s="270">
        <v>20</v>
      </c>
      <c r="J7" s="270">
        <v>3</v>
      </c>
      <c r="M7" s="198" t="str">
        <f t="shared" ref="M7:M14" si="4">G7</f>
        <v>證券</v>
      </c>
      <c r="N7" s="210">
        <f t="shared" ref="N7:N14" si="5">I7/H7</f>
        <v>6.097560975609756E-2</v>
      </c>
      <c r="O7" s="210">
        <f t="shared" ref="O7:O14" si="6">J7/H7</f>
        <v>9.1463414634146336E-3</v>
      </c>
      <c r="P7" s="199">
        <f t="shared" ref="P7:P14" si="7">H7</f>
        <v>328</v>
      </c>
    </row>
    <row r="8" spans="1:16" x14ac:dyDescent="0.25">
      <c r="A8" t="s">
        <v>1237</v>
      </c>
      <c r="B8" s="187">
        <f t="shared" si="1"/>
        <v>5.128205128205128E-2</v>
      </c>
      <c r="C8" s="187">
        <f t="shared" si="2"/>
        <v>0</v>
      </c>
      <c r="D8">
        <f t="shared" si="3"/>
        <v>39</v>
      </c>
      <c r="G8" s="11" t="s">
        <v>1239</v>
      </c>
      <c r="H8" s="270">
        <v>160</v>
      </c>
      <c r="I8" s="270">
        <v>10</v>
      </c>
      <c r="J8" s="270">
        <v>0</v>
      </c>
      <c r="M8" s="198" t="str">
        <f t="shared" si="4"/>
        <v>兩岸</v>
      </c>
      <c r="N8" s="210">
        <f t="shared" si="5"/>
        <v>6.25E-2</v>
      </c>
      <c r="O8" s="210">
        <f t="shared" si="6"/>
        <v>0</v>
      </c>
      <c r="P8" s="199">
        <f t="shared" si="7"/>
        <v>160</v>
      </c>
    </row>
    <row r="9" spans="1:16" x14ac:dyDescent="0.25">
      <c r="A9" t="s">
        <v>1194</v>
      </c>
      <c r="B9" s="187">
        <f t="shared" si="1"/>
        <v>0</v>
      </c>
      <c r="C9" s="187">
        <f t="shared" si="2"/>
        <v>0</v>
      </c>
      <c r="D9">
        <f t="shared" si="3"/>
        <v>32</v>
      </c>
      <c r="G9" s="11" t="s">
        <v>1185</v>
      </c>
      <c r="H9" s="270">
        <v>72</v>
      </c>
      <c r="I9" s="270">
        <v>1</v>
      </c>
      <c r="J9" s="270">
        <v>0</v>
      </c>
      <c r="M9" s="198" t="str">
        <f t="shared" si="4"/>
        <v>產業</v>
      </c>
      <c r="N9" s="210">
        <f t="shared" si="5"/>
        <v>1.3888888888888888E-2</v>
      </c>
      <c r="O9" s="210">
        <f t="shared" si="6"/>
        <v>0</v>
      </c>
      <c r="P9" s="199">
        <f t="shared" si="7"/>
        <v>72</v>
      </c>
    </row>
    <row r="10" spans="1:16" x14ac:dyDescent="0.25">
      <c r="A10" t="s">
        <v>1242</v>
      </c>
      <c r="B10" s="187">
        <f t="shared" si="1"/>
        <v>0.16666666666666666</v>
      </c>
      <c r="C10" s="187">
        <f t="shared" si="2"/>
        <v>0</v>
      </c>
      <c r="D10">
        <f t="shared" si="3"/>
        <v>6</v>
      </c>
      <c r="G10" s="11" t="s">
        <v>1191</v>
      </c>
      <c r="H10" s="270">
        <v>71</v>
      </c>
      <c r="I10" s="270">
        <v>2</v>
      </c>
      <c r="J10" s="270">
        <v>0</v>
      </c>
      <c r="M10" s="198" t="str">
        <f t="shared" si="4"/>
        <v>專欄</v>
      </c>
      <c r="N10" s="210">
        <f t="shared" si="5"/>
        <v>2.8169014084507043E-2</v>
      </c>
      <c r="O10" s="210">
        <f t="shared" si="6"/>
        <v>0</v>
      </c>
      <c r="P10" s="199">
        <f t="shared" si="7"/>
        <v>71</v>
      </c>
    </row>
    <row r="11" spans="1:16" x14ac:dyDescent="0.25">
      <c r="A11" t="s">
        <v>1197</v>
      </c>
      <c r="B11" s="187">
        <f t="shared" ref="B11" si="8">N15</f>
        <v>0</v>
      </c>
      <c r="C11" s="187">
        <f t="shared" ref="C11" si="9">O15</f>
        <v>0</v>
      </c>
      <c r="D11">
        <f t="shared" ref="D11" si="10">P15</f>
        <v>3</v>
      </c>
      <c r="G11" s="11" t="s">
        <v>1221</v>
      </c>
      <c r="H11" s="270">
        <v>55</v>
      </c>
      <c r="I11" s="270">
        <v>2</v>
      </c>
      <c r="J11" s="270">
        <v>1</v>
      </c>
      <c r="M11" s="198" t="str">
        <f t="shared" si="4"/>
        <v>要聞</v>
      </c>
      <c r="N11" s="210">
        <f t="shared" si="5"/>
        <v>3.6363636363636362E-2</v>
      </c>
      <c r="O11" s="210">
        <f t="shared" si="6"/>
        <v>1.8181818181818181E-2</v>
      </c>
      <c r="P11" s="199">
        <f t="shared" si="7"/>
        <v>55</v>
      </c>
    </row>
    <row r="12" spans="1:16" x14ac:dyDescent="0.25">
      <c r="G12" s="11" t="s">
        <v>1237</v>
      </c>
      <c r="H12" s="270">
        <v>39</v>
      </c>
      <c r="I12" s="270">
        <v>2</v>
      </c>
      <c r="J12" s="270">
        <v>0</v>
      </c>
      <c r="M12" s="198" t="str">
        <f t="shared" si="4"/>
        <v>金融</v>
      </c>
      <c r="N12" s="210">
        <f t="shared" si="5"/>
        <v>5.128205128205128E-2</v>
      </c>
      <c r="O12" s="210">
        <f t="shared" si="6"/>
        <v>0</v>
      </c>
      <c r="P12" s="199">
        <f t="shared" si="7"/>
        <v>39</v>
      </c>
    </row>
    <row r="13" spans="1:16" x14ac:dyDescent="0.25">
      <c r="G13" s="11" t="s">
        <v>1194</v>
      </c>
      <c r="H13" s="270">
        <v>32</v>
      </c>
      <c r="I13" s="270">
        <v>0</v>
      </c>
      <c r="J13" s="270">
        <v>0</v>
      </c>
      <c r="M13" s="198" t="str">
        <f t="shared" si="4"/>
        <v>理財</v>
      </c>
      <c r="N13" s="210">
        <f t="shared" si="5"/>
        <v>0</v>
      </c>
      <c r="O13" s="210">
        <f t="shared" si="6"/>
        <v>0</v>
      </c>
      <c r="P13" s="199">
        <f t="shared" si="7"/>
        <v>32</v>
      </c>
    </row>
    <row r="14" spans="1:16" x14ac:dyDescent="0.25">
      <c r="G14" s="11" t="s">
        <v>1242</v>
      </c>
      <c r="H14" s="270">
        <v>6</v>
      </c>
      <c r="I14" s="270">
        <v>1</v>
      </c>
      <c r="J14" s="270">
        <v>0</v>
      </c>
      <c r="M14" s="198" t="str">
        <f t="shared" si="4"/>
        <v>OFF學</v>
      </c>
      <c r="N14" s="210">
        <f t="shared" si="5"/>
        <v>0.16666666666666666</v>
      </c>
      <c r="O14" s="210">
        <f t="shared" si="6"/>
        <v>0</v>
      </c>
      <c r="P14" s="199">
        <f t="shared" si="7"/>
        <v>6</v>
      </c>
    </row>
    <row r="15" spans="1:16" ht="16.5" thickBot="1" x14ac:dyDescent="0.3">
      <c r="G15" s="12" t="s">
        <v>1197</v>
      </c>
      <c r="H15" s="270">
        <v>3</v>
      </c>
      <c r="I15" s="270">
        <v>0</v>
      </c>
      <c r="J15" s="270">
        <v>0</v>
      </c>
      <c r="M15" s="200" t="str">
        <f t="shared" ref="M15" si="11">G15</f>
        <v>房市</v>
      </c>
      <c r="N15" s="201">
        <f t="shared" ref="N15" si="12">I15/H15</f>
        <v>0</v>
      </c>
      <c r="O15" s="201">
        <f t="shared" ref="O15" si="13">J15/H15</f>
        <v>0</v>
      </c>
      <c r="P15" s="202">
        <f t="shared" ref="P15" si="14">H15</f>
        <v>3</v>
      </c>
    </row>
    <row r="46" spans="2:2" x14ac:dyDescent="0.25">
      <c r="B46" s="300" t="s">
        <v>858</v>
      </c>
    </row>
  </sheetData>
  <mergeCells count="2">
    <mergeCell ref="G3:J3"/>
    <mergeCell ref="M4:P4"/>
  </mergeCells>
  <phoneticPr fontId="13" type="noConversion"/>
  <conditionalFormatting sqref="P18:P19">
    <cfRule type="cellIs" dxfId="1" priority="1" operator="equal">
      <formula>#REF!</formula>
    </cfRule>
  </conditionalFormatting>
  <hyperlinks>
    <hyperlink ref="B46" location="目錄!A1" display="目錄" xr:uid="{C3661467-4323-4CEC-AF3E-D83A5D8F5710}"/>
  </hyperlinks>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E108-F8D9-442F-AEF1-2617764A7569}">
  <dimension ref="A1:K14"/>
  <sheetViews>
    <sheetView workbookViewId="0">
      <selection activeCell="L29" sqref="L29"/>
    </sheetView>
  </sheetViews>
  <sheetFormatPr defaultColWidth="8.6640625" defaultRowHeight="15.75" x14ac:dyDescent="0.25"/>
  <cols>
    <col min="1" max="1" width="10.5546875" customWidth="1"/>
    <col min="2" max="2" width="15.5546875" customWidth="1"/>
    <col min="3" max="3" width="13.44140625" customWidth="1"/>
    <col min="4" max="4" width="14.109375" customWidth="1"/>
  </cols>
  <sheetData>
    <row r="1" spans="1:11" x14ac:dyDescent="0.25">
      <c r="A1" s="358"/>
      <c r="B1" s="385" t="s">
        <v>1114</v>
      </c>
      <c r="C1" s="385" t="s">
        <v>1115</v>
      </c>
      <c r="D1" s="385" t="s">
        <v>1116</v>
      </c>
      <c r="E1" s="359" t="s">
        <v>1023</v>
      </c>
      <c r="F1" s="360"/>
      <c r="G1" s="360"/>
      <c r="H1" s="360"/>
      <c r="I1" s="360"/>
      <c r="J1" s="360"/>
      <c r="K1" s="361"/>
    </row>
    <row r="2" spans="1:11" ht="31.5" x14ac:dyDescent="0.25">
      <c r="A2" s="362" t="s">
        <v>1024</v>
      </c>
      <c r="B2" s="383" t="s">
        <v>1025</v>
      </c>
      <c r="C2" s="383" t="s">
        <v>1026</v>
      </c>
      <c r="D2" s="383" t="s">
        <v>1027</v>
      </c>
      <c r="E2" s="363" t="s">
        <v>1028</v>
      </c>
      <c r="F2" s="363" t="s">
        <v>1029</v>
      </c>
      <c r="G2" s="363" t="s">
        <v>1030</v>
      </c>
      <c r="H2" s="363" t="s">
        <v>1031</v>
      </c>
      <c r="I2" s="364" t="s">
        <v>1032</v>
      </c>
      <c r="J2" s="364" t="s">
        <v>1033</v>
      </c>
      <c r="K2" s="365" t="s">
        <v>1034</v>
      </c>
    </row>
    <row r="3" spans="1:11" x14ac:dyDescent="0.25">
      <c r="A3" s="366"/>
      <c r="B3" s="384" t="s">
        <v>895</v>
      </c>
      <c r="C3" s="384" t="s">
        <v>896</v>
      </c>
      <c r="D3" s="384" t="s">
        <v>894</v>
      </c>
      <c r="E3" s="367"/>
      <c r="F3" s="367"/>
      <c r="G3" s="367"/>
      <c r="H3" s="367"/>
      <c r="I3" s="368"/>
      <c r="J3" s="368"/>
      <c r="K3" s="369"/>
    </row>
    <row r="4" spans="1:11" x14ac:dyDescent="0.25">
      <c r="A4" s="370">
        <f ca="1">EDATE(TODAY(),-2)</f>
        <v>45699</v>
      </c>
      <c r="B4" s="270">
        <v>9046</v>
      </c>
      <c r="C4" s="270">
        <v>15896</v>
      </c>
      <c r="D4" s="373"/>
      <c r="E4" s="371">
        <f ca="1">DAY(DATE(YEAR(A4),MONTH(A4)+1,1)-1)</f>
        <v>28</v>
      </c>
      <c r="F4" s="372">
        <f ca="1">ROUND(B4/E4,1)</f>
        <v>323.10000000000002</v>
      </c>
      <c r="G4" s="372">
        <f t="shared" ref="G4:G5" ca="1" si="0">ROUND(C4/E4,1)</f>
        <v>567.70000000000005</v>
      </c>
      <c r="H4" s="373">
        <f ca="1">ROUND(D4/E4,1)</f>
        <v>0</v>
      </c>
      <c r="I4" s="374" t="str">
        <f ca="1">IFERROR((F4-#REF!)/#REF!,"-")</f>
        <v>-</v>
      </c>
      <c r="J4" s="374" t="str">
        <f ca="1">IFERROR((G4-#REF!)/#REF!,"-")</f>
        <v>-</v>
      </c>
      <c r="K4" s="375" t="str">
        <f ca="1">IFERROR((H4-#REF!)/#REF!,"-")</f>
        <v>-</v>
      </c>
    </row>
    <row r="5" spans="1:11" ht="16.5" thickBot="1" x14ac:dyDescent="0.3">
      <c r="A5" s="376">
        <f ca="1">EDATE(TODAY(),-1)</f>
        <v>45727</v>
      </c>
      <c r="B5" s="270">
        <v>9655</v>
      </c>
      <c r="C5" s="270">
        <v>16450</v>
      </c>
      <c r="D5" s="377"/>
      <c r="E5" s="378">
        <f t="shared" ref="E5" ca="1" si="1">DAY(DATE(YEAR(A5),MONTH(A5)+1,1)-1)</f>
        <v>31</v>
      </c>
      <c r="F5" s="379">
        <f t="shared" ref="F5" ca="1" si="2">ROUND(B5/E5,1)</f>
        <v>311.5</v>
      </c>
      <c r="G5" s="379">
        <f t="shared" ca="1" si="0"/>
        <v>530.6</v>
      </c>
      <c r="H5" s="377">
        <f t="shared" ref="H5" ca="1" si="3">ROUND(D5/E5,1)</f>
        <v>0</v>
      </c>
      <c r="I5" s="380">
        <f t="shared" ref="I5:K5" ca="1" si="4">IFERROR((F5-F4)/F4,"-")</f>
        <v>-3.5902197462086109E-2</v>
      </c>
      <c r="J5" s="380">
        <f t="shared" ca="1" si="4"/>
        <v>-6.5351418002466133E-2</v>
      </c>
      <c r="K5" s="381" t="str">
        <f t="shared" ca="1" si="4"/>
        <v>-</v>
      </c>
    </row>
    <row r="6" spans="1:11" x14ac:dyDescent="0.25">
      <c r="A6" s="371"/>
      <c r="B6" s="371"/>
      <c r="C6" s="371"/>
      <c r="D6" s="371"/>
      <c r="E6" s="371"/>
      <c r="F6" s="371"/>
      <c r="G6" s="371"/>
      <c r="H6" s="371"/>
      <c r="I6" s="371"/>
      <c r="J6" s="371"/>
      <c r="K6" s="371"/>
    </row>
    <row r="7" spans="1:11" x14ac:dyDescent="0.25">
      <c r="A7" s="371"/>
      <c r="B7" s="371"/>
      <c r="C7" s="371"/>
      <c r="D7" s="371"/>
      <c r="E7" s="371"/>
      <c r="F7" s="371"/>
      <c r="G7" s="371"/>
      <c r="H7" s="371"/>
      <c r="I7" s="371"/>
      <c r="J7" s="371"/>
      <c r="K7" s="371"/>
    </row>
    <row r="8" spans="1:11" x14ac:dyDescent="0.25">
      <c r="A8" s="382"/>
      <c r="B8" s="371"/>
      <c r="C8" s="371"/>
      <c r="D8" s="371"/>
      <c r="E8" s="371"/>
      <c r="F8" s="371"/>
      <c r="G8" s="371"/>
      <c r="H8" s="371"/>
      <c r="I8" s="371"/>
      <c r="J8" s="371"/>
      <c r="K8" s="371"/>
    </row>
    <row r="9" spans="1:11" x14ac:dyDescent="0.25">
      <c r="A9" s="371"/>
      <c r="B9" s="371"/>
      <c r="C9" s="371"/>
      <c r="D9" s="371"/>
      <c r="E9" s="371"/>
      <c r="F9" s="371"/>
      <c r="G9" s="371"/>
      <c r="H9" s="371"/>
      <c r="I9" s="371"/>
      <c r="J9" s="371"/>
      <c r="K9" s="371"/>
    </row>
    <row r="10" spans="1:11" x14ac:dyDescent="0.25">
      <c r="A10" s="300" t="s">
        <v>858</v>
      </c>
      <c r="B10" s="371"/>
      <c r="C10" s="371"/>
      <c r="D10" s="371"/>
      <c r="E10" s="371"/>
      <c r="F10" s="371"/>
      <c r="G10" s="371"/>
      <c r="H10" s="371"/>
      <c r="I10" s="371"/>
      <c r="J10" s="371"/>
      <c r="K10" s="371"/>
    </row>
    <row r="11" spans="1:11" x14ac:dyDescent="0.25">
      <c r="A11" s="371"/>
      <c r="B11" s="371"/>
      <c r="C11" s="371"/>
      <c r="D11" s="371"/>
      <c r="E11" s="371"/>
      <c r="F11" s="371"/>
      <c r="G11" s="371"/>
      <c r="H11" s="371"/>
      <c r="I11" s="371"/>
      <c r="J11" s="371"/>
      <c r="K11" s="371"/>
    </row>
    <row r="12" spans="1:11" x14ac:dyDescent="0.25">
      <c r="A12" s="371"/>
      <c r="B12" s="371"/>
      <c r="C12" s="371"/>
      <c r="D12" s="371"/>
      <c r="E12" s="371"/>
      <c r="F12" s="371"/>
      <c r="G12" s="371"/>
      <c r="H12" s="371"/>
      <c r="I12" s="371"/>
      <c r="J12" s="371"/>
      <c r="K12" s="371"/>
    </row>
    <row r="13" spans="1:11" x14ac:dyDescent="0.25">
      <c r="A13" s="371"/>
      <c r="B13" s="371"/>
      <c r="C13" s="371"/>
      <c r="D13" s="371"/>
      <c r="E13" s="371"/>
      <c r="F13" s="371"/>
      <c r="G13" s="371"/>
      <c r="H13" s="371"/>
      <c r="I13" s="371"/>
      <c r="J13" s="371"/>
      <c r="K13" s="371"/>
    </row>
    <row r="14" spans="1:11" x14ac:dyDescent="0.25">
      <c r="A14" s="371"/>
      <c r="B14" s="371"/>
      <c r="C14" s="371"/>
      <c r="D14" s="371"/>
      <c r="E14" s="371"/>
      <c r="F14" s="371"/>
      <c r="G14" s="371"/>
      <c r="H14" s="371"/>
      <c r="I14" s="371"/>
      <c r="J14" s="371"/>
      <c r="K14" s="371"/>
    </row>
  </sheetData>
  <phoneticPr fontId="13" type="noConversion"/>
  <conditionalFormatting sqref="I5:K5">
    <cfRule type="cellIs" dxfId="0" priority="1" operator="lessThan">
      <formula>0</formula>
    </cfRule>
  </conditionalFormatting>
  <hyperlinks>
    <hyperlink ref="A10" location="目錄!A1" display="目錄" xr:uid="{BFF7AFA3-A01D-4343-98AA-E52FF0BFE27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5269-C64C-434B-860F-1D67F619D181}">
  <dimension ref="A1:X48"/>
  <sheetViews>
    <sheetView zoomScale="70" zoomScaleNormal="70" workbookViewId="0">
      <selection activeCell="S31" sqref="S31"/>
    </sheetView>
  </sheetViews>
  <sheetFormatPr defaultColWidth="8.6640625" defaultRowHeight="15.75" x14ac:dyDescent="0.25"/>
  <cols>
    <col min="2" max="2" width="8.88671875" customWidth="1"/>
    <col min="5" max="5" width="8.88671875" customWidth="1"/>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4" ht="16.5" thickBot="1" x14ac:dyDescent="0.3">
      <c r="A1" s="21" t="s">
        <v>53</v>
      </c>
      <c r="B1" s="20" t="s">
        <v>54</v>
      </c>
      <c r="C1" s="20" t="s">
        <v>55</v>
      </c>
      <c r="D1" s="21" t="s">
        <v>56</v>
      </c>
      <c r="E1" s="21" t="s">
        <v>57</v>
      </c>
    </row>
    <row r="2" spans="1:24" x14ac:dyDescent="0.25">
      <c r="A2" t="str">
        <f>MONTH(J6)&amp;"月"</f>
        <v>3月</v>
      </c>
      <c r="B2" s="16">
        <f>O6</f>
        <v>386</v>
      </c>
      <c r="C2" s="16">
        <f t="shared" ref="C2:D2" si="0">P6</f>
        <v>343</v>
      </c>
      <c r="D2" s="16">
        <f t="shared" si="0"/>
        <v>3071</v>
      </c>
      <c r="E2" s="16">
        <f>M6</f>
        <v>3800</v>
      </c>
      <c r="J2" s="452" t="s">
        <v>1052</v>
      </c>
      <c r="K2" s="453"/>
      <c r="L2" s="453"/>
      <c r="M2" s="453"/>
      <c r="N2" s="453"/>
      <c r="O2" s="453"/>
      <c r="P2" s="453"/>
      <c r="Q2" s="453"/>
      <c r="R2" s="453"/>
      <c r="S2" s="453"/>
      <c r="T2" s="453"/>
      <c r="U2" s="453"/>
      <c r="V2" s="453"/>
      <c r="W2" s="453"/>
      <c r="X2" s="454"/>
    </row>
    <row r="3" spans="1:24" x14ac:dyDescent="0.25">
      <c r="A3" t="str">
        <f t="shared" ref="A3:A14" si="1">MONTH(J7)&amp;"月"</f>
        <v>4月</v>
      </c>
      <c r="B3" s="16">
        <f t="shared" ref="B3:B14" si="2">O7</f>
        <v>401</v>
      </c>
      <c r="C3" s="16">
        <f t="shared" ref="C3:C14" si="3">P7</f>
        <v>343</v>
      </c>
      <c r="D3" s="16">
        <f t="shared" ref="D3:D14" si="4">Q7</f>
        <v>3150</v>
      </c>
      <c r="E3" s="16">
        <f t="shared" ref="E3:E14" si="5">M7</f>
        <v>3894</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row>
    <row r="4" spans="1:24" x14ac:dyDescent="0.25">
      <c r="A4" t="str">
        <f t="shared" si="1"/>
        <v>5月</v>
      </c>
      <c r="B4" s="16">
        <f t="shared" si="2"/>
        <v>399</v>
      </c>
      <c r="C4" s="16">
        <f t="shared" si="3"/>
        <v>355</v>
      </c>
      <c r="D4" s="16">
        <f t="shared" si="4"/>
        <v>3253</v>
      </c>
      <c r="E4" s="16">
        <f t="shared" si="5"/>
        <v>4007</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row>
    <row r="5" spans="1:24" x14ac:dyDescent="0.25">
      <c r="A5" t="str">
        <f t="shared" si="1"/>
        <v>6月</v>
      </c>
      <c r="B5" s="16">
        <f t="shared" si="2"/>
        <v>411</v>
      </c>
      <c r="C5" s="16">
        <f t="shared" si="3"/>
        <v>359</v>
      </c>
      <c r="D5" s="16">
        <f t="shared" si="4"/>
        <v>3334</v>
      </c>
      <c r="E5" s="16">
        <f t="shared" si="5"/>
        <v>4104</v>
      </c>
      <c r="J5" s="29">
        <v>45323</v>
      </c>
      <c r="K5" t="s">
        <v>1144</v>
      </c>
      <c r="L5" s="270">
        <v>7443</v>
      </c>
      <c r="M5" s="270">
        <v>3708</v>
      </c>
      <c r="N5" s="270">
        <v>3735</v>
      </c>
      <c r="O5" s="270">
        <v>378</v>
      </c>
      <c r="P5" s="270">
        <v>343</v>
      </c>
      <c r="Q5" s="270">
        <v>2987</v>
      </c>
      <c r="R5" s="270">
        <v>109</v>
      </c>
      <c r="S5" s="270">
        <v>233</v>
      </c>
      <c r="T5" s="270">
        <v>3393</v>
      </c>
      <c r="U5" s="270">
        <v>0</v>
      </c>
      <c r="V5" s="270">
        <v>0</v>
      </c>
      <c r="W5" s="270">
        <v>1043</v>
      </c>
      <c r="X5" s="270">
        <v>1043</v>
      </c>
    </row>
    <row r="6" spans="1:24" x14ac:dyDescent="0.25">
      <c r="A6" t="str">
        <f t="shared" si="1"/>
        <v>7月</v>
      </c>
      <c r="B6" s="16">
        <f t="shared" si="2"/>
        <v>421</v>
      </c>
      <c r="C6" s="16">
        <f t="shared" si="3"/>
        <v>354</v>
      </c>
      <c r="D6" s="16">
        <f t="shared" si="4"/>
        <v>3419</v>
      </c>
      <c r="E6" s="16">
        <f t="shared" si="5"/>
        <v>4194</v>
      </c>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row>
    <row r="7" spans="1:24" x14ac:dyDescent="0.25">
      <c r="A7" t="str">
        <f t="shared" si="1"/>
        <v>8月</v>
      </c>
      <c r="B7" s="16">
        <f t="shared" si="2"/>
        <v>425</v>
      </c>
      <c r="C7" s="16">
        <f t="shared" si="3"/>
        <v>350</v>
      </c>
      <c r="D7" s="16">
        <f t="shared" si="4"/>
        <v>3466</v>
      </c>
      <c r="E7" s="16">
        <f t="shared" si="5"/>
        <v>4241</v>
      </c>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row>
    <row r="8" spans="1:24" x14ac:dyDescent="0.25">
      <c r="A8" t="str">
        <f t="shared" si="1"/>
        <v>9月</v>
      </c>
      <c r="B8" s="16">
        <f t="shared" si="2"/>
        <v>401</v>
      </c>
      <c r="C8" s="16">
        <f t="shared" si="3"/>
        <v>344</v>
      </c>
      <c r="D8" s="16">
        <f t="shared" si="4"/>
        <v>3439</v>
      </c>
      <c r="E8" s="16">
        <f t="shared" si="5"/>
        <v>4184</v>
      </c>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row>
    <row r="9" spans="1:24" x14ac:dyDescent="0.25">
      <c r="A9" t="str">
        <f t="shared" si="1"/>
        <v>10月</v>
      </c>
      <c r="B9" s="16">
        <f t="shared" si="2"/>
        <v>380</v>
      </c>
      <c r="C9" s="16">
        <f t="shared" si="3"/>
        <v>327</v>
      </c>
      <c r="D9" s="16">
        <f t="shared" si="4"/>
        <v>3499</v>
      </c>
      <c r="E9" s="16">
        <f t="shared" si="5"/>
        <v>4206</v>
      </c>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row>
    <row r="10" spans="1:24" x14ac:dyDescent="0.25">
      <c r="A10" t="str">
        <f t="shared" si="1"/>
        <v>11月</v>
      </c>
      <c r="B10" s="16">
        <f t="shared" si="2"/>
        <v>374</v>
      </c>
      <c r="C10" s="16">
        <f t="shared" si="3"/>
        <v>324</v>
      </c>
      <c r="D10" s="16">
        <f t="shared" si="4"/>
        <v>3498</v>
      </c>
      <c r="E10" s="16">
        <f t="shared" si="5"/>
        <v>4196</v>
      </c>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row>
    <row r="11" spans="1:24" x14ac:dyDescent="0.25">
      <c r="A11" t="str">
        <f t="shared" si="1"/>
        <v>12月</v>
      </c>
      <c r="B11" s="16">
        <f t="shared" si="2"/>
        <v>396</v>
      </c>
      <c r="C11" s="16">
        <f t="shared" si="3"/>
        <v>305</v>
      </c>
      <c r="D11" s="16">
        <f t="shared" si="4"/>
        <v>3498</v>
      </c>
      <c r="E11" s="16">
        <f t="shared" si="5"/>
        <v>4199</v>
      </c>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row>
    <row r="12" spans="1:24" x14ac:dyDescent="0.25">
      <c r="A12" t="str">
        <f t="shared" si="1"/>
        <v>1月</v>
      </c>
      <c r="B12" s="16">
        <f t="shared" si="2"/>
        <v>390</v>
      </c>
      <c r="C12" s="16">
        <f t="shared" si="3"/>
        <v>288</v>
      </c>
      <c r="D12" s="16">
        <f t="shared" si="4"/>
        <v>3467</v>
      </c>
      <c r="E12" s="16">
        <f t="shared" si="5"/>
        <v>4145</v>
      </c>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row>
    <row r="13" spans="1:24" x14ac:dyDescent="0.25">
      <c r="A13" t="str">
        <f t="shared" si="1"/>
        <v>2月</v>
      </c>
      <c r="B13" s="16">
        <f t="shared" si="2"/>
        <v>414</v>
      </c>
      <c r="C13" s="16">
        <f t="shared" si="3"/>
        <v>265</v>
      </c>
      <c r="D13" s="16">
        <f t="shared" si="4"/>
        <v>3528</v>
      </c>
      <c r="E13" s="16">
        <f t="shared" si="5"/>
        <v>4207</v>
      </c>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row>
    <row r="14" spans="1:24" x14ac:dyDescent="0.25">
      <c r="A14" t="str">
        <f t="shared" si="1"/>
        <v>3月</v>
      </c>
      <c r="B14" s="16">
        <f t="shared" si="2"/>
        <v>434</v>
      </c>
      <c r="C14" s="16">
        <f t="shared" si="3"/>
        <v>251</v>
      </c>
      <c r="D14" s="16">
        <f t="shared" si="4"/>
        <v>3551</v>
      </c>
      <c r="E14" s="16">
        <f t="shared" si="5"/>
        <v>4236</v>
      </c>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row>
    <row r="15" spans="1:24"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row>
    <row r="16" spans="1:24"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row>
    <row r="17" spans="1:24"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row>
    <row r="18" spans="1:24"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row>
    <row r="19" spans="1:24" x14ac:dyDescent="0.25">
      <c r="T19" s="10"/>
    </row>
    <row r="20" spans="1:24" x14ac:dyDescent="0.25">
      <c r="T20" s="10"/>
    </row>
    <row r="21" spans="1:24" x14ac:dyDescent="0.25">
      <c r="T21" s="10"/>
    </row>
    <row r="22" spans="1:24" x14ac:dyDescent="0.25">
      <c r="T22" s="10"/>
    </row>
    <row r="23" spans="1:24" x14ac:dyDescent="0.25">
      <c r="T23" s="10"/>
    </row>
    <row r="24" spans="1:24" x14ac:dyDescent="0.25">
      <c r="T24" s="10"/>
    </row>
    <row r="25" spans="1:24" x14ac:dyDescent="0.25">
      <c r="T25" s="10"/>
    </row>
    <row r="26" spans="1:24" x14ac:dyDescent="0.25">
      <c r="T26" s="10"/>
    </row>
    <row r="27" spans="1:24" x14ac:dyDescent="0.25">
      <c r="T27" s="10"/>
    </row>
    <row r="28" spans="1:24" x14ac:dyDescent="0.25">
      <c r="T28" s="10"/>
    </row>
    <row r="29" spans="1:24" x14ac:dyDescent="0.25">
      <c r="T29" s="10"/>
    </row>
    <row r="30" spans="1:24" x14ac:dyDescent="0.25">
      <c r="T30" s="10"/>
    </row>
    <row r="31" spans="1:24" x14ac:dyDescent="0.25">
      <c r="T31" s="10"/>
    </row>
    <row r="32" spans="1:24"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1">
    <mergeCell ref="J2:X2"/>
  </mergeCells>
  <phoneticPr fontId="13" type="noConversion"/>
  <hyperlinks>
    <hyperlink ref="A48" location="目錄!A1" display="目錄" xr:uid="{B5A37D98-FEC1-4624-BBB8-CAD459E9917D}"/>
  </hyperlink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8BD2-9EAB-48E3-92D2-8B2A2E9B2D03}">
  <dimension ref="A1:AB48"/>
  <sheetViews>
    <sheetView zoomScale="70" zoomScaleNormal="70" workbookViewId="0">
      <selection activeCell="Q34" sqref="Q34"/>
    </sheetView>
  </sheetViews>
  <sheetFormatPr defaultColWidth="8.6640625" defaultRowHeight="15.75" x14ac:dyDescent="0.25"/>
  <cols>
    <col min="10" max="10" width="11.6640625" customWidth="1"/>
    <col min="11" max="11" width="9.44140625" customWidth="1"/>
    <col min="12" max="12" width="7.33203125" customWidth="1"/>
    <col min="13" max="13" width="13.33203125" customWidth="1"/>
    <col min="14" max="14" width="14.33203125" customWidth="1"/>
    <col min="15" max="16" width="20" customWidth="1"/>
    <col min="17" max="17" width="19.33203125" customWidth="1"/>
    <col min="18" max="20" width="20.6640625" customWidth="1"/>
    <col min="21" max="21" width="19.6640625" customWidth="1"/>
    <col min="22" max="22" width="21" customWidth="1"/>
    <col min="23" max="23" width="10.6640625" customWidth="1"/>
    <col min="24" max="24" width="10.44140625" customWidth="1"/>
  </cols>
  <sheetData>
    <row r="1" spans="1:28" ht="16.5" thickBot="1" x14ac:dyDescent="0.3">
      <c r="B1" s="20" t="s">
        <v>54</v>
      </c>
      <c r="C1" s="20" t="s">
        <v>55</v>
      </c>
      <c r="D1" s="21" t="s">
        <v>56</v>
      </c>
      <c r="E1" s="21" t="s">
        <v>93</v>
      </c>
    </row>
    <row r="2" spans="1:28" x14ac:dyDescent="0.25">
      <c r="A2" t="str">
        <f>MONTH(J6)&amp;"月"</f>
        <v>3月</v>
      </c>
      <c r="B2" s="45">
        <f>Y6</f>
        <v>2.1164021164021163E-2</v>
      </c>
      <c r="C2" s="45">
        <f t="shared" ref="C2:E14" si="0">Z6</f>
        <v>0</v>
      </c>
      <c r="D2" s="45">
        <f t="shared" si="0"/>
        <v>2.8121861399397388E-2</v>
      </c>
      <c r="E2" s="45">
        <f t="shared" si="0"/>
        <v>2.4811218985976269E-2</v>
      </c>
      <c r="J2" s="452" t="s">
        <v>1052</v>
      </c>
      <c r="K2" s="453"/>
      <c r="L2" s="453"/>
      <c r="M2" s="453"/>
      <c r="N2" s="453"/>
      <c r="O2" s="453"/>
      <c r="P2" s="453"/>
      <c r="Q2" s="453"/>
      <c r="R2" s="453"/>
      <c r="S2" s="453"/>
      <c r="T2" s="453"/>
      <c r="U2" s="453"/>
      <c r="V2" s="453"/>
      <c r="W2" s="453"/>
      <c r="X2" s="454"/>
      <c r="Y2" s="457" t="s">
        <v>94</v>
      </c>
      <c r="Z2" s="457"/>
      <c r="AA2" s="457"/>
      <c r="AB2" s="458"/>
    </row>
    <row r="3" spans="1:28" x14ac:dyDescent="0.25">
      <c r="A3" t="str">
        <f t="shared" ref="A3:A14" si="1">MONTH(J7)&amp;"月"</f>
        <v>4月</v>
      </c>
      <c r="B3" s="45">
        <f t="shared" ref="B3:B14" si="2">Y7</f>
        <v>3.8860103626943004E-2</v>
      </c>
      <c r="C3" s="45">
        <f t="shared" si="0"/>
        <v>0</v>
      </c>
      <c r="D3" s="45">
        <f t="shared" si="0"/>
        <v>2.5724519700423314E-2</v>
      </c>
      <c r="E3" s="45">
        <f t="shared" si="0"/>
        <v>2.4736842105263158E-2</v>
      </c>
      <c r="J3" s="32" t="s">
        <v>87</v>
      </c>
      <c r="K3" s="31" t="s">
        <v>44</v>
      </c>
      <c r="L3" s="31" t="s">
        <v>88</v>
      </c>
      <c r="M3" s="31" t="s">
        <v>27</v>
      </c>
      <c r="N3" s="31" t="s">
        <v>28</v>
      </c>
      <c r="O3" s="31" t="s">
        <v>29</v>
      </c>
      <c r="P3" s="31" t="s">
        <v>30</v>
      </c>
      <c r="Q3" s="31" t="s">
        <v>31</v>
      </c>
      <c r="R3" s="31" t="s">
        <v>32</v>
      </c>
      <c r="S3" s="31" t="s">
        <v>33</v>
      </c>
      <c r="T3" s="31" t="s">
        <v>34</v>
      </c>
      <c r="U3" s="31" t="s">
        <v>79</v>
      </c>
      <c r="V3" s="31" t="s">
        <v>80</v>
      </c>
      <c r="W3" s="31" t="s">
        <v>89</v>
      </c>
      <c r="X3" s="33" t="s">
        <v>90</v>
      </c>
      <c r="Y3" s="18" t="s">
        <v>54</v>
      </c>
      <c r="Z3" s="18" t="s">
        <v>55</v>
      </c>
      <c r="AA3" s="40" t="s">
        <v>56</v>
      </c>
      <c r="AB3" s="41" t="s">
        <v>93</v>
      </c>
    </row>
    <row r="4" spans="1:28" x14ac:dyDescent="0.25">
      <c r="A4" t="str">
        <f t="shared" si="1"/>
        <v>5月</v>
      </c>
      <c r="B4" s="45">
        <f t="shared" si="2"/>
        <v>-4.9875311720698253E-3</v>
      </c>
      <c r="C4" s="45">
        <f t="shared" si="0"/>
        <v>3.4985422740524783E-2</v>
      </c>
      <c r="D4" s="45">
        <f t="shared" si="0"/>
        <v>3.2698412698412699E-2</v>
      </c>
      <c r="E4" s="45">
        <f t="shared" si="0"/>
        <v>2.9019003595274782E-2</v>
      </c>
      <c r="J4" s="223" t="s">
        <v>76</v>
      </c>
      <c r="K4" s="224" t="s">
        <v>35</v>
      </c>
      <c r="L4" s="224" t="s">
        <v>70</v>
      </c>
      <c r="M4" s="224" t="s">
        <v>36</v>
      </c>
      <c r="N4" s="224" t="s">
        <v>37</v>
      </c>
      <c r="O4" s="224" t="s">
        <v>38</v>
      </c>
      <c r="P4" s="224" t="s">
        <v>39</v>
      </c>
      <c r="Q4" s="224" t="s">
        <v>40</v>
      </c>
      <c r="R4" s="224" t="s">
        <v>41</v>
      </c>
      <c r="S4" s="224" t="s">
        <v>42</v>
      </c>
      <c r="T4" s="224" t="s">
        <v>43</v>
      </c>
      <c r="U4" s="224" t="s">
        <v>77</v>
      </c>
      <c r="V4" s="224" t="s">
        <v>78</v>
      </c>
      <c r="W4" s="224" t="s">
        <v>85</v>
      </c>
      <c r="X4" s="225" t="s">
        <v>86</v>
      </c>
      <c r="AB4" s="39"/>
    </row>
    <row r="5" spans="1:28" x14ac:dyDescent="0.25">
      <c r="A5" t="str">
        <f t="shared" si="1"/>
        <v>6月</v>
      </c>
      <c r="B5" s="45">
        <f t="shared" si="2"/>
        <v>3.007518796992481E-2</v>
      </c>
      <c r="C5" s="45">
        <f t="shared" si="0"/>
        <v>1.1267605633802818E-2</v>
      </c>
      <c r="D5" s="45">
        <f t="shared" si="0"/>
        <v>2.4900092222563789E-2</v>
      </c>
      <c r="E5" s="45">
        <f>AB9</f>
        <v>2.4207636635887198E-2</v>
      </c>
      <c r="J5" s="29">
        <v>45323</v>
      </c>
      <c r="K5" t="s">
        <v>1144</v>
      </c>
      <c r="L5" s="270">
        <v>7443</v>
      </c>
      <c r="M5" s="270">
        <v>3708</v>
      </c>
      <c r="N5" s="270">
        <v>3735</v>
      </c>
      <c r="O5" s="270">
        <v>378</v>
      </c>
      <c r="P5" s="270">
        <v>343</v>
      </c>
      <c r="Q5" s="270">
        <v>2987</v>
      </c>
      <c r="R5" s="270">
        <v>109</v>
      </c>
      <c r="S5" s="270">
        <v>233</v>
      </c>
      <c r="T5" s="270">
        <v>3393</v>
      </c>
      <c r="U5" s="270">
        <v>0</v>
      </c>
      <c r="V5" s="270">
        <v>0</v>
      </c>
      <c r="W5" s="270">
        <v>1043</v>
      </c>
      <c r="X5" s="270">
        <v>1043</v>
      </c>
      <c r="AB5" s="39"/>
    </row>
    <row r="6" spans="1:28" x14ac:dyDescent="0.25">
      <c r="A6" t="str">
        <f t="shared" si="1"/>
        <v>7月</v>
      </c>
      <c r="B6" s="45">
        <f t="shared" si="2"/>
        <v>2.4330900243309004E-2</v>
      </c>
      <c r="C6" s="45">
        <f t="shared" si="0"/>
        <v>-1.3927576601671309E-2</v>
      </c>
      <c r="D6" s="45">
        <f t="shared" si="0"/>
        <v>2.549490101979604E-2</v>
      </c>
      <c r="E6" s="45">
        <f t="shared" si="0"/>
        <v>2.1929824561403508E-2</v>
      </c>
      <c r="J6" s="29">
        <v>45352</v>
      </c>
      <c r="K6" t="s">
        <v>1144</v>
      </c>
      <c r="L6" s="270">
        <v>7633</v>
      </c>
      <c r="M6" s="270">
        <v>3800</v>
      </c>
      <c r="N6" s="270">
        <v>3833</v>
      </c>
      <c r="O6" s="270">
        <v>386</v>
      </c>
      <c r="P6" s="270">
        <v>343</v>
      </c>
      <c r="Q6" s="270">
        <v>3071</v>
      </c>
      <c r="R6" s="270">
        <v>215</v>
      </c>
      <c r="S6" s="270">
        <v>237</v>
      </c>
      <c r="T6" s="270">
        <v>3381</v>
      </c>
      <c r="U6" s="270">
        <v>0</v>
      </c>
      <c r="V6" s="270">
        <v>0</v>
      </c>
      <c r="W6" s="270">
        <v>975</v>
      </c>
      <c r="X6" s="270">
        <v>975</v>
      </c>
      <c r="Y6" s="34">
        <f>(O6-O5)/O5</f>
        <v>2.1164021164021163E-2</v>
      </c>
      <c r="Z6" s="34">
        <f t="shared" ref="Z6:AA6" si="3">(P6-P5)/P5</f>
        <v>0</v>
      </c>
      <c r="AA6" s="34">
        <f t="shared" si="3"/>
        <v>2.8121861399397388E-2</v>
      </c>
      <c r="AB6" s="42">
        <f>(M6-M5)/M5</f>
        <v>2.4811218985976269E-2</v>
      </c>
    </row>
    <row r="7" spans="1:28" x14ac:dyDescent="0.25">
      <c r="A7" t="str">
        <f t="shared" si="1"/>
        <v>8月</v>
      </c>
      <c r="B7" s="45">
        <f t="shared" si="2"/>
        <v>9.5011876484560574E-3</v>
      </c>
      <c r="C7" s="45">
        <f t="shared" si="0"/>
        <v>-1.1299435028248588E-2</v>
      </c>
      <c r="D7" s="45">
        <f t="shared" si="0"/>
        <v>1.3746709564200059E-2</v>
      </c>
      <c r="E7" s="45">
        <f t="shared" si="0"/>
        <v>1.1206485455412495E-2</v>
      </c>
      <c r="J7" s="29">
        <v>45383</v>
      </c>
      <c r="K7" t="s">
        <v>1144</v>
      </c>
      <c r="L7" s="270">
        <v>7732</v>
      </c>
      <c r="M7" s="270">
        <v>3894</v>
      </c>
      <c r="N7" s="270">
        <v>3838</v>
      </c>
      <c r="O7" s="270">
        <v>401</v>
      </c>
      <c r="P7" s="270">
        <v>343</v>
      </c>
      <c r="Q7" s="270">
        <v>3150</v>
      </c>
      <c r="R7" s="270">
        <v>215</v>
      </c>
      <c r="S7" s="270">
        <v>249</v>
      </c>
      <c r="T7" s="270">
        <v>3374</v>
      </c>
      <c r="U7" s="270">
        <v>0</v>
      </c>
      <c r="V7" s="270">
        <v>0</v>
      </c>
      <c r="W7" s="270">
        <v>975</v>
      </c>
      <c r="X7" s="270">
        <v>975</v>
      </c>
      <c r="Y7" s="34">
        <f t="shared" ref="Y7:Y18" si="4">(O7-O6)/O6</f>
        <v>3.8860103626943004E-2</v>
      </c>
      <c r="Z7" s="34">
        <f t="shared" ref="Z7:Z18" si="5">(P7-P6)/P6</f>
        <v>0</v>
      </c>
      <c r="AA7" s="34">
        <f t="shared" ref="AA7:AA18" si="6">(Q7-Q6)/Q6</f>
        <v>2.5724519700423314E-2</v>
      </c>
      <c r="AB7" s="42">
        <f t="shared" ref="AB7:AB18" si="7">(M7-M6)/M6</f>
        <v>2.4736842105263158E-2</v>
      </c>
    </row>
    <row r="8" spans="1:28" x14ac:dyDescent="0.25">
      <c r="A8" t="str">
        <f t="shared" si="1"/>
        <v>9月</v>
      </c>
      <c r="B8" s="45">
        <f t="shared" si="2"/>
        <v>-5.647058823529412E-2</v>
      </c>
      <c r="C8" s="45">
        <f t="shared" si="0"/>
        <v>-1.7142857142857144E-2</v>
      </c>
      <c r="D8" s="45">
        <f t="shared" si="0"/>
        <v>-7.7899596076168491E-3</v>
      </c>
      <c r="E8" s="45">
        <f t="shared" si="0"/>
        <v>-1.3440226361707145E-2</v>
      </c>
      <c r="J8" s="29">
        <v>45413</v>
      </c>
      <c r="K8" t="s">
        <v>1144</v>
      </c>
      <c r="L8" s="270">
        <v>7865</v>
      </c>
      <c r="M8" s="270">
        <v>4007</v>
      </c>
      <c r="N8" s="270">
        <v>3858</v>
      </c>
      <c r="O8" s="270">
        <v>399</v>
      </c>
      <c r="P8" s="270">
        <v>355</v>
      </c>
      <c r="Q8" s="270">
        <v>3253</v>
      </c>
      <c r="R8" s="270">
        <v>202</v>
      </c>
      <c r="S8" s="270">
        <v>246</v>
      </c>
      <c r="T8" s="270">
        <v>3410</v>
      </c>
      <c r="U8" s="270">
        <v>0</v>
      </c>
      <c r="V8" s="270">
        <v>0</v>
      </c>
      <c r="W8" s="270">
        <v>981</v>
      </c>
      <c r="X8" s="270">
        <v>981</v>
      </c>
      <c r="Y8" s="34">
        <f>(O8-O7)/O7</f>
        <v>-4.9875311720698253E-3</v>
      </c>
      <c r="Z8" s="34">
        <f t="shared" si="5"/>
        <v>3.4985422740524783E-2</v>
      </c>
      <c r="AA8" s="34">
        <f t="shared" si="6"/>
        <v>3.2698412698412699E-2</v>
      </c>
      <c r="AB8" s="42">
        <f t="shared" si="7"/>
        <v>2.9019003595274782E-2</v>
      </c>
    </row>
    <row r="9" spans="1:28" x14ac:dyDescent="0.25">
      <c r="A9" t="str">
        <f t="shared" si="1"/>
        <v>10月</v>
      </c>
      <c r="B9" s="45">
        <f t="shared" si="2"/>
        <v>-5.2369077306733167E-2</v>
      </c>
      <c r="C9" s="45">
        <f t="shared" si="0"/>
        <v>-4.9418604651162788E-2</v>
      </c>
      <c r="D9" s="45">
        <f t="shared" si="0"/>
        <v>1.7446932247746436E-2</v>
      </c>
      <c r="E9" s="45">
        <f t="shared" si="0"/>
        <v>5.2581261950286808E-3</v>
      </c>
      <c r="J9" s="29">
        <v>45444</v>
      </c>
      <c r="K9" t="s">
        <v>1144</v>
      </c>
      <c r="L9" s="270">
        <v>7986</v>
      </c>
      <c r="M9" s="270">
        <v>4104</v>
      </c>
      <c r="N9" s="270">
        <v>3882</v>
      </c>
      <c r="O9" s="270">
        <v>411</v>
      </c>
      <c r="P9" s="270">
        <v>359</v>
      </c>
      <c r="Q9" s="270">
        <v>3334</v>
      </c>
      <c r="R9" s="270">
        <v>192</v>
      </c>
      <c r="S9" s="270">
        <v>243</v>
      </c>
      <c r="T9" s="270">
        <v>3447</v>
      </c>
      <c r="U9" s="270">
        <v>0</v>
      </c>
      <c r="V9" s="270">
        <v>0</v>
      </c>
      <c r="W9" s="270">
        <v>1073</v>
      </c>
      <c r="X9" s="270">
        <v>1086</v>
      </c>
      <c r="Y9" s="34">
        <f t="shared" si="4"/>
        <v>3.007518796992481E-2</v>
      </c>
      <c r="Z9" s="34">
        <f t="shared" si="5"/>
        <v>1.1267605633802818E-2</v>
      </c>
      <c r="AA9" s="34">
        <f t="shared" si="6"/>
        <v>2.4900092222563789E-2</v>
      </c>
      <c r="AB9" s="42">
        <f t="shared" si="7"/>
        <v>2.4207636635887198E-2</v>
      </c>
    </row>
    <row r="10" spans="1:28" x14ac:dyDescent="0.25">
      <c r="A10" t="str">
        <f t="shared" si="1"/>
        <v>11月</v>
      </c>
      <c r="B10" s="45">
        <f t="shared" si="2"/>
        <v>-1.5789473684210527E-2</v>
      </c>
      <c r="C10" s="45">
        <f t="shared" si="0"/>
        <v>-9.1743119266055051E-3</v>
      </c>
      <c r="D10" s="45">
        <f t="shared" si="0"/>
        <v>-2.857959416976279E-4</v>
      </c>
      <c r="E10" s="45">
        <f t="shared" si="0"/>
        <v>-2.3775558725630053E-3</v>
      </c>
      <c r="J10" s="29">
        <v>45474</v>
      </c>
      <c r="K10" t="s">
        <v>1144</v>
      </c>
      <c r="L10" s="270">
        <v>8093</v>
      </c>
      <c r="M10" s="270">
        <v>4194</v>
      </c>
      <c r="N10" s="270">
        <v>3899</v>
      </c>
      <c r="O10" s="270">
        <v>421</v>
      </c>
      <c r="P10" s="270">
        <v>354</v>
      </c>
      <c r="Q10" s="270">
        <v>3419</v>
      </c>
      <c r="R10" s="270">
        <v>181</v>
      </c>
      <c r="S10" s="270">
        <v>234</v>
      </c>
      <c r="T10" s="270">
        <v>3484</v>
      </c>
      <c r="U10" s="270">
        <v>0</v>
      </c>
      <c r="V10" s="270">
        <v>0</v>
      </c>
      <c r="W10" s="270">
        <v>1039</v>
      </c>
      <c r="X10" s="270">
        <v>1049</v>
      </c>
      <c r="Y10" s="34">
        <f t="shared" si="4"/>
        <v>2.4330900243309004E-2</v>
      </c>
      <c r="Z10" s="34">
        <f t="shared" si="5"/>
        <v>-1.3927576601671309E-2</v>
      </c>
      <c r="AA10" s="34">
        <f t="shared" si="6"/>
        <v>2.549490101979604E-2</v>
      </c>
      <c r="AB10" s="42">
        <f t="shared" si="7"/>
        <v>2.1929824561403508E-2</v>
      </c>
    </row>
    <row r="11" spans="1:28" x14ac:dyDescent="0.25">
      <c r="A11" t="str">
        <f t="shared" si="1"/>
        <v>12月</v>
      </c>
      <c r="B11" s="45">
        <f t="shared" si="2"/>
        <v>5.8823529411764705E-2</v>
      </c>
      <c r="C11" s="45">
        <f t="shared" si="0"/>
        <v>-5.8641975308641972E-2</v>
      </c>
      <c r="D11" s="45">
        <f t="shared" si="0"/>
        <v>0</v>
      </c>
      <c r="E11" s="45">
        <f t="shared" si="0"/>
        <v>7.1496663489037176E-4</v>
      </c>
      <c r="J11" s="29">
        <v>45505</v>
      </c>
      <c r="K11" t="s">
        <v>1144</v>
      </c>
      <c r="L11" s="270">
        <v>8105</v>
      </c>
      <c r="M11" s="270">
        <v>4241</v>
      </c>
      <c r="N11" s="270">
        <v>3864</v>
      </c>
      <c r="O11" s="270">
        <v>425</v>
      </c>
      <c r="P11" s="270">
        <v>350</v>
      </c>
      <c r="Q11" s="270">
        <v>3466</v>
      </c>
      <c r="R11" s="270">
        <v>172</v>
      </c>
      <c r="S11" s="270">
        <v>227</v>
      </c>
      <c r="T11" s="270">
        <v>3465</v>
      </c>
      <c r="U11" s="270">
        <v>0</v>
      </c>
      <c r="V11" s="270">
        <v>0</v>
      </c>
      <c r="W11" s="270">
        <v>1045</v>
      </c>
      <c r="X11" s="270">
        <v>1057</v>
      </c>
      <c r="Y11" s="34">
        <f t="shared" si="4"/>
        <v>9.5011876484560574E-3</v>
      </c>
      <c r="Z11" s="34">
        <f t="shared" si="5"/>
        <v>-1.1299435028248588E-2</v>
      </c>
      <c r="AA11" s="34">
        <f t="shared" si="6"/>
        <v>1.3746709564200059E-2</v>
      </c>
      <c r="AB11" s="42">
        <f t="shared" si="7"/>
        <v>1.1206485455412495E-2</v>
      </c>
    </row>
    <row r="12" spans="1:28" x14ac:dyDescent="0.25">
      <c r="A12" t="str">
        <f t="shared" si="1"/>
        <v>1月</v>
      </c>
      <c r="B12" s="45">
        <f t="shared" si="2"/>
        <v>-1.5151515151515152E-2</v>
      </c>
      <c r="C12" s="45">
        <f t="shared" si="0"/>
        <v>-5.5737704918032788E-2</v>
      </c>
      <c r="D12" s="45">
        <f t="shared" si="0"/>
        <v>-8.8622069754145227E-3</v>
      </c>
      <c r="E12" s="45">
        <f t="shared" si="0"/>
        <v>-1.2860204810669207E-2</v>
      </c>
      <c r="J12" s="29">
        <v>45536</v>
      </c>
      <c r="K12" t="s">
        <v>1144</v>
      </c>
      <c r="L12" s="270">
        <v>8048</v>
      </c>
      <c r="M12" s="270">
        <v>4184</v>
      </c>
      <c r="N12" s="270">
        <v>3864</v>
      </c>
      <c r="O12" s="270">
        <v>401</v>
      </c>
      <c r="P12" s="270">
        <v>344</v>
      </c>
      <c r="Q12" s="270">
        <v>3439</v>
      </c>
      <c r="R12" s="270">
        <v>168</v>
      </c>
      <c r="S12" s="270">
        <v>224</v>
      </c>
      <c r="T12" s="270">
        <v>3472</v>
      </c>
      <c r="U12" s="270">
        <v>0</v>
      </c>
      <c r="V12" s="270">
        <v>0</v>
      </c>
      <c r="W12" s="270">
        <v>1110</v>
      </c>
      <c r="X12" s="270">
        <v>1122</v>
      </c>
      <c r="Y12" s="34">
        <f t="shared" si="4"/>
        <v>-5.647058823529412E-2</v>
      </c>
      <c r="Z12" s="34">
        <f t="shared" si="5"/>
        <v>-1.7142857142857144E-2</v>
      </c>
      <c r="AA12" s="34">
        <f t="shared" si="6"/>
        <v>-7.7899596076168491E-3</v>
      </c>
      <c r="AB12" s="42">
        <f t="shared" si="7"/>
        <v>-1.3440226361707145E-2</v>
      </c>
    </row>
    <row r="13" spans="1:28" x14ac:dyDescent="0.25">
      <c r="A13" t="str">
        <f t="shared" si="1"/>
        <v>2月</v>
      </c>
      <c r="B13" s="45">
        <f t="shared" si="2"/>
        <v>6.1538461538461542E-2</v>
      </c>
      <c r="C13" s="45">
        <f t="shared" si="0"/>
        <v>-7.9861111111111105E-2</v>
      </c>
      <c r="D13" s="45">
        <f t="shared" si="0"/>
        <v>1.7594462070954716E-2</v>
      </c>
      <c r="E13" s="45">
        <f t="shared" si="0"/>
        <v>1.4957780458383595E-2</v>
      </c>
      <c r="J13" s="29">
        <v>45566</v>
      </c>
      <c r="K13" t="s">
        <v>1144</v>
      </c>
      <c r="L13" s="270">
        <v>8070</v>
      </c>
      <c r="M13" s="270">
        <v>4206</v>
      </c>
      <c r="N13" s="270">
        <v>3864</v>
      </c>
      <c r="O13" s="270">
        <v>380</v>
      </c>
      <c r="P13" s="270">
        <v>327</v>
      </c>
      <c r="Q13" s="270">
        <v>3499</v>
      </c>
      <c r="R13" s="270">
        <v>161</v>
      </c>
      <c r="S13" s="270">
        <v>227</v>
      </c>
      <c r="T13" s="270">
        <v>3476</v>
      </c>
      <c r="U13" s="270">
        <v>0</v>
      </c>
      <c r="V13" s="270">
        <v>0</v>
      </c>
      <c r="W13" s="270">
        <v>1139</v>
      </c>
      <c r="X13" s="270">
        <v>1153</v>
      </c>
      <c r="Y13" s="34">
        <f t="shared" si="4"/>
        <v>-5.2369077306733167E-2</v>
      </c>
      <c r="Z13" s="34">
        <f t="shared" si="5"/>
        <v>-4.9418604651162788E-2</v>
      </c>
      <c r="AA13" s="34">
        <f t="shared" si="6"/>
        <v>1.7446932247746436E-2</v>
      </c>
      <c r="AB13" s="42">
        <f t="shared" si="7"/>
        <v>5.2581261950286808E-3</v>
      </c>
    </row>
    <row r="14" spans="1:28" x14ac:dyDescent="0.25">
      <c r="A14" t="str">
        <f t="shared" si="1"/>
        <v>3月</v>
      </c>
      <c r="B14" s="45">
        <f t="shared" si="2"/>
        <v>4.8309178743961352E-2</v>
      </c>
      <c r="C14" s="45">
        <f t="shared" si="0"/>
        <v>-5.2830188679245285E-2</v>
      </c>
      <c r="D14" s="45">
        <f t="shared" si="0"/>
        <v>6.5192743764172336E-3</v>
      </c>
      <c r="E14" s="45">
        <f t="shared" si="0"/>
        <v>6.8932731162348465E-3</v>
      </c>
      <c r="F14" s="16"/>
      <c r="J14" s="29">
        <v>45597</v>
      </c>
      <c r="K14" t="s">
        <v>1144</v>
      </c>
      <c r="L14" s="270">
        <v>8156</v>
      </c>
      <c r="M14" s="270">
        <v>4196</v>
      </c>
      <c r="N14" s="270">
        <v>3960</v>
      </c>
      <c r="O14" s="270">
        <v>374</v>
      </c>
      <c r="P14" s="270">
        <v>324</v>
      </c>
      <c r="Q14" s="270">
        <v>3498</v>
      </c>
      <c r="R14" s="270">
        <v>155</v>
      </c>
      <c r="S14" s="270">
        <v>218</v>
      </c>
      <c r="T14" s="270">
        <v>3587</v>
      </c>
      <c r="U14" s="270">
        <v>0</v>
      </c>
      <c r="V14" s="270">
        <v>0</v>
      </c>
      <c r="W14" s="270">
        <v>1252</v>
      </c>
      <c r="X14" s="270">
        <v>1264</v>
      </c>
      <c r="Y14" s="34">
        <f t="shared" si="4"/>
        <v>-1.5789473684210527E-2</v>
      </c>
      <c r="Z14" s="34">
        <f t="shared" si="5"/>
        <v>-9.1743119266055051E-3</v>
      </c>
      <c r="AA14" s="34">
        <f t="shared" si="6"/>
        <v>-2.857959416976279E-4</v>
      </c>
      <c r="AB14" s="42">
        <f t="shared" si="7"/>
        <v>-2.3775558725630053E-3</v>
      </c>
    </row>
    <row r="15" spans="1:28" x14ac:dyDescent="0.25">
      <c r="J15" s="29">
        <v>45627</v>
      </c>
      <c r="K15" t="s">
        <v>1144</v>
      </c>
      <c r="L15" s="270">
        <v>8112</v>
      </c>
      <c r="M15" s="270">
        <v>4199</v>
      </c>
      <c r="N15" s="270">
        <v>3913</v>
      </c>
      <c r="O15" s="270">
        <v>396</v>
      </c>
      <c r="P15" s="270">
        <v>305</v>
      </c>
      <c r="Q15" s="270">
        <v>3498</v>
      </c>
      <c r="R15" s="270">
        <v>194</v>
      </c>
      <c r="S15" s="270">
        <v>203</v>
      </c>
      <c r="T15" s="270">
        <v>3516</v>
      </c>
      <c r="U15" s="270">
        <v>0</v>
      </c>
      <c r="V15" s="270">
        <v>0</v>
      </c>
      <c r="W15" s="270">
        <v>6849</v>
      </c>
      <c r="X15" s="270">
        <v>1263</v>
      </c>
      <c r="Y15" s="34">
        <f t="shared" si="4"/>
        <v>5.8823529411764705E-2</v>
      </c>
      <c r="Z15" s="34">
        <f t="shared" si="5"/>
        <v>-5.8641975308641972E-2</v>
      </c>
      <c r="AA15" s="34">
        <f t="shared" si="6"/>
        <v>0</v>
      </c>
      <c r="AB15" s="42">
        <f t="shared" si="7"/>
        <v>7.1496663489037176E-4</v>
      </c>
    </row>
    <row r="16" spans="1:28" x14ac:dyDescent="0.25">
      <c r="J16" s="29">
        <v>45658</v>
      </c>
      <c r="K16" t="s">
        <v>1144</v>
      </c>
      <c r="L16" s="270">
        <v>8003</v>
      </c>
      <c r="M16" s="270">
        <v>4145</v>
      </c>
      <c r="N16" s="270">
        <v>3858</v>
      </c>
      <c r="O16" s="270">
        <v>390</v>
      </c>
      <c r="P16" s="270">
        <v>288</v>
      </c>
      <c r="Q16" s="270">
        <v>3467</v>
      </c>
      <c r="R16" s="270">
        <v>210</v>
      </c>
      <c r="S16" s="270">
        <v>191</v>
      </c>
      <c r="T16" s="270">
        <v>3457</v>
      </c>
      <c r="U16" s="270">
        <v>0</v>
      </c>
      <c r="V16" s="270">
        <v>0</v>
      </c>
      <c r="W16" s="270">
        <v>6670</v>
      </c>
      <c r="X16" s="270">
        <v>1333</v>
      </c>
      <c r="Y16" s="34">
        <f t="shared" si="4"/>
        <v>-1.5151515151515152E-2</v>
      </c>
      <c r="Z16" s="34">
        <f t="shared" si="5"/>
        <v>-5.5737704918032788E-2</v>
      </c>
      <c r="AA16" s="34">
        <f t="shared" si="6"/>
        <v>-8.8622069754145227E-3</v>
      </c>
      <c r="AB16" s="42">
        <f t="shared" si="7"/>
        <v>-1.2860204810669207E-2</v>
      </c>
    </row>
    <row r="17" spans="1:28" ht="24" x14ac:dyDescent="0.25">
      <c r="A17" s="277"/>
      <c r="J17" s="29">
        <v>45689</v>
      </c>
      <c r="K17" t="s">
        <v>1144</v>
      </c>
      <c r="L17" s="270">
        <v>7953</v>
      </c>
      <c r="M17" s="270">
        <v>4207</v>
      </c>
      <c r="N17" s="270">
        <v>3746</v>
      </c>
      <c r="O17" s="270">
        <v>414</v>
      </c>
      <c r="P17" s="270">
        <v>265</v>
      </c>
      <c r="Q17" s="270">
        <v>3528</v>
      </c>
      <c r="R17" s="270">
        <v>214</v>
      </c>
      <c r="S17" s="270">
        <v>171</v>
      </c>
      <c r="T17" s="270">
        <v>3361</v>
      </c>
      <c r="U17" s="270">
        <v>0</v>
      </c>
      <c r="V17" s="270">
        <v>0</v>
      </c>
      <c r="W17" s="270">
        <v>6707</v>
      </c>
      <c r="X17" s="270">
        <v>1246</v>
      </c>
      <c r="Y17" s="34">
        <f t="shared" si="4"/>
        <v>6.1538461538461542E-2</v>
      </c>
      <c r="Z17" s="34">
        <f t="shared" si="5"/>
        <v>-7.9861111111111105E-2</v>
      </c>
      <c r="AA17" s="34">
        <f t="shared" si="6"/>
        <v>1.7594462070954716E-2</v>
      </c>
      <c r="AB17" s="42">
        <f t="shared" si="7"/>
        <v>1.4957780458383595E-2</v>
      </c>
    </row>
    <row r="18" spans="1:28" ht="16.5" thickBot="1" x14ac:dyDescent="0.3">
      <c r="J18" s="30">
        <v>45717</v>
      </c>
      <c r="K18" s="13" t="s">
        <v>1144</v>
      </c>
      <c r="L18" s="270">
        <v>7920</v>
      </c>
      <c r="M18" s="270">
        <v>4236</v>
      </c>
      <c r="N18" s="270">
        <v>3684</v>
      </c>
      <c r="O18" s="270">
        <v>434</v>
      </c>
      <c r="P18" s="270">
        <v>251</v>
      </c>
      <c r="Q18" s="270">
        <v>3551</v>
      </c>
      <c r="R18" s="270">
        <v>224</v>
      </c>
      <c r="S18" s="270">
        <v>152</v>
      </c>
      <c r="T18" s="270">
        <v>3308</v>
      </c>
      <c r="U18" s="270">
        <v>0</v>
      </c>
      <c r="V18" s="270">
        <v>0</v>
      </c>
      <c r="W18" s="270">
        <v>6733</v>
      </c>
      <c r="X18" s="270">
        <v>1187</v>
      </c>
      <c r="Y18" s="43">
        <f t="shared" si="4"/>
        <v>4.8309178743961352E-2</v>
      </c>
      <c r="Z18" s="43">
        <f t="shared" si="5"/>
        <v>-5.2830188679245285E-2</v>
      </c>
      <c r="AA18" s="43">
        <f t="shared" si="6"/>
        <v>6.5192743764172336E-3</v>
      </c>
      <c r="AB18" s="44">
        <f t="shared" si="7"/>
        <v>6.8932731162348465E-3</v>
      </c>
    </row>
    <row r="19" spans="1:28" x14ac:dyDescent="0.25">
      <c r="T19" s="10"/>
    </row>
    <row r="20" spans="1:28" x14ac:dyDescent="0.25">
      <c r="T20" s="10"/>
    </row>
    <row r="21" spans="1:28" x14ac:dyDescent="0.25">
      <c r="T21" s="10"/>
    </row>
    <row r="22" spans="1:28" x14ac:dyDescent="0.25">
      <c r="T22" s="10"/>
    </row>
    <row r="23" spans="1:28" x14ac:dyDescent="0.25">
      <c r="T23" s="10"/>
    </row>
    <row r="24" spans="1:28" x14ac:dyDescent="0.25">
      <c r="T24" s="10"/>
    </row>
    <row r="25" spans="1:28" x14ac:dyDescent="0.25">
      <c r="T25" s="10"/>
    </row>
    <row r="26" spans="1:28" x14ac:dyDescent="0.25">
      <c r="T26" s="10"/>
    </row>
    <row r="27" spans="1:28" x14ac:dyDescent="0.25">
      <c r="T27" s="10"/>
    </row>
    <row r="28" spans="1:28" x14ac:dyDescent="0.25">
      <c r="T28" s="10"/>
    </row>
    <row r="29" spans="1:28" x14ac:dyDescent="0.25">
      <c r="T29" s="10"/>
    </row>
    <row r="30" spans="1:28" x14ac:dyDescent="0.25">
      <c r="T30" s="10"/>
    </row>
    <row r="31" spans="1:28" x14ac:dyDescent="0.25">
      <c r="T31" s="10"/>
    </row>
    <row r="32" spans="1:28" x14ac:dyDescent="0.25">
      <c r="T32" s="10"/>
    </row>
    <row r="33" spans="1:20" x14ac:dyDescent="0.25">
      <c r="T33" s="10"/>
    </row>
    <row r="34" spans="1:20" x14ac:dyDescent="0.25">
      <c r="T34" s="10"/>
    </row>
    <row r="35" spans="1:20" x14ac:dyDescent="0.25">
      <c r="T35" s="10"/>
    </row>
    <row r="36" spans="1:20" x14ac:dyDescent="0.25">
      <c r="T36" s="10"/>
    </row>
    <row r="37" spans="1:20" x14ac:dyDescent="0.25">
      <c r="T37" s="10"/>
    </row>
    <row r="38" spans="1:20" x14ac:dyDescent="0.25">
      <c r="T38" s="10"/>
    </row>
    <row r="39" spans="1:20" x14ac:dyDescent="0.25">
      <c r="T39" s="10"/>
    </row>
    <row r="40" spans="1:20" x14ac:dyDescent="0.25">
      <c r="T40" s="10"/>
    </row>
    <row r="41" spans="1:20" x14ac:dyDescent="0.25">
      <c r="T41" s="10"/>
    </row>
    <row r="42" spans="1:20" x14ac:dyDescent="0.25">
      <c r="T42" s="10"/>
    </row>
    <row r="43" spans="1:20" x14ac:dyDescent="0.25">
      <c r="T43" s="10"/>
    </row>
    <row r="48" spans="1:20" x14ac:dyDescent="0.25">
      <c r="A48" s="300" t="s">
        <v>858</v>
      </c>
    </row>
  </sheetData>
  <mergeCells count="2">
    <mergeCell ref="J2:X2"/>
    <mergeCell ref="Y2:AB2"/>
  </mergeCells>
  <phoneticPr fontId="13" type="noConversion"/>
  <hyperlinks>
    <hyperlink ref="A48" location="目錄!A1" display="目錄" xr:uid="{8AC64BAB-BEA0-4D85-B547-42324A05A6FC}"/>
  </hyperlink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72</vt:i4>
      </vt:variant>
    </vt:vector>
  </HeadingPairs>
  <TitlesOfParts>
    <vt:vector size="72" baseType="lpstr">
      <vt:lpstr>目錄</vt:lpstr>
      <vt:lpstr>preview</vt:lpstr>
      <vt:lpstr>sub_num_preview</vt:lpstr>
      <vt:lpstr>{sub_num}</vt:lpstr>
      <vt:lpstr>{sub_num_add}</vt:lpstr>
      <vt:lpstr>{web_num}</vt:lpstr>
      <vt:lpstr>{web_mom}</vt:lpstr>
      <vt:lpstr>{app_num}</vt:lpstr>
      <vt:lpstr>{app_mom}</vt:lpstr>
      <vt:lpstr>{lost_tt}</vt:lpstr>
      <vt:lpstr>{lost_web}</vt:lpstr>
      <vt:lpstr>{lost_app}</vt:lpstr>
      <vt:lpstr>{lost_web_year}</vt:lpstr>
      <vt:lpstr>{lost_web_season}</vt:lpstr>
      <vt:lpstr>{lost_web_month}</vt:lpstr>
      <vt:lpstr>{lost_app_year}</vt:lpstr>
      <vt:lpstr>{lost_app_season}</vt:lpstr>
      <vt:lpstr>{lost_app_month}</vt:lpstr>
      <vt:lpstr>{lost_compare}</vt:lpstr>
      <vt:lpstr>{new_sub_num}</vt:lpstr>
      <vt:lpstr>{new_sub_mom}</vt:lpstr>
      <vt:lpstr>{new_sub_num_webapp}</vt:lpstr>
      <vt:lpstr>{new_sub_web_proj}</vt:lpstr>
      <vt:lpstr>{new_sub_app_proj}</vt:lpstr>
      <vt:lpstr>{web_new_sub_num}</vt:lpstr>
      <vt:lpstr>{web_new_sub_mom}</vt:lpstr>
      <vt:lpstr>{web_new_sub_comp}</vt:lpstr>
      <vt:lpstr>{app_new_sub_num}</vt:lpstr>
      <vt:lpstr>{app_new_sub_mom}</vt:lpstr>
      <vt:lpstr>{app_new_sub_comp}</vt:lpstr>
      <vt:lpstr>{web_view_percent}</vt:lpstr>
      <vt:lpstr>{web_view_platform}</vt:lpstr>
      <vt:lpstr>{app_view_percent}</vt:lpstr>
      <vt:lpstr>{app_view_platform}</vt:lpstr>
      <vt:lpstr>{not_view_proj_tt}</vt:lpstr>
      <vt:lpstr>{not_view_proj_proj}</vt:lpstr>
      <vt:lpstr>{not_view_due_tt}</vt:lpstr>
      <vt:lpstr>{not_view_due_year}</vt:lpstr>
      <vt:lpstr>last_mm_trans</vt:lpstr>
      <vt:lpstr>{web_preview}</vt:lpstr>
      <vt:lpstr>{web_tri_month_r}</vt:lpstr>
      <vt:lpstr>{web_tri_month_f}</vt:lpstr>
      <vt:lpstr>{web_tri_month_v}</vt:lpstr>
      <vt:lpstr>{r_level}</vt:lpstr>
      <vt:lpstr>{f_level}</vt:lpstr>
      <vt:lpstr>{v_level}</vt:lpstr>
      <vt:lpstr>sub_rfv_result</vt:lpstr>
      <vt:lpstr>{rfv_channel_num}</vt:lpstr>
      <vt:lpstr>{rfv_channel_pv}</vt:lpstr>
      <vt:lpstr>{new_channel_num}</vt:lpstr>
      <vt:lpstr>{new_channel_pv}</vt:lpstr>
      <vt:lpstr>{new_cate_num}</vt:lpstr>
      <vt:lpstr>{new_cate_pv}</vt:lpstr>
      <vt:lpstr>{channel_tri_month_num}</vt:lpstr>
      <vt:lpstr>{channel_tri_month_pv}</vt:lpstr>
      <vt:lpstr>{article_supply}</vt:lpstr>
      <vt:lpstr>pay_article_pv</vt:lpstr>
      <vt:lpstr>pay_article_top_bottom</vt:lpstr>
      <vt:lpstr>pay_article_rfv</vt:lpstr>
      <vt:lpstr>{app_view}</vt:lpstr>
      <vt:lpstr>{app_tri_month_r}</vt:lpstr>
      <vt:lpstr>{app_tri_month_f}</vt:lpstr>
      <vt:lpstr>{app_tri_month_v}</vt:lpstr>
      <vt:lpstr>{sub_mm_channel_num}</vt:lpstr>
      <vt:lpstr>{sub_mm_channel_pv}</vt:lpstr>
      <vt:lpstr>{sub_mm_cate_num}</vt:lpstr>
      <vt:lpstr>{sub_mm_cate_pv}</vt:lpstr>
      <vt:lpstr>{h_l_channel_num}</vt:lpstr>
      <vt:lpstr>{h_l_channel_pv}</vt:lpstr>
      <vt:lpstr>{word_count}</vt:lpstr>
      <vt:lpstr>{low_view_article}</vt:lpstr>
      <vt:lpstr>keyword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黃怡瑄</dc:creator>
  <cp:lastModifiedBy>Chloe Yueh (岳映緹)</cp:lastModifiedBy>
  <dcterms:created xsi:type="dcterms:W3CDTF">2023-02-02T04:17:53Z</dcterms:created>
  <dcterms:modified xsi:type="dcterms:W3CDTF">2025-04-11T10:08:37Z</dcterms:modified>
</cp:coreProperties>
</file>