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9IT8L9H0X7\Downloads\"/>
    </mc:Choice>
  </mc:AlternateContent>
  <xr:revisionPtr revIDLastSave="0" documentId="13_ncr:1_{8E4DF027-F01D-4871-93C5-BB6BF875E0A7}" xr6:coauthVersionLast="47" xr6:coauthVersionMax="47" xr10:uidLastSave="{00000000-0000-0000-0000-000000000000}"/>
  <bookViews>
    <workbookView xWindow="-108" yWindow="-108" windowWidth="23256" windowHeight="13176" xr2:uid="{4C5A5A2F-1F59-46B3-A924-6EB81592FD40}"/>
  </bookViews>
  <sheets>
    <sheet name="TRANSITION TIMELINE" sheetId="1" r:id="rId1"/>
    <sheet name="TRANSITION TIMELINE(all dataset" sheetId="2" state="hidden" r:id="rId2"/>
    <sheet name="HOLIDAYS" sheetId="3" state="hidden" r:id="rId3"/>
  </sheets>
  <definedNames>
    <definedName name="display_week" localSheetId="1">'TRANSITION TIMELINE(all dataset'!$B$2</definedName>
    <definedName name="display_week">'TRANSITION TIMELINE'!$C$11</definedName>
    <definedName name="Start_date" localSheetId="1">'TRANSITION TIMELINE(all dataset'!$B$1</definedName>
    <definedName name="Start_date">'TRANSITION TIMELINE'!$C$10</definedName>
    <definedName name="task_end" localSheetId="0">'TRANSITION TIMELINE'!$E1</definedName>
    <definedName name="task_progress" localSheetId="0">'TRANSITION TIMELINE'!$C1</definedName>
    <definedName name="task_start" localSheetId="0">'TRANSITION TIMELINE'!$D1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12" i="1" l="1"/>
  <c r="A65" i="2"/>
  <c r="A58" i="2"/>
  <c r="A52" i="2"/>
  <c r="A46" i="2"/>
  <c r="A40" i="2"/>
  <c r="A33" i="2"/>
  <c r="A25" i="2"/>
  <c r="A17" i="2"/>
  <c r="A8" i="2"/>
  <c r="G6" i="2"/>
  <c r="H6" i="2" s="1"/>
  <c r="A37" i="1"/>
  <c r="A40" i="1"/>
  <c r="G5" i="2" l="1"/>
  <c r="G7" i="2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I6" i="2"/>
  <c r="H7" i="2"/>
  <c r="G13" i="1"/>
  <c r="A14" i="1"/>
  <c r="A19" i="1"/>
  <c r="A23" i="1"/>
  <c r="A27" i="1"/>
  <c r="A30" i="1"/>
  <c r="A33" i="1"/>
  <c r="A35" i="1"/>
  <c r="J6" i="2" l="1"/>
  <c r="I7" i="2"/>
  <c r="G11" i="1"/>
  <c r="G10" i="1" s="1"/>
  <c r="J7" i="2" l="1"/>
  <c r="K6" i="2"/>
  <c r="H13" i="1"/>
  <c r="K7" i="2" l="1"/>
  <c r="L6" i="2"/>
  <c r="I13" i="1"/>
  <c r="M6" i="2" l="1"/>
  <c r="L7" i="2"/>
  <c r="J13" i="1"/>
  <c r="N6" i="2" l="1"/>
  <c r="M7" i="2"/>
  <c r="K13" i="1"/>
  <c r="N7" i="2" l="1"/>
  <c r="N5" i="2"/>
  <c r="O6" i="2"/>
  <c r="L13" i="1"/>
  <c r="O7" i="2" l="1"/>
  <c r="P6" i="2"/>
  <c r="M13" i="1"/>
  <c r="P7" i="2" l="1"/>
  <c r="Q6" i="2"/>
  <c r="N11" i="1"/>
  <c r="N10" i="1" s="1"/>
  <c r="N13" i="1"/>
  <c r="Q7" i="2" l="1"/>
  <c r="R6" i="2"/>
  <c r="O13" i="1"/>
  <c r="R7" i="2" l="1"/>
  <c r="S6" i="2"/>
  <c r="P13" i="1"/>
  <c r="T6" i="2" l="1"/>
  <c r="S7" i="2"/>
  <c r="Q13" i="1"/>
  <c r="U6" i="2" l="1"/>
  <c r="T7" i="2"/>
  <c r="R13" i="1"/>
  <c r="V6" i="2" l="1"/>
  <c r="U7" i="2"/>
  <c r="U5" i="2"/>
  <c r="S13" i="1"/>
  <c r="V7" i="2" l="1"/>
  <c r="W6" i="2"/>
  <c r="T13" i="1"/>
  <c r="W7" i="2" l="1"/>
  <c r="X6" i="2"/>
  <c r="U13" i="1"/>
  <c r="U11" i="1"/>
  <c r="U10" i="1" s="1"/>
  <c r="X7" i="2" l="1"/>
  <c r="Y6" i="2"/>
  <c r="V13" i="1"/>
  <c r="Z6" i="2" l="1"/>
  <c r="Y7" i="2"/>
  <c r="W13" i="1"/>
  <c r="Z7" i="2" l="1"/>
  <c r="AA6" i="2"/>
  <c r="X13" i="1"/>
  <c r="AA7" i="2" l="1"/>
  <c r="AB6" i="2"/>
  <c r="Y13" i="1"/>
  <c r="AB5" i="2" l="1"/>
  <c r="AC6" i="2"/>
  <c r="AB7" i="2"/>
  <c r="Z13" i="1"/>
  <c r="AD6" i="2" l="1"/>
  <c r="AC7" i="2"/>
  <c r="AA13" i="1"/>
  <c r="AD7" i="2" l="1"/>
  <c r="AE6" i="2"/>
  <c r="AB13" i="1"/>
  <c r="AB11" i="1"/>
  <c r="AB10" i="1" s="1"/>
  <c r="AE7" i="2" l="1"/>
  <c r="AF6" i="2"/>
  <c r="AC13" i="1"/>
  <c r="AG6" i="2" l="1"/>
  <c r="AF7" i="2"/>
  <c r="AD13" i="1"/>
  <c r="AH6" i="2" l="1"/>
  <c r="AH7" i="2" s="1"/>
  <c r="AG7" i="2"/>
  <c r="AE13" i="1"/>
  <c r="AF13" i="1" l="1"/>
  <c r="AG13" i="1" l="1"/>
  <c r="AH13" i="1" l="1"/>
</calcChain>
</file>

<file path=xl/sharedStrings.xml><?xml version="1.0" encoding="utf-8"?>
<sst xmlns="http://schemas.openxmlformats.org/spreadsheetml/2006/main" count="205" uniqueCount="92">
  <si>
    <t>TASK</t>
  </si>
  <si>
    <t>START DATE</t>
  </si>
  <si>
    <t>END DATE</t>
  </si>
  <si>
    <t>Determine amounts to be disbursed</t>
  </si>
  <si>
    <t>Retirement</t>
  </si>
  <si>
    <t>Target settlement list</t>
  </si>
  <si>
    <t>Communicate with security personnel</t>
  </si>
  <si>
    <t>Basic Excel skills used for the microplanning template</t>
  </si>
  <si>
    <t>AFP surveillance</t>
  </si>
  <si>
    <t>Use of Data tools</t>
  </si>
  <si>
    <t>verbal communication</t>
  </si>
  <si>
    <t>Basic PowerPoint skills</t>
  </si>
  <si>
    <t>Basic excel skills for RIC workbook management</t>
  </si>
  <si>
    <t>Basic excel skills for accountability report</t>
  </si>
  <si>
    <t>Basic Powerpoint skills</t>
  </si>
  <si>
    <t>Raise Budget</t>
  </si>
  <si>
    <t>PROJECT START DATE:</t>
  </si>
  <si>
    <t>RESPONSIBLE</t>
  </si>
  <si>
    <t>PROGRESS</t>
  </si>
  <si>
    <t>UNICEF,WHO</t>
  </si>
  <si>
    <t>CDC,WHO</t>
  </si>
  <si>
    <t>eHA</t>
  </si>
  <si>
    <t>M&amp;E, LIO, DSNO</t>
  </si>
  <si>
    <t>Develop assessement tool</t>
  </si>
  <si>
    <t>Method of training: 1hr lecture</t>
  </si>
  <si>
    <t>Other resources(feasible?)</t>
  </si>
  <si>
    <t>Method of training: One-on-One mentorship</t>
  </si>
  <si>
    <t>Other resources</t>
  </si>
  <si>
    <t>Basic Excel skills</t>
  </si>
  <si>
    <t>Vaccine administration and mangement</t>
  </si>
  <si>
    <t>Disbursement</t>
  </si>
  <si>
    <t>DISPLAY WEEK:</t>
  </si>
  <si>
    <t xml:space="preserve">WEEK OF </t>
  </si>
  <si>
    <t>START DATE:</t>
  </si>
  <si>
    <t>DIR, LIO</t>
  </si>
  <si>
    <t>LIO, ACCT</t>
  </si>
  <si>
    <t>LIO</t>
  </si>
  <si>
    <t>M&amp;E, LIO</t>
  </si>
  <si>
    <t>Date</t>
  </si>
  <si>
    <t>Name</t>
  </si>
  <si>
    <t>Type</t>
  </si>
  <si>
    <t>Details</t>
  </si>
  <si>
    <t>Wednesday</t>
  </si>
  <si>
    <t>New Year's Day</t>
  </si>
  <si>
    <t>Public Holiday</t>
  </si>
  <si>
    <t>Friday</t>
  </si>
  <si>
    <t>Valentine's Day</t>
  </si>
  <si>
    <t>Observance</t>
  </si>
  <si>
    <t>Sunday</t>
  </si>
  <si>
    <t>Women's Day</t>
  </si>
  <si>
    <t>March Equinox</t>
  </si>
  <si>
    <t>Season</t>
  </si>
  <si>
    <t>Mothering Sunday</t>
  </si>
  <si>
    <t>Good Friday</t>
  </si>
  <si>
    <t>Saturday</t>
  </si>
  <si>
    <t>Holy Saturday</t>
  </si>
  <si>
    <t>Observance, Christian</t>
  </si>
  <si>
    <t>Easter Sunday</t>
  </si>
  <si>
    <t>Monday</t>
  </si>
  <si>
    <t>Easter Monday</t>
  </si>
  <si>
    <t>Workers' Day</t>
  </si>
  <si>
    <t>Id el Fitr</t>
  </si>
  <si>
    <t>Id el Fitr holiday</t>
  </si>
  <si>
    <t>Tuesday</t>
  </si>
  <si>
    <t>Children's Day</t>
  </si>
  <si>
    <t>Democracy Day</t>
  </si>
  <si>
    <t>June Solstice</t>
  </si>
  <si>
    <t>Father's Day</t>
  </si>
  <si>
    <t>Id el Kabir</t>
  </si>
  <si>
    <t>Id el Kabir additional holiday</t>
  </si>
  <si>
    <t>Thursday</t>
  </si>
  <si>
    <t>Al-Hijra</t>
  </si>
  <si>
    <t>Local holiday</t>
  </si>
  <si>
    <t>September Equinox</t>
  </si>
  <si>
    <t>National Day</t>
  </si>
  <si>
    <t>Id el Maulud</t>
  </si>
  <si>
    <t>December Solstice</t>
  </si>
  <si>
    <t>Sambisa Memorial Day</t>
  </si>
  <si>
    <t>Borno</t>
  </si>
  <si>
    <t>Christmas Eve</t>
  </si>
  <si>
    <t>Christmas Day</t>
  </si>
  <si>
    <t>Boxing Day</t>
  </si>
  <si>
    <t>New Year's Eve</t>
  </si>
  <si>
    <t>DURATION</t>
  </si>
  <si>
    <t>PROGRESS(%)</t>
  </si>
  <si>
    <t>PUBLIC HOLIDAYS</t>
  </si>
  <si>
    <t>TITLE : RIC TRANSITION TIMELINE</t>
  </si>
  <si>
    <t>TEAM LEAD: SOLOMON TSEAYO</t>
  </si>
  <si>
    <t>RUKAIYA MUHAMMAD</t>
  </si>
  <si>
    <t>LIU CHIKO</t>
  </si>
  <si>
    <t>BASHIR SULEIMAN</t>
  </si>
  <si>
    <t>MEMBERS:   IBRAHIM TIJJANI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</si>
</sst>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\,\ dd\-mmm\-yyyy"/>
    <numFmt numFmtId="165" formatCode="ddd"/>
    <numFmt numFmtId="166" formatCode="d"/>
    <numFmt numFmtId="167" formatCode="0.0"/>
    <numFmt numFmtId="168" formatCode="d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8" tint="-0.249977111117893"/>
      <name val="Arial"/>
      <family val="2"/>
    </font>
    <font>
      <b/>
      <i/>
      <sz val="12"/>
      <color theme="0" tint="-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164" fontId="2" fillId="0" borderId="3" xfId="0" applyNumberFormat="1" applyFont="1" applyBorder="1"/>
    <xf numFmtId="0" fontId="4" fillId="0" borderId="3" xfId="0" applyFont="1" applyBorder="1" applyAlignment="1">
      <alignment horizontal="left" indent="2"/>
    </xf>
    <xf numFmtId="0" fontId="2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2"/>
    </xf>
    <xf numFmtId="0" fontId="3" fillId="0" borderId="0" xfId="0" applyFont="1"/>
    <xf numFmtId="0" fontId="2" fillId="0" borderId="4" xfId="0" applyFont="1" applyBorder="1"/>
    <xf numFmtId="0" fontId="2" fillId="0" borderId="5" xfId="0" applyFont="1" applyBorder="1" applyAlignment="1">
      <alignment horizontal="left" indent="1"/>
    </xf>
    <xf numFmtId="0" fontId="2" fillId="0" borderId="5" xfId="0" applyFont="1" applyBorder="1"/>
    <xf numFmtId="0" fontId="5" fillId="0" borderId="0" xfId="0" applyFont="1"/>
    <xf numFmtId="164" fontId="2" fillId="0" borderId="0" xfId="0" applyNumberFormat="1" applyFont="1" applyAlignment="1">
      <alignment horizontal="left" indent="1"/>
    </xf>
    <xf numFmtId="0" fontId="2" fillId="0" borderId="4" xfId="0" applyFont="1" applyBorder="1" applyAlignment="1">
      <alignment horizontal="left" indent="1"/>
    </xf>
    <xf numFmtId="166" fontId="2" fillId="0" borderId="2" xfId="0" applyNumberFormat="1" applyFont="1" applyBorder="1" applyAlignment="1">
      <alignment horizontal="center"/>
    </xf>
    <xf numFmtId="0" fontId="3" fillId="0" borderId="5" xfId="0" applyFont="1" applyBorder="1"/>
    <xf numFmtId="0" fontId="6" fillId="0" borderId="0" xfId="0" applyFont="1"/>
    <xf numFmtId="0" fontId="6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6" fontId="0" fillId="0" borderId="0" xfId="0" applyNumberForma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3" borderId="11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vertical="center"/>
    </xf>
    <xf numFmtId="0" fontId="8" fillId="8" borderId="10" xfId="0" applyFont="1" applyFill="1" applyBorder="1" applyAlignment="1">
      <alignment vertical="center"/>
    </xf>
    <xf numFmtId="164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6" borderId="1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left" vertical="center" indent="11"/>
    </xf>
    <xf numFmtId="0" fontId="11" fillId="6" borderId="7" xfId="0" applyFont="1" applyFill="1" applyBorder="1" applyAlignment="1">
      <alignment horizontal="left" vertical="center" indent="11"/>
    </xf>
    <xf numFmtId="0" fontId="11" fillId="6" borderId="6" xfId="0" applyFont="1" applyFill="1" applyBorder="1" applyAlignment="1">
      <alignment horizontal="left" vertical="center" indent="1"/>
    </xf>
    <xf numFmtId="166" fontId="2" fillId="3" borderId="12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5" fontId="8" fillId="4" borderId="13" xfId="0" applyNumberFormat="1" applyFont="1" applyFill="1" applyBorder="1" applyAlignment="1">
      <alignment horizontal="left" vertical="center"/>
    </xf>
    <xf numFmtId="15" fontId="8" fillId="4" borderId="14" xfId="0" applyNumberFormat="1" applyFont="1" applyFill="1" applyBorder="1" applyAlignment="1">
      <alignment horizontal="left" vertical="center"/>
    </xf>
    <xf numFmtId="15" fontId="8" fillId="4" borderId="15" xfId="0" applyNumberFormat="1" applyFont="1" applyFill="1" applyBorder="1" applyAlignment="1">
      <alignment horizontal="left" vertical="center"/>
    </xf>
    <xf numFmtId="15" fontId="2" fillId="0" borderId="1" xfId="0" applyNumberFormat="1" applyFont="1" applyBorder="1" applyAlignment="1">
      <alignment horizontal="left"/>
    </xf>
    <xf numFmtId="166" fontId="2" fillId="3" borderId="17" xfId="0" applyNumberFormat="1" applyFont="1" applyFill="1" applyBorder="1" applyAlignment="1">
      <alignment horizontal="center" vertical="center"/>
    </xf>
    <xf numFmtId="166" fontId="2" fillId="3" borderId="18" xfId="0" applyNumberFormat="1" applyFont="1" applyFill="1" applyBorder="1" applyAlignment="1">
      <alignment horizontal="center" vertical="center"/>
    </xf>
    <xf numFmtId="166" fontId="2" fillId="3" borderId="19" xfId="0" applyNumberFormat="1" applyFont="1" applyFill="1" applyBorder="1" applyAlignment="1">
      <alignment horizontal="center" vertical="center"/>
    </xf>
    <xf numFmtId="166" fontId="8" fillId="4" borderId="20" xfId="0" applyNumberFormat="1" applyFont="1" applyFill="1" applyBorder="1" applyAlignment="1">
      <alignment horizontal="center" vertical="center"/>
    </xf>
    <xf numFmtId="166" fontId="8" fillId="4" borderId="0" xfId="0" applyNumberFormat="1" applyFont="1" applyFill="1" applyBorder="1" applyAlignment="1">
      <alignment horizontal="center" vertical="center"/>
    </xf>
    <xf numFmtId="166" fontId="8" fillId="4" borderId="2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8" fillId="0" borderId="22" xfId="0" applyFont="1" applyBorder="1" applyAlignment="1">
      <alignment horizontal="left" vertical="center"/>
    </xf>
    <xf numFmtId="9" fontId="8" fillId="0" borderId="22" xfId="1" applyFont="1" applyBorder="1" applyAlignment="1">
      <alignment vertical="center"/>
    </xf>
    <xf numFmtId="168" fontId="8" fillId="0" borderId="22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167" fontId="8" fillId="0" borderId="28" xfId="0" applyNumberFormat="1" applyFont="1" applyBorder="1" applyAlignment="1">
      <alignment vertical="center"/>
    </xf>
    <xf numFmtId="165" fontId="9" fillId="5" borderId="2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32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8">
    <dxf>
      <fill>
        <patternFill>
          <bgColor theme="9" tint="-0.24994659260841701"/>
        </patternFill>
      </fill>
      <border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vertical/>
        <horizontal/>
      </border>
    </dxf>
    <dxf>
      <fill>
        <patternFill patternType="solid">
          <bgColor theme="8" tint="0.5999633777886288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vertical/>
        <horizontal/>
      </border>
    </dxf>
    <dxf>
      <fill>
        <patternFill>
          <bgColor theme="7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5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vertical/>
        <horizontal/>
      </border>
    </dxf>
  </dxfs>
  <tableStyles count="0" defaultTableStyle="TableStyleMedium2" defaultPivotStyle="PivotStyleLight16"/>
  <colors>
    <mruColors>
      <color rgb="FFADD7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C$11" horiz="1" max="15" min="1" page="10"/>
</file>

<file path=xl/ctrlProps/ctrlProp2.xml><?xml version="1.0" encoding="utf-8"?>
<formControlPr xmlns="http://schemas.microsoft.com/office/spreadsheetml/2009/9/main" objectType="Scroll" dx="26" fmlaLink="$B$2" horiz="1" max="15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7</xdr:row>
          <xdr:rowOff>114300</xdr:rowOff>
        </xdr:from>
        <xdr:to>
          <xdr:col>34</xdr:col>
          <xdr:colOff>0</xdr:colOff>
          <xdr:row>8</xdr:row>
          <xdr:rowOff>129540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2</xdr:row>
          <xdr:rowOff>175260</xdr:rowOff>
        </xdr:from>
        <xdr:to>
          <xdr:col>34</xdr:col>
          <xdr:colOff>7620</xdr:colOff>
          <xdr:row>3</xdr:row>
          <xdr:rowOff>167640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FD2D-5BB6-4C16-9A01-9CA29840C583}">
  <dimension ref="A1:AH42"/>
  <sheetViews>
    <sheetView showGridLines="0" tabSelected="1" topLeftCell="A8" zoomScale="90" zoomScaleNormal="90" workbookViewId="0">
      <selection activeCell="C15" sqref="C15"/>
    </sheetView>
  </sheetViews>
  <sheetFormatPr defaultRowHeight="13.8" x14ac:dyDescent="0.3"/>
  <cols>
    <col min="1" max="1" width="45" style="27" bestFit="1" customWidth="1"/>
    <col min="2" max="2" width="17.44140625" style="25" bestFit="1" customWidth="1"/>
    <col min="3" max="3" width="15.77734375" style="27" bestFit="1" customWidth="1"/>
    <col min="4" max="4" width="12.109375" style="27" bestFit="1" customWidth="1"/>
    <col min="5" max="5" width="11.5546875" style="27" bestFit="1" customWidth="1"/>
    <col min="6" max="6" width="11.44140625" style="27" bestFit="1" customWidth="1"/>
    <col min="7" max="34" width="3.21875" style="27" customWidth="1"/>
    <col min="35" max="16384" width="8.88671875" style="27"/>
  </cols>
  <sheetData>
    <row r="1" spans="1:34" ht="17.399999999999999" x14ac:dyDescent="0.3">
      <c r="A1" s="38" t="s">
        <v>86</v>
      </c>
      <c r="B1" s="27"/>
    </row>
    <row r="2" spans="1:34" ht="15.6" x14ac:dyDescent="0.3">
      <c r="A2" s="39" t="s">
        <v>87</v>
      </c>
      <c r="B2" s="27"/>
    </row>
    <row r="3" spans="1:34" ht="15.6" x14ac:dyDescent="0.3">
      <c r="A3" s="42" t="s">
        <v>91</v>
      </c>
    </row>
    <row r="4" spans="1:34" ht="15.6" x14ac:dyDescent="0.3">
      <c r="A4" s="40" t="s">
        <v>90</v>
      </c>
    </row>
    <row r="5" spans="1:34" ht="15.6" x14ac:dyDescent="0.3">
      <c r="A5" s="40" t="s">
        <v>88</v>
      </c>
    </row>
    <row r="6" spans="1:34" ht="15.6" x14ac:dyDescent="0.3">
      <c r="A6" s="41" t="s">
        <v>89</v>
      </c>
    </row>
    <row r="7" spans="1:34" x14ac:dyDescent="0.3">
      <c r="B7" s="33" t="s">
        <v>83</v>
      </c>
      <c r="C7" s="35"/>
    </row>
    <row r="8" spans="1:34" x14ac:dyDescent="0.3">
      <c r="B8" s="33" t="s">
        <v>85</v>
      </c>
      <c r="C8" s="36"/>
    </row>
    <row r="9" spans="1:34" x14ac:dyDescent="0.3">
      <c r="B9" s="29"/>
      <c r="C9" s="30"/>
    </row>
    <row r="10" spans="1:34" x14ac:dyDescent="0.3">
      <c r="B10" s="31" t="s">
        <v>33</v>
      </c>
      <c r="C10" s="37">
        <v>44047</v>
      </c>
      <c r="G10" s="43">
        <f>WEEKNUM(G11,)</f>
        <v>32</v>
      </c>
      <c r="H10" s="44"/>
      <c r="I10" s="44"/>
      <c r="J10" s="44"/>
      <c r="K10" s="44"/>
      <c r="L10" s="44"/>
      <c r="M10" s="44"/>
      <c r="N10" s="49">
        <f>WEEKNUM(N11,)</f>
        <v>33</v>
      </c>
      <c r="O10" s="50"/>
      <c r="P10" s="50"/>
      <c r="Q10" s="50"/>
      <c r="R10" s="50"/>
      <c r="S10" s="50"/>
      <c r="T10" s="51"/>
      <c r="U10" s="49">
        <f>WEEKNUM(U11,)</f>
        <v>34</v>
      </c>
      <c r="V10" s="50"/>
      <c r="W10" s="50"/>
      <c r="X10" s="50"/>
      <c r="Y10" s="50"/>
      <c r="Z10" s="50"/>
      <c r="AA10" s="51"/>
      <c r="AB10" s="49">
        <f>WEEKNUM(AB11,)</f>
        <v>35</v>
      </c>
      <c r="AC10" s="50"/>
      <c r="AD10" s="50"/>
      <c r="AE10" s="50"/>
      <c r="AF10" s="50"/>
      <c r="AG10" s="50"/>
      <c r="AH10" s="51"/>
    </row>
    <row r="11" spans="1:34" x14ac:dyDescent="0.3">
      <c r="A11" s="29"/>
      <c r="B11" s="32" t="s">
        <v>32</v>
      </c>
      <c r="C11" s="34">
        <v>1</v>
      </c>
      <c r="D11" s="30"/>
      <c r="E11" s="30"/>
      <c r="F11" s="30"/>
      <c r="G11" s="45">
        <f>G12</f>
        <v>44047</v>
      </c>
      <c r="H11" s="46"/>
      <c r="I11" s="46"/>
      <c r="J11" s="46"/>
      <c r="K11" s="46"/>
      <c r="L11" s="46"/>
      <c r="M11" s="47"/>
      <c r="N11" s="45">
        <f>N12</f>
        <v>44054</v>
      </c>
      <c r="O11" s="46"/>
      <c r="P11" s="46"/>
      <c r="Q11" s="46"/>
      <c r="R11" s="46"/>
      <c r="S11" s="46"/>
      <c r="T11" s="47"/>
      <c r="U11" s="45">
        <f>U12</f>
        <v>44061</v>
      </c>
      <c r="V11" s="46"/>
      <c r="W11" s="46"/>
      <c r="X11" s="46"/>
      <c r="Y11" s="46"/>
      <c r="Z11" s="46"/>
      <c r="AA11" s="47"/>
      <c r="AB11" s="46">
        <f>AB12</f>
        <v>44068</v>
      </c>
      <c r="AC11" s="46"/>
      <c r="AD11" s="46"/>
      <c r="AE11" s="46"/>
      <c r="AF11" s="46"/>
      <c r="AG11" s="46"/>
      <c r="AH11" s="47"/>
    </row>
    <row r="12" spans="1:34" x14ac:dyDescent="0.3">
      <c r="A12" s="29"/>
      <c r="B12" s="30"/>
      <c r="C12" s="29"/>
      <c r="D12" s="29"/>
      <c r="E12" s="29"/>
      <c r="F12" s="29"/>
      <c r="G12" s="52">
        <f>$C$10+(display_week-1)*7</f>
        <v>44047</v>
      </c>
      <c r="H12" s="53">
        <f>G$12+1</f>
        <v>44048</v>
      </c>
      <c r="I12" s="53">
        <f t="shared" ref="I12:AH12" si="0">H$12+1</f>
        <v>44049</v>
      </c>
      <c r="J12" s="53">
        <f t="shared" si="0"/>
        <v>44050</v>
      </c>
      <c r="K12" s="53">
        <f t="shared" si="0"/>
        <v>44051</v>
      </c>
      <c r="L12" s="53">
        <f t="shared" si="0"/>
        <v>44052</v>
      </c>
      <c r="M12" s="54">
        <f t="shared" si="0"/>
        <v>44053</v>
      </c>
      <c r="N12" s="52">
        <f t="shared" si="0"/>
        <v>44054</v>
      </c>
      <c r="O12" s="53">
        <f t="shared" si="0"/>
        <v>44055</v>
      </c>
      <c r="P12" s="53">
        <f t="shared" si="0"/>
        <v>44056</v>
      </c>
      <c r="Q12" s="53">
        <f t="shared" si="0"/>
        <v>44057</v>
      </c>
      <c r="R12" s="53">
        <f t="shared" si="0"/>
        <v>44058</v>
      </c>
      <c r="S12" s="53">
        <f t="shared" si="0"/>
        <v>44059</v>
      </c>
      <c r="T12" s="54">
        <f t="shared" si="0"/>
        <v>44060</v>
      </c>
      <c r="U12" s="52">
        <f t="shared" si="0"/>
        <v>44061</v>
      </c>
      <c r="V12" s="53">
        <f t="shared" si="0"/>
        <v>44062</v>
      </c>
      <c r="W12" s="53">
        <f t="shared" si="0"/>
        <v>44063</v>
      </c>
      <c r="X12" s="53">
        <f t="shared" si="0"/>
        <v>44064</v>
      </c>
      <c r="Y12" s="53">
        <f t="shared" si="0"/>
        <v>44065</v>
      </c>
      <c r="Z12" s="53">
        <f t="shared" si="0"/>
        <v>44066</v>
      </c>
      <c r="AA12" s="54">
        <f t="shared" si="0"/>
        <v>44067</v>
      </c>
      <c r="AB12" s="53">
        <f t="shared" si="0"/>
        <v>44068</v>
      </c>
      <c r="AC12" s="53">
        <f t="shared" si="0"/>
        <v>44069</v>
      </c>
      <c r="AD12" s="53">
        <f t="shared" si="0"/>
        <v>44070</v>
      </c>
      <c r="AE12" s="53">
        <f t="shared" si="0"/>
        <v>44071</v>
      </c>
      <c r="AF12" s="53">
        <f t="shared" si="0"/>
        <v>44072</v>
      </c>
      <c r="AG12" s="53">
        <f t="shared" si="0"/>
        <v>44073</v>
      </c>
      <c r="AH12" s="54">
        <f t="shared" si="0"/>
        <v>44074</v>
      </c>
    </row>
    <row r="13" spans="1:34" s="28" customFormat="1" x14ac:dyDescent="0.3">
      <c r="A13" s="57" t="s">
        <v>0</v>
      </c>
      <c r="B13" s="57" t="s">
        <v>17</v>
      </c>
      <c r="C13" s="57" t="s">
        <v>84</v>
      </c>
      <c r="D13" s="57" t="s">
        <v>1</v>
      </c>
      <c r="E13" s="57" t="s">
        <v>2</v>
      </c>
      <c r="F13" s="57" t="s">
        <v>83</v>
      </c>
      <c r="G13" s="68" t="str">
        <f>LEFT(TEXT(G12,"ddd"),1)</f>
        <v>T</v>
      </c>
      <c r="H13" s="68" t="str">
        <f t="shared" ref="H13:M13" si="1">LEFT(TEXT(H12,"ddd"),1)</f>
        <v>W</v>
      </c>
      <c r="I13" s="68" t="str">
        <f t="shared" si="1"/>
        <v>T</v>
      </c>
      <c r="J13" s="68" t="str">
        <f t="shared" si="1"/>
        <v>F</v>
      </c>
      <c r="K13" s="68" t="str">
        <f t="shared" si="1"/>
        <v>S</v>
      </c>
      <c r="L13" s="68" t="str">
        <f t="shared" si="1"/>
        <v>S</v>
      </c>
      <c r="M13" s="68" t="str">
        <f t="shared" si="1"/>
        <v>M</v>
      </c>
      <c r="N13" s="68" t="str">
        <f>LEFT(TEXT(N12,"ddd"),1)</f>
        <v>T</v>
      </c>
      <c r="O13" s="68" t="str">
        <f t="shared" ref="O13" si="2">LEFT(TEXT(O12,"ddd"),1)</f>
        <v>W</v>
      </c>
      <c r="P13" s="68" t="str">
        <f t="shared" ref="P13" si="3">LEFT(TEXT(P12,"ddd"),1)</f>
        <v>T</v>
      </c>
      <c r="Q13" s="68" t="str">
        <f t="shared" ref="Q13" si="4">LEFT(TEXT(Q12,"ddd"),1)</f>
        <v>F</v>
      </c>
      <c r="R13" s="68" t="str">
        <f t="shared" ref="R13" si="5">LEFT(TEXT(R12,"ddd"),1)</f>
        <v>S</v>
      </c>
      <c r="S13" s="68" t="str">
        <f t="shared" ref="S13" si="6">LEFT(TEXT(S12,"ddd"),1)</f>
        <v>S</v>
      </c>
      <c r="T13" s="68" t="str">
        <f t="shared" ref="T13" si="7">LEFT(TEXT(T12,"ddd"),1)</f>
        <v>M</v>
      </c>
      <c r="U13" s="68" t="str">
        <f>LEFT(TEXT(U12,"ddd"),1)</f>
        <v>T</v>
      </c>
      <c r="V13" s="68" t="str">
        <f t="shared" ref="V13" si="8">LEFT(TEXT(V12,"ddd"),1)</f>
        <v>W</v>
      </c>
      <c r="W13" s="68" t="str">
        <f t="shared" ref="W13" si="9">LEFT(TEXT(W12,"ddd"),1)</f>
        <v>T</v>
      </c>
      <c r="X13" s="68" t="str">
        <f t="shared" ref="X13" si="10">LEFT(TEXT(X12,"ddd"),1)</f>
        <v>F</v>
      </c>
      <c r="Y13" s="68" t="str">
        <f t="shared" ref="Y13" si="11">LEFT(TEXT(Y12,"ddd"),1)</f>
        <v>S</v>
      </c>
      <c r="Z13" s="68" t="str">
        <f t="shared" ref="Z13" si="12">LEFT(TEXT(Z12,"ddd"),1)</f>
        <v>S</v>
      </c>
      <c r="AA13" s="68" t="str">
        <f t="shared" ref="AA13" si="13">LEFT(TEXT(AA12,"ddd"),1)</f>
        <v>M</v>
      </c>
      <c r="AB13" s="68" t="str">
        <f>LEFT(TEXT(AB12,"ddd"),1)</f>
        <v>T</v>
      </c>
      <c r="AC13" s="68" t="str">
        <f t="shared" ref="AC13" si="14">LEFT(TEXT(AC12,"ddd"),1)</f>
        <v>W</v>
      </c>
      <c r="AD13" s="68" t="str">
        <f t="shared" ref="AD13" si="15">LEFT(TEXT(AD12,"ddd"),1)</f>
        <v>T</v>
      </c>
      <c r="AE13" s="68" t="str">
        <f t="shared" ref="AE13" si="16">LEFT(TEXT(AE12,"ddd"),1)</f>
        <v>F</v>
      </c>
      <c r="AF13" s="68" t="str">
        <f t="shared" ref="AF13" si="17">LEFT(TEXT(AF12,"ddd"),1)</f>
        <v>S</v>
      </c>
      <c r="AG13" s="68" t="str">
        <f t="shared" ref="AG13" si="18">LEFT(TEXT(AG12,"ddd"),1)</f>
        <v>S</v>
      </c>
      <c r="AH13" s="68" t="str">
        <f t="shared" ref="AH13" si="19">LEFT(TEXT(AH12,"ddd"),1)</f>
        <v>M</v>
      </c>
    </row>
    <row r="14" spans="1:34" x14ac:dyDescent="0.3">
      <c r="A14" s="56" t="str">
        <f>UPPER("Financial management")</f>
        <v>FINANCIAL MANAGEMENT</v>
      </c>
      <c r="B14" s="58"/>
      <c r="C14" s="56"/>
      <c r="D14" s="56"/>
      <c r="E14" s="56"/>
      <c r="F14" s="66"/>
      <c r="G14" s="61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3"/>
    </row>
    <row r="15" spans="1:34" x14ac:dyDescent="0.3">
      <c r="A15" s="58" t="s">
        <v>15</v>
      </c>
      <c r="B15" s="58" t="s">
        <v>36</v>
      </c>
      <c r="C15" s="59">
        <v>1</v>
      </c>
      <c r="D15" s="60">
        <v>44047</v>
      </c>
      <c r="E15" s="60">
        <v>44050</v>
      </c>
      <c r="F15" s="67" t="str">
        <f>IF(($E15-$D15)=0,"", ($E15-$D15)&amp; " Days")</f>
        <v>3 Days</v>
      </c>
      <c r="G15" s="64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65"/>
    </row>
    <row r="16" spans="1:34" x14ac:dyDescent="0.3">
      <c r="A16" s="58" t="s">
        <v>3</v>
      </c>
      <c r="B16" s="58" t="s">
        <v>34</v>
      </c>
      <c r="C16" s="59">
        <v>0.7</v>
      </c>
      <c r="D16" s="60">
        <v>44053</v>
      </c>
      <c r="E16" s="60">
        <v>44057</v>
      </c>
      <c r="F16" s="66" t="str">
        <f t="shared" ref="F16:F42" si="20">IF(($E16-$D16)=0,"", ($E16-$D16)&amp; " Days")</f>
        <v>4 Days</v>
      </c>
      <c r="G16" s="64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65"/>
    </row>
    <row r="17" spans="1:34" x14ac:dyDescent="0.3">
      <c r="A17" s="58" t="s">
        <v>30</v>
      </c>
      <c r="B17" s="58" t="s">
        <v>34</v>
      </c>
      <c r="C17" s="59">
        <v>0.5</v>
      </c>
      <c r="D17" s="60"/>
      <c r="E17" s="60"/>
      <c r="F17" s="66" t="str">
        <f t="shared" si="20"/>
        <v/>
      </c>
      <c r="G17" s="64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65"/>
    </row>
    <row r="18" spans="1:34" x14ac:dyDescent="0.3">
      <c r="A18" s="58" t="s">
        <v>4</v>
      </c>
      <c r="B18" s="58" t="s">
        <v>35</v>
      </c>
      <c r="C18" s="59">
        <v>0.75</v>
      </c>
      <c r="D18" s="60"/>
      <c r="E18" s="60"/>
      <c r="F18" s="66" t="str">
        <f t="shared" si="20"/>
        <v/>
      </c>
      <c r="G18" s="64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65"/>
    </row>
    <row r="19" spans="1:34" x14ac:dyDescent="0.3">
      <c r="A19" s="56" t="str">
        <f>UPPER("Microplanning")</f>
        <v>MICROPLANNING</v>
      </c>
      <c r="B19" s="58"/>
      <c r="C19" s="59">
        <v>0.8</v>
      </c>
      <c r="D19" s="60"/>
      <c r="E19" s="60"/>
      <c r="F19" s="66" t="str">
        <f t="shared" si="20"/>
        <v/>
      </c>
      <c r="G19" s="64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65"/>
    </row>
    <row r="20" spans="1:34" x14ac:dyDescent="0.3">
      <c r="A20" s="58" t="s">
        <v>5</v>
      </c>
      <c r="B20" s="58" t="s">
        <v>37</v>
      </c>
      <c r="C20" s="59">
        <v>0.9</v>
      </c>
      <c r="D20" s="60"/>
      <c r="E20" s="60"/>
      <c r="F20" s="66" t="str">
        <f t="shared" si="20"/>
        <v/>
      </c>
      <c r="G20" s="64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65"/>
    </row>
    <row r="21" spans="1:34" x14ac:dyDescent="0.3">
      <c r="A21" s="58" t="s">
        <v>6</v>
      </c>
      <c r="B21" s="58"/>
      <c r="C21" s="59">
        <v>0.12</v>
      </c>
      <c r="D21" s="60"/>
      <c r="E21" s="60"/>
      <c r="F21" s="66" t="str">
        <f t="shared" si="20"/>
        <v/>
      </c>
      <c r="G21" s="64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65"/>
    </row>
    <row r="22" spans="1:34" x14ac:dyDescent="0.3">
      <c r="A22" s="58" t="s">
        <v>7</v>
      </c>
      <c r="B22" s="58"/>
      <c r="C22" s="59">
        <v>0.05</v>
      </c>
      <c r="D22" s="60"/>
      <c r="E22" s="60"/>
      <c r="F22" s="66" t="str">
        <f t="shared" si="20"/>
        <v/>
      </c>
      <c r="G22" s="64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65"/>
    </row>
    <row r="23" spans="1:34" x14ac:dyDescent="0.3">
      <c r="A23" s="56" t="str">
        <f>UPPER("Training of implementing teams")</f>
        <v>TRAINING OF IMPLEMENTING TEAMS</v>
      </c>
      <c r="B23" s="58"/>
      <c r="C23" s="59">
        <v>0.35</v>
      </c>
      <c r="D23" s="60"/>
      <c r="E23" s="60"/>
      <c r="F23" s="66" t="str">
        <f t="shared" si="20"/>
        <v/>
      </c>
      <c r="G23" s="64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65"/>
    </row>
    <row r="24" spans="1:34" x14ac:dyDescent="0.3">
      <c r="A24" s="58" t="s">
        <v>29</v>
      </c>
      <c r="B24" s="58" t="s">
        <v>19</v>
      </c>
      <c r="C24" s="59">
        <v>1</v>
      </c>
      <c r="D24" s="60"/>
      <c r="E24" s="60"/>
      <c r="F24" s="66" t="str">
        <f t="shared" si="20"/>
        <v/>
      </c>
      <c r="G24" s="64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65"/>
    </row>
    <row r="25" spans="1:34" x14ac:dyDescent="0.3">
      <c r="A25" s="58" t="s">
        <v>8</v>
      </c>
      <c r="B25" s="58" t="s">
        <v>20</v>
      </c>
      <c r="C25" s="59"/>
      <c r="D25" s="60"/>
      <c r="E25" s="60"/>
      <c r="F25" s="66" t="str">
        <f t="shared" si="20"/>
        <v/>
      </c>
      <c r="G25" s="6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65"/>
    </row>
    <row r="26" spans="1:34" x14ac:dyDescent="0.3">
      <c r="A26" s="58" t="s">
        <v>9</v>
      </c>
      <c r="B26" s="58" t="s">
        <v>21</v>
      </c>
      <c r="C26" s="59"/>
      <c r="D26" s="60"/>
      <c r="E26" s="60"/>
      <c r="F26" s="66" t="str">
        <f t="shared" si="20"/>
        <v/>
      </c>
      <c r="G26" s="64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65"/>
    </row>
    <row r="27" spans="1:34" x14ac:dyDescent="0.3">
      <c r="A27" s="56" t="str">
        <f>UPPER("Advocacy and feedback")</f>
        <v>ADVOCACY AND FEEDBACK</v>
      </c>
      <c r="B27" s="58"/>
      <c r="C27" s="59"/>
      <c r="D27" s="60"/>
      <c r="E27" s="60"/>
      <c r="F27" s="66" t="str">
        <f t="shared" si="20"/>
        <v/>
      </c>
      <c r="G27" s="64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65"/>
    </row>
    <row r="28" spans="1:34" x14ac:dyDescent="0.3">
      <c r="A28" s="58" t="s">
        <v>10</v>
      </c>
      <c r="B28" s="58"/>
      <c r="C28" s="59"/>
      <c r="D28" s="60"/>
      <c r="E28" s="60"/>
      <c r="F28" s="66" t="str">
        <f t="shared" si="20"/>
        <v/>
      </c>
      <c r="G28" s="64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65"/>
    </row>
    <row r="29" spans="1:34" x14ac:dyDescent="0.3">
      <c r="A29" s="58" t="s">
        <v>11</v>
      </c>
      <c r="B29" s="58"/>
      <c r="C29" s="59"/>
      <c r="D29" s="60"/>
      <c r="E29" s="60"/>
      <c r="F29" s="66" t="str">
        <f t="shared" si="20"/>
        <v/>
      </c>
      <c r="G29" s="6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65"/>
    </row>
    <row r="30" spans="1:34" x14ac:dyDescent="0.3">
      <c r="A30" s="56" t="str">
        <f>UPPER("Tracking Program goals")</f>
        <v>TRACKING PROGRAM GOALS</v>
      </c>
      <c r="B30" s="58"/>
      <c r="C30" s="59"/>
      <c r="D30" s="60"/>
      <c r="E30" s="60"/>
      <c r="F30" s="66" t="str">
        <f t="shared" si="20"/>
        <v/>
      </c>
      <c r="G30" s="6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65"/>
    </row>
    <row r="31" spans="1:34" x14ac:dyDescent="0.3">
      <c r="A31" s="58" t="s">
        <v>12</v>
      </c>
      <c r="B31" s="58" t="s">
        <v>22</v>
      </c>
      <c r="C31" s="59"/>
      <c r="D31" s="60"/>
      <c r="E31" s="60"/>
      <c r="F31" s="66" t="str">
        <f t="shared" si="20"/>
        <v/>
      </c>
      <c r="G31" s="64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65"/>
    </row>
    <row r="32" spans="1:34" x14ac:dyDescent="0.3">
      <c r="A32" s="56"/>
      <c r="B32" s="58"/>
      <c r="C32" s="59"/>
      <c r="D32" s="60"/>
      <c r="E32" s="60"/>
      <c r="F32" s="66" t="str">
        <f t="shared" si="20"/>
        <v/>
      </c>
      <c r="G32" s="64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65"/>
    </row>
    <row r="33" spans="1:34" x14ac:dyDescent="0.3">
      <c r="A33" s="56" t="str">
        <f>UPPER("Vaccine accountability")</f>
        <v>VACCINE ACCOUNTABILITY</v>
      </c>
      <c r="B33" s="58"/>
      <c r="C33" s="59"/>
      <c r="D33" s="60"/>
      <c r="E33" s="60"/>
      <c r="F33" s="66" t="str">
        <f t="shared" si="20"/>
        <v/>
      </c>
      <c r="G33" s="64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65"/>
    </row>
    <row r="34" spans="1:34" x14ac:dyDescent="0.3">
      <c r="A34" s="58" t="s">
        <v>13</v>
      </c>
      <c r="B34" s="58"/>
      <c r="C34" s="59"/>
      <c r="D34" s="60"/>
      <c r="E34" s="60"/>
      <c r="F34" s="66" t="str">
        <f t="shared" si="20"/>
        <v/>
      </c>
      <c r="G34" s="64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65"/>
    </row>
    <row r="35" spans="1:34" x14ac:dyDescent="0.3">
      <c r="A35" s="56" t="str">
        <f>UPPER("Develop program reports")</f>
        <v>DEVELOP PROGRAM REPORTS</v>
      </c>
      <c r="B35" s="58"/>
      <c r="C35" s="59"/>
      <c r="D35" s="60"/>
      <c r="E35" s="60"/>
      <c r="F35" s="66" t="str">
        <f t="shared" si="20"/>
        <v/>
      </c>
      <c r="G35" s="64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65"/>
    </row>
    <row r="36" spans="1:34" x14ac:dyDescent="0.3">
      <c r="A36" s="58" t="s">
        <v>14</v>
      </c>
      <c r="B36" s="58"/>
      <c r="C36" s="59"/>
      <c r="D36" s="60"/>
      <c r="E36" s="60"/>
      <c r="F36" s="66" t="str">
        <f t="shared" si="20"/>
        <v/>
      </c>
      <c r="G36" s="64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65"/>
    </row>
    <row r="37" spans="1:34" x14ac:dyDescent="0.3">
      <c r="A37" s="56" t="str">
        <f>UPPER("stakeholder management")</f>
        <v>STAKEHOLDER MANAGEMENT</v>
      </c>
      <c r="B37" s="58"/>
      <c r="C37" s="59"/>
      <c r="D37" s="60"/>
      <c r="E37" s="60"/>
      <c r="F37" s="66" t="str">
        <f t="shared" si="20"/>
        <v/>
      </c>
      <c r="G37" s="64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65"/>
    </row>
    <row r="38" spans="1:34" x14ac:dyDescent="0.3">
      <c r="A38" s="58" t="s">
        <v>10</v>
      </c>
      <c r="B38" s="58"/>
      <c r="C38" s="59"/>
      <c r="D38" s="60"/>
      <c r="E38" s="60"/>
      <c r="F38" s="66" t="str">
        <f t="shared" si="20"/>
        <v/>
      </c>
      <c r="G38" s="64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65"/>
    </row>
    <row r="39" spans="1:34" x14ac:dyDescent="0.3">
      <c r="A39" s="58" t="s">
        <v>14</v>
      </c>
      <c r="B39" s="58"/>
      <c r="C39" s="59"/>
      <c r="D39" s="60"/>
      <c r="E39" s="60"/>
      <c r="F39" s="66" t="str">
        <f t="shared" si="20"/>
        <v/>
      </c>
      <c r="G39" s="64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65"/>
    </row>
    <row r="40" spans="1:34" x14ac:dyDescent="0.3">
      <c r="A40" s="56" t="str">
        <f>UPPER("Data management")</f>
        <v>DATA MANAGEMENT</v>
      </c>
      <c r="B40" s="58"/>
      <c r="C40" s="59"/>
      <c r="D40" s="60"/>
      <c r="E40" s="60"/>
      <c r="F40" s="66" t="str">
        <f t="shared" si="20"/>
        <v/>
      </c>
      <c r="G40" s="6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65"/>
    </row>
    <row r="41" spans="1:34" x14ac:dyDescent="0.3">
      <c r="A41" s="58" t="s">
        <v>28</v>
      </c>
      <c r="B41" s="58"/>
      <c r="C41" s="59"/>
      <c r="D41" s="60"/>
      <c r="E41" s="60"/>
      <c r="F41" s="66" t="str">
        <f t="shared" si="20"/>
        <v/>
      </c>
      <c r="G41" s="64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65"/>
    </row>
    <row r="42" spans="1:34" x14ac:dyDescent="0.3">
      <c r="A42" s="58" t="s">
        <v>14</v>
      </c>
      <c r="B42" s="58"/>
      <c r="C42" s="59"/>
      <c r="D42" s="60"/>
      <c r="E42" s="60"/>
      <c r="F42" s="66" t="str">
        <f t="shared" si="20"/>
        <v/>
      </c>
      <c r="G42" s="69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1"/>
    </row>
  </sheetData>
  <mergeCells count="8">
    <mergeCell ref="G10:M10"/>
    <mergeCell ref="N10:T10"/>
    <mergeCell ref="U10:AA10"/>
    <mergeCell ref="AB10:AH10"/>
    <mergeCell ref="G11:M11"/>
    <mergeCell ref="N11:T11"/>
    <mergeCell ref="U11:AA11"/>
    <mergeCell ref="AB11:AH11"/>
  </mergeCells>
  <conditionalFormatting sqref="G13:AH42 G12:M12 AB12:AH12">
    <cfRule type="expression" dxfId="7" priority="8">
      <formula>G$12=TODAY()</formula>
    </cfRule>
  </conditionalFormatting>
  <conditionalFormatting sqref="G14:AH42">
    <cfRule type="expression" dxfId="6" priority="7">
      <formula>AND(G$12&gt;=$D14,G$12&lt;=$E14)</formula>
    </cfRule>
  </conditionalFormatting>
  <conditionalFormatting sqref="C15:C42">
    <cfRule type="dataBar" priority="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{AEC3AF19-CF43-4FA8-A786-F759ACD3A52A}</x14:id>
        </ext>
      </extLst>
    </cfRule>
  </conditionalFormatting>
  <conditionalFormatting sqref="G15:AH42">
    <cfRule type="expression" dxfId="5" priority="4">
      <formula>1*AND(G$12&gt;=task_start,G$12&lt;=task_start+(task_progress*(task_end-task_start+1))-1)</formula>
    </cfRule>
  </conditionalFormatting>
  <conditionalFormatting sqref="N12:T12">
    <cfRule type="expression" dxfId="4" priority="2">
      <formula>N$12=TODAY()</formula>
    </cfRule>
  </conditionalFormatting>
  <conditionalFormatting sqref="U12:AA12">
    <cfRule type="expression" dxfId="3" priority="1">
      <formula>U$12=TODAY()</formula>
    </cfRule>
  </conditionalFormatting>
  <dataValidations count="1">
    <dataValidation type="list" allowBlank="1" showInputMessage="1" showErrorMessage="1" sqref="C11" xr:uid="{5667DB6D-CA1E-42FE-B57A-52FDE8AD72A6}">
      <formula1>"1,2,3,4,5,6,7,8,9,10,11,12,13,14,15,16"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6</xdr:col>
                    <xdr:colOff>22860</xdr:colOff>
                    <xdr:row>7</xdr:row>
                    <xdr:rowOff>114300</xdr:rowOff>
                  </from>
                  <to>
                    <xdr:col>34</xdr:col>
                    <xdr:colOff>0</xdr:colOff>
                    <xdr:row>8</xdr:row>
                    <xdr:rowOff>129540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3AF19-CF43-4FA8-A786-F759ACD3A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C15:C42</xm:sqref>
        </x14:conditionalFormatting>
        <x14:conditionalFormatting xmlns:xm="http://schemas.microsoft.com/office/excel/2006/main">
          <x14:cfRule type="expression" priority="3" id="{407397C2-3EF6-4CB0-BA56-DFC0204F6ACE}">
            <xm:f>VLOOKUP(G$12,HOLIDAYS!$A$2:$A$34,1,0)</xm:f>
            <x14:dxf>
              <fill>
                <patternFill patternType="solid">
                  <bgColor theme="8" tint="0.59996337778862885"/>
                </patternFill>
              </fill>
              <border>
                <left style="thin">
                  <color theme="0" tint="-0.14996795556505021"/>
                </left>
                <right style="thin">
                  <color theme="0" tint="-0.14996795556505021"/>
                </right>
                <top style="thin">
                  <color theme="0" tint="-0.14996795556505021"/>
                </top>
                <bottom style="thin">
                  <color theme="0" tint="-0.14996795556505021"/>
                </bottom>
              </border>
            </x14:dxf>
          </x14:cfRule>
          <xm:sqref>G15:AH42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DF27-6037-4377-B67B-018B542A2E98}">
  <dimension ref="A1:AH70"/>
  <sheetViews>
    <sheetView showGridLines="0" zoomScale="90" zoomScaleNormal="90" workbookViewId="0">
      <selection activeCell="G5" sqref="G5:M5"/>
    </sheetView>
  </sheetViews>
  <sheetFormatPr defaultRowHeight="13.8" x14ac:dyDescent="0.25"/>
  <cols>
    <col min="1" max="1" width="52" style="1" bestFit="1" customWidth="1"/>
    <col min="2" max="2" width="18.88671875" style="9" bestFit="1" customWidth="1"/>
    <col min="3" max="3" width="15.33203125" style="1" customWidth="1"/>
    <col min="4" max="4" width="17.77734375" style="1" bestFit="1" customWidth="1"/>
    <col min="5" max="5" width="17.5546875" style="1" bestFit="1" customWidth="1"/>
    <col min="6" max="6" width="8.88671875" style="1"/>
    <col min="7" max="34" width="3.33203125" style="1" customWidth="1"/>
    <col min="35" max="16384" width="8.88671875" style="1"/>
  </cols>
  <sheetData>
    <row r="1" spans="1:34" x14ac:dyDescent="0.25">
      <c r="A1" s="23" t="s">
        <v>16</v>
      </c>
      <c r="B1" s="16">
        <v>44044</v>
      </c>
      <c r="C1" s="2"/>
    </row>
    <row r="2" spans="1:34" x14ac:dyDescent="0.25">
      <c r="A2" s="23" t="s">
        <v>31</v>
      </c>
      <c r="B2" s="24">
        <v>1</v>
      </c>
    </row>
    <row r="5" spans="1:34" x14ac:dyDescent="0.25">
      <c r="C5" s="3"/>
      <c r="D5" s="3"/>
      <c r="E5" s="3"/>
      <c r="F5" s="3"/>
      <c r="G5" s="48">
        <f>G6</f>
        <v>44044</v>
      </c>
      <c r="H5" s="48"/>
      <c r="I5" s="48"/>
      <c r="J5" s="48"/>
      <c r="K5" s="48"/>
      <c r="L5" s="48"/>
      <c r="M5" s="48"/>
      <c r="N5" s="48">
        <f>N6</f>
        <v>44051</v>
      </c>
      <c r="O5" s="48"/>
      <c r="P5" s="48"/>
      <c r="Q5" s="48"/>
      <c r="R5" s="48"/>
      <c r="S5" s="48"/>
      <c r="T5" s="48"/>
      <c r="U5" s="48">
        <f>U6</f>
        <v>44058</v>
      </c>
      <c r="V5" s="48"/>
      <c r="W5" s="48"/>
      <c r="X5" s="48"/>
      <c r="Y5" s="48"/>
      <c r="Z5" s="48"/>
      <c r="AA5" s="48"/>
      <c r="AB5" s="48">
        <f>AB6</f>
        <v>44065</v>
      </c>
      <c r="AC5" s="48"/>
      <c r="AD5" s="48"/>
      <c r="AE5" s="48"/>
      <c r="AF5" s="48"/>
      <c r="AG5" s="48"/>
      <c r="AH5" s="48"/>
    </row>
    <row r="6" spans="1:34" x14ac:dyDescent="0.25">
      <c r="G6" s="18">
        <f>$B$1+(display_week-1)*7</f>
        <v>44044</v>
      </c>
      <c r="H6" s="18">
        <f>G$6+1</f>
        <v>44045</v>
      </c>
      <c r="I6" s="18">
        <f t="shared" ref="I6:AH6" si="0">H$6+1</f>
        <v>44046</v>
      </c>
      <c r="J6" s="18">
        <f t="shared" si="0"/>
        <v>44047</v>
      </c>
      <c r="K6" s="18">
        <f t="shared" si="0"/>
        <v>44048</v>
      </c>
      <c r="L6" s="18">
        <f t="shared" si="0"/>
        <v>44049</v>
      </c>
      <c r="M6" s="18">
        <f t="shared" si="0"/>
        <v>44050</v>
      </c>
      <c r="N6" s="18">
        <f t="shared" si="0"/>
        <v>44051</v>
      </c>
      <c r="O6" s="18">
        <f t="shared" si="0"/>
        <v>44052</v>
      </c>
      <c r="P6" s="18">
        <f t="shared" si="0"/>
        <v>44053</v>
      </c>
      <c r="Q6" s="18">
        <f t="shared" si="0"/>
        <v>44054</v>
      </c>
      <c r="R6" s="18">
        <f t="shared" si="0"/>
        <v>44055</v>
      </c>
      <c r="S6" s="18">
        <f t="shared" si="0"/>
        <v>44056</v>
      </c>
      <c r="T6" s="18">
        <f t="shared" si="0"/>
        <v>44057</v>
      </c>
      <c r="U6" s="18">
        <f t="shared" si="0"/>
        <v>44058</v>
      </c>
      <c r="V6" s="18">
        <f t="shared" si="0"/>
        <v>44059</v>
      </c>
      <c r="W6" s="18">
        <f t="shared" si="0"/>
        <v>44060</v>
      </c>
      <c r="X6" s="18">
        <f t="shared" si="0"/>
        <v>44061</v>
      </c>
      <c r="Y6" s="18">
        <f t="shared" si="0"/>
        <v>44062</v>
      </c>
      <c r="Z6" s="18">
        <f t="shared" si="0"/>
        <v>44063</v>
      </c>
      <c r="AA6" s="18">
        <f t="shared" si="0"/>
        <v>44064</v>
      </c>
      <c r="AB6" s="18">
        <f t="shared" si="0"/>
        <v>44065</v>
      </c>
      <c r="AC6" s="18">
        <f t="shared" si="0"/>
        <v>44066</v>
      </c>
      <c r="AD6" s="18">
        <f t="shared" si="0"/>
        <v>44067</v>
      </c>
      <c r="AE6" s="18">
        <f t="shared" si="0"/>
        <v>44068</v>
      </c>
      <c r="AF6" s="18">
        <f t="shared" si="0"/>
        <v>44069</v>
      </c>
      <c r="AG6" s="18">
        <f t="shared" si="0"/>
        <v>44070</v>
      </c>
      <c r="AH6" s="18">
        <f t="shared" si="0"/>
        <v>44071</v>
      </c>
    </row>
    <row r="7" spans="1:34" s="20" customFormat="1" x14ac:dyDescent="0.25">
      <c r="A7" s="21" t="s">
        <v>0</v>
      </c>
      <c r="B7" s="21" t="s">
        <v>17</v>
      </c>
      <c r="C7" s="21" t="s">
        <v>18</v>
      </c>
      <c r="D7" s="21" t="s">
        <v>1</v>
      </c>
      <c r="E7" s="21" t="s">
        <v>2</v>
      </c>
      <c r="F7" s="21"/>
      <c r="G7" s="22" t="str">
        <f>LEFT(TEXT(G6,"ddd"),1)</f>
        <v>S</v>
      </c>
      <c r="H7" s="22" t="str">
        <f t="shared" ref="H7:M7" si="1">LEFT(TEXT(H6,"ddd"),1)</f>
        <v>S</v>
      </c>
      <c r="I7" s="22" t="str">
        <f t="shared" si="1"/>
        <v>M</v>
      </c>
      <c r="J7" s="22" t="str">
        <f t="shared" si="1"/>
        <v>T</v>
      </c>
      <c r="K7" s="22" t="str">
        <f t="shared" si="1"/>
        <v>W</v>
      </c>
      <c r="L7" s="22" t="str">
        <f t="shared" si="1"/>
        <v>T</v>
      </c>
      <c r="M7" s="22" t="str">
        <f t="shared" si="1"/>
        <v>F</v>
      </c>
      <c r="N7" s="22" t="str">
        <f>LEFT(TEXT(N6,"ddd"),1)</f>
        <v>S</v>
      </c>
      <c r="O7" s="22" t="str">
        <f t="shared" ref="O7:T7" si="2">LEFT(TEXT(O6,"ddd"),1)</f>
        <v>S</v>
      </c>
      <c r="P7" s="22" t="str">
        <f t="shared" si="2"/>
        <v>M</v>
      </c>
      <c r="Q7" s="22" t="str">
        <f t="shared" si="2"/>
        <v>T</v>
      </c>
      <c r="R7" s="22" t="str">
        <f t="shared" si="2"/>
        <v>W</v>
      </c>
      <c r="S7" s="22" t="str">
        <f t="shared" si="2"/>
        <v>T</v>
      </c>
      <c r="T7" s="22" t="str">
        <f t="shared" si="2"/>
        <v>F</v>
      </c>
      <c r="U7" s="22" t="str">
        <f>LEFT(TEXT(U6,"ddd"),1)</f>
        <v>S</v>
      </c>
      <c r="V7" s="22" t="str">
        <f t="shared" ref="V7:AA7" si="3">LEFT(TEXT(V6,"ddd"),1)</f>
        <v>S</v>
      </c>
      <c r="W7" s="22" t="str">
        <f t="shared" si="3"/>
        <v>M</v>
      </c>
      <c r="X7" s="22" t="str">
        <f t="shared" si="3"/>
        <v>T</v>
      </c>
      <c r="Y7" s="22" t="str">
        <f t="shared" si="3"/>
        <v>W</v>
      </c>
      <c r="Z7" s="22" t="str">
        <f t="shared" si="3"/>
        <v>T</v>
      </c>
      <c r="AA7" s="22" t="str">
        <f t="shared" si="3"/>
        <v>F</v>
      </c>
      <c r="AB7" s="22" t="str">
        <f>LEFT(TEXT(AB6,"ddd"),1)</f>
        <v>S</v>
      </c>
      <c r="AC7" s="22" t="str">
        <f t="shared" ref="AC7:AH7" si="4">LEFT(TEXT(AC6,"ddd"),1)</f>
        <v>S</v>
      </c>
      <c r="AD7" s="22" t="str">
        <f t="shared" si="4"/>
        <v>M</v>
      </c>
      <c r="AE7" s="22" t="str">
        <f t="shared" si="4"/>
        <v>T</v>
      </c>
      <c r="AF7" s="22" t="str">
        <f t="shared" si="4"/>
        <v>W</v>
      </c>
      <c r="AG7" s="22" t="str">
        <f t="shared" si="4"/>
        <v>T</v>
      </c>
      <c r="AH7" s="22" t="str">
        <f t="shared" si="4"/>
        <v>F</v>
      </c>
    </row>
    <row r="8" spans="1:34" x14ac:dyDescent="0.25">
      <c r="A8" s="19" t="str">
        <f>UPPER("Financial management")</f>
        <v>FINANCIAL MANAGEMENT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x14ac:dyDescent="0.25">
      <c r="A9" s="6" t="s">
        <v>15</v>
      </c>
      <c r="B9" s="6"/>
      <c r="C9" s="5"/>
      <c r="D9" s="7">
        <v>44047</v>
      </c>
      <c r="E9" s="7">
        <v>44052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6" t="s">
        <v>3</v>
      </c>
      <c r="B10" s="6"/>
      <c r="C10" s="5"/>
      <c r="D10" s="7">
        <v>44035</v>
      </c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6" t="s">
        <v>30</v>
      </c>
      <c r="B11" s="6"/>
      <c r="C11" s="5"/>
      <c r="D11" s="7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6" t="s">
        <v>4</v>
      </c>
      <c r="B12" s="6"/>
      <c r="C12" s="5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4.4" x14ac:dyDescent="0.3">
      <c r="A13" s="8" t="s">
        <v>23</v>
      </c>
      <c r="B13" s="6"/>
      <c r="C13" s="5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4.4" x14ac:dyDescent="0.3">
      <c r="A14" s="8" t="s">
        <v>24</v>
      </c>
      <c r="B14" s="6"/>
      <c r="C14" s="5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4.4" x14ac:dyDescent="0.3">
      <c r="A15" s="8" t="s">
        <v>25</v>
      </c>
      <c r="B15" s="6"/>
      <c r="C15" s="5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12"/>
      <c r="B16" s="17"/>
      <c r="C16" s="12"/>
      <c r="D16" s="7"/>
      <c r="E16" s="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11" t="str">
        <f>UPPER("Microplanning")</f>
        <v>MICROPLANNING</v>
      </c>
      <c r="D17" s="7"/>
      <c r="E17" s="7"/>
    </row>
    <row r="18" spans="1:34" x14ac:dyDescent="0.25">
      <c r="A18" s="6" t="s">
        <v>5</v>
      </c>
      <c r="B18" s="6"/>
      <c r="C18" s="5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6" t="s">
        <v>6</v>
      </c>
      <c r="B19" s="6"/>
      <c r="C19" s="5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6" t="s">
        <v>7</v>
      </c>
      <c r="B20" s="6"/>
      <c r="C20" s="5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10" t="s">
        <v>23</v>
      </c>
      <c r="B21" s="6"/>
      <c r="C21" s="5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10" t="s">
        <v>26</v>
      </c>
      <c r="B22" s="6"/>
      <c r="C22" s="5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10" t="s">
        <v>27</v>
      </c>
      <c r="B23" s="6"/>
      <c r="C23" s="5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10"/>
      <c r="B24" s="6"/>
      <c r="C24" s="5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4" t="str">
        <f>UPPER("Training of implementing teams")</f>
        <v>TRAINING OF IMPLEMENTING TEAMS</v>
      </c>
      <c r="B25" s="6"/>
      <c r="C25" s="5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6" t="s">
        <v>29</v>
      </c>
      <c r="B26" s="6" t="s">
        <v>19</v>
      </c>
      <c r="C26" s="5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6" t="s">
        <v>8</v>
      </c>
      <c r="B27" s="6" t="s">
        <v>20</v>
      </c>
      <c r="C27" s="5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6" t="s">
        <v>9</v>
      </c>
      <c r="B28" s="6" t="s">
        <v>21</v>
      </c>
      <c r="C28" s="5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10" t="s">
        <v>23</v>
      </c>
      <c r="B29" s="6"/>
      <c r="C29" s="5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10" t="s">
        <v>26</v>
      </c>
      <c r="B30" s="6"/>
      <c r="C30" s="5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10" t="s">
        <v>27</v>
      </c>
      <c r="B31" s="6"/>
      <c r="C31" s="5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12"/>
      <c r="B32" s="17"/>
      <c r="C32" s="12"/>
      <c r="D32" s="7"/>
      <c r="E32" s="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A33" s="11" t="str">
        <f>UPPER("Advocacy and feedback")</f>
        <v>ADVOCACY AND FEEDBACK</v>
      </c>
      <c r="D33" s="7"/>
      <c r="E33" s="7"/>
    </row>
    <row r="34" spans="1:34" x14ac:dyDescent="0.25">
      <c r="A34" s="6" t="s">
        <v>10</v>
      </c>
      <c r="B34" s="6"/>
      <c r="C34" s="5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 s="6" t="s">
        <v>11</v>
      </c>
      <c r="B35" s="6"/>
      <c r="C35" s="5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x14ac:dyDescent="0.25">
      <c r="A36" s="10" t="s">
        <v>23</v>
      </c>
      <c r="B36" s="6"/>
      <c r="C36" s="5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 s="10" t="s">
        <v>26</v>
      </c>
      <c r="B37" s="6"/>
      <c r="C37" s="5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10" t="s">
        <v>27</v>
      </c>
      <c r="B38" s="6"/>
      <c r="C38" s="5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 s="12"/>
      <c r="B39" s="17"/>
      <c r="C39" s="12"/>
      <c r="D39" s="7"/>
      <c r="E39" s="7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x14ac:dyDescent="0.25">
      <c r="A40" s="11" t="str">
        <f>UPPER("Tracking Program goals")</f>
        <v>TRACKING PROGRAM GOALS</v>
      </c>
      <c r="D40" s="7"/>
      <c r="E40" s="7"/>
    </row>
    <row r="41" spans="1:34" x14ac:dyDescent="0.25">
      <c r="A41" s="6" t="s">
        <v>12</v>
      </c>
      <c r="B41" s="6" t="s">
        <v>22</v>
      </c>
      <c r="C41" s="5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 s="10" t="s">
        <v>23</v>
      </c>
      <c r="B42" s="6"/>
      <c r="C42" s="5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x14ac:dyDescent="0.25">
      <c r="A43" s="10" t="s">
        <v>26</v>
      </c>
      <c r="B43" s="6"/>
      <c r="C43" s="5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x14ac:dyDescent="0.25">
      <c r="A44" s="10" t="s">
        <v>27</v>
      </c>
      <c r="B44" s="6"/>
      <c r="C44" s="5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25">
      <c r="A45" s="12"/>
      <c r="B45" s="17"/>
      <c r="C45" s="12"/>
      <c r="D45" s="7"/>
      <c r="E45" s="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x14ac:dyDescent="0.25">
      <c r="A46" s="11" t="str">
        <f>UPPER("Vaccine accountability")</f>
        <v>VACCINE ACCOUNTABILITY</v>
      </c>
      <c r="D46" s="7"/>
      <c r="E46" s="7"/>
    </row>
    <row r="47" spans="1:34" x14ac:dyDescent="0.25">
      <c r="A47" s="6" t="s">
        <v>13</v>
      </c>
      <c r="B47" s="6"/>
      <c r="C47" s="5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 s="10" t="s">
        <v>23</v>
      </c>
      <c r="B48" s="6"/>
      <c r="C48" s="5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25">
      <c r="A49" s="10" t="s">
        <v>26</v>
      </c>
      <c r="B49" s="6"/>
      <c r="C49" s="5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x14ac:dyDescent="0.25">
      <c r="A50" s="10" t="s">
        <v>27</v>
      </c>
      <c r="B50" s="6"/>
      <c r="C50" s="5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5">
      <c r="A51" s="15"/>
      <c r="D51" s="7"/>
      <c r="E51" s="7"/>
    </row>
    <row r="52" spans="1:34" x14ac:dyDescent="0.25">
      <c r="A52" s="11" t="str">
        <f>UPPER("Develop program reports")</f>
        <v>DEVELOP PROGRAM REPORTS</v>
      </c>
      <c r="D52" s="7"/>
      <c r="E52" s="7"/>
    </row>
    <row r="53" spans="1:34" x14ac:dyDescent="0.25">
      <c r="A53" s="6" t="s">
        <v>14</v>
      </c>
      <c r="B53" s="6"/>
      <c r="C53" s="5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5">
      <c r="A54" s="10" t="s">
        <v>23</v>
      </c>
      <c r="B54" s="6"/>
      <c r="C54" s="5"/>
      <c r="D54" s="7">
        <v>44144</v>
      </c>
      <c r="E54" s="7">
        <v>44148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x14ac:dyDescent="0.25">
      <c r="A55" s="10" t="s">
        <v>26</v>
      </c>
      <c r="B55" s="6"/>
      <c r="C55" s="5"/>
      <c r="D55" s="7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x14ac:dyDescent="0.25">
      <c r="A56" s="10" t="s">
        <v>27</v>
      </c>
      <c r="B56" s="6"/>
      <c r="C56" s="5"/>
      <c r="D56" s="7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25">
      <c r="D57" s="7"/>
      <c r="E57" s="7"/>
    </row>
    <row r="58" spans="1:34" x14ac:dyDescent="0.25">
      <c r="A58" s="11" t="str">
        <f>UPPER("stakeholder management")</f>
        <v>STAKEHOLDER MANAGEMENT</v>
      </c>
      <c r="D58" s="7"/>
      <c r="E58" s="7"/>
    </row>
    <row r="59" spans="1:34" x14ac:dyDescent="0.25">
      <c r="A59" s="6" t="s">
        <v>10</v>
      </c>
      <c r="B59" s="6"/>
      <c r="C59" s="5"/>
      <c r="D59" s="7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x14ac:dyDescent="0.25">
      <c r="A60" s="6" t="s">
        <v>14</v>
      </c>
      <c r="B60" s="6"/>
      <c r="C60" s="5"/>
      <c r="D60" s="7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5">
      <c r="A61" s="10" t="s">
        <v>23</v>
      </c>
      <c r="B61" s="6"/>
      <c r="C61" s="5"/>
      <c r="D61" s="7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x14ac:dyDescent="0.25">
      <c r="A62" s="10" t="s">
        <v>26</v>
      </c>
      <c r="B62" s="6"/>
      <c r="C62" s="5"/>
      <c r="D62" s="7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x14ac:dyDescent="0.25">
      <c r="A63" s="10" t="s">
        <v>27</v>
      </c>
      <c r="B63" s="6"/>
      <c r="C63" s="5"/>
      <c r="D63" s="7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25">
      <c r="D64" s="7"/>
      <c r="E64" s="7"/>
    </row>
    <row r="65" spans="1:34" x14ac:dyDescent="0.25">
      <c r="A65" s="11" t="str">
        <f>UPPER("Data management")</f>
        <v>DATA MANAGEMENT</v>
      </c>
      <c r="D65" s="7"/>
      <c r="E65" s="7"/>
    </row>
    <row r="66" spans="1:34" x14ac:dyDescent="0.25">
      <c r="A66" s="6" t="s">
        <v>28</v>
      </c>
      <c r="B66" s="6"/>
      <c r="C66" s="5"/>
      <c r="D66" s="7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x14ac:dyDescent="0.25">
      <c r="A67" s="6" t="s">
        <v>14</v>
      </c>
      <c r="B67" s="6"/>
      <c r="C67" s="5"/>
      <c r="D67" s="7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x14ac:dyDescent="0.25">
      <c r="A68" s="10" t="s">
        <v>23</v>
      </c>
      <c r="B68" s="6"/>
      <c r="C68" s="5"/>
      <c r="D68" s="7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25">
      <c r="A69" s="10" t="s">
        <v>26</v>
      </c>
      <c r="B69" s="6"/>
      <c r="C69" s="5"/>
      <c r="D69" s="7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x14ac:dyDescent="0.25">
      <c r="A70" s="10" t="s">
        <v>27</v>
      </c>
      <c r="B70" s="6"/>
      <c r="C70" s="5"/>
      <c r="D70" s="7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</sheetData>
  <mergeCells count="4">
    <mergeCell ref="G5:M5"/>
    <mergeCell ref="N5:T5"/>
    <mergeCell ref="U5:AA5"/>
    <mergeCell ref="AB5:AH5"/>
  </mergeCells>
  <conditionalFormatting sqref="G6:AH70">
    <cfRule type="expression" dxfId="1" priority="2">
      <formula>G$6=TODAY()</formula>
    </cfRule>
  </conditionalFormatting>
  <conditionalFormatting sqref="G8:AH70">
    <cfRule type="expression" dxfId="0" priority="1">
      <formula>AND(G$6&gt;=$D8,G$6&lt;=$E8)</formula>
    </cfRule>
  </conditionalFormatting>
  <dataValidations count="1">
    <dataValidation type="list" allowBlank="1" showInputMessage="1" showErrorMessage="1" sqref="B2" xr:uid="{F499B8A4-070F-4EC8-A5AF-0031B54A6094}">
      <formula1>"1,2,3,4,5,6,7,8,9,10,11,12,13,14,15"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5</xdr:col>
                    <xdr:colOff>609600</xdr:colOff>
                    <xdr:row>2</xdr:row>
                    <xdr:rowOff>175260</xdr:rowOff>
                  </from>
                  <to>
                    <xdr:col>34</xdr:col>
                    <xdr:colOff>7620</xdr:colOff>
                    <xdr:row>3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BD7-8137-4AF7-8ED8-F4946101FBF8}">
  <dimension ref="A1:E34"/>
  <sheetViews>
    <sheetView workbookViewId="0">
      <selection activeCell="A2" sqref="A2:A21"/>
    </sheetView>
  </sheetViews>
  <sheetFormatPr defaultRowHeight="14.4" x14ac:dyDescent="0.3"/>
  <cols>
    <col min="1" max="1" width="7.21875" bestFit="1" customWidth="1"/>
    <col min="2" max="2" width="10.44140625" bestFit="1" customWidth="1"/>
    <col min="3" max="3" width="24.21875" bestFit="1" customWidth="1"/>
    <col min="4" max="4" width="18.77734375" bestFit="1" customWidth="1"/>
    <col min="5" max="5" width="6.5546875" bestFit="1" customWidth="1"/>
  </cols>
  <sheetData>
    <row r="1" spans="1:5" x14ac:dyDescent="0.3">
      <c r="A1" t="s">
        <v>38</v>
      </c>
      <c r="C1" t="s">
        <v>39</v>
      </c>
      <c r="D1" t="s">
        <v>40</v>
      </c>
      <c r="E1" t="s">
        <v>41</v>
      </c>
    </row>
    <row r="2" spans="1:5" x14ac:dyDescent="0.3">
      <c r="A2" s="26">
        <v>43831</v>
      </c>
      <c r="B2" t="s">
        <v>42</v>
      </c>
      <c r="C2" t="s">
        <v>43</v>
      </c>
      <c r="D2" t="s">
        <v>44</v>
      </c>
    </row>
    <row r="3" spans="1:5" x14ac:dyDescent="0.3">
      <c r="A3" s="26">
        <v>43875</v>
      </c>
      <c r="B3" t="s">
        <v>45</v>
      </c>
      <c r="C3" t="s">
        <v>46</v>
      </c>
      <c r="D3" t="s">
        <v>47</v>
      </c>
    </row>
    <row r="4" spans="1:5" x14ac:dyDescent="0.3">
      <c r="A4" s="26">
        <v>43898</v>
      </c>
      <c r="B4" t="s">
        <v>48</v>
      </c>
      <c r="C4" t="s">
        <v>49</v>
      </c>
      <c r="D4" t="s">
        <v>47</v>
      </c>
    </row>
    <row r="5" spans="1:5" x14ac:dyDescent="0.3">
      <c r="A5" s="26">
        <v>43910</v>
      </c>
      <c r="B5" t="s">
        <v>45</v>
      </c>
      <c r="C5" t="s">
        <v>50</v>
      </c>
      <c r="D5" t="s">
        <v>51</v>
      </c>
    </row>
    <row r="6" spans="1:5" x14ac:dyDescent="0.3">
      <c r="A6" s="26">
        <v>43912</v>
      </c>
      <c r="B6" t="s">
        <v>48</v>
      </c>
      <c r="C6" t="s">
        <v>52</v>
      </c>
      <c r="D6" t="s">
        <v>47</v>
      </c>
    </row>
    <row r="7" spans="1:5" x14ac:dyDescent="0.3">
      <c r="A7" s="26">
        <v>43931</v>
      </c>
      <c r="B7" t="s">
        <v>45</v>
      </c>
      <c r="C7" t="s">
        <v>53</v>
      </c>
      <c r="D7" t="s">
        <v>44</v>
      </c>
    </row>
    <row r="8" spans="1:5" x14ac:dyDescent="0.3">
      <c r="A8" s="26">
        <v>43932</v>
      </c>
      <c r="B8" t="s">
        <v>54</v>
      </c>
      <c r="C8" t="s">
        <v>55</v>
      </c>
      <c r="D8" t="s">
        <v>56</v>
      </c>
    </row>
    <row r="9" spans="1:5" x14ac:dyDescent="0.3">
      <c r="A9" s="26">
        <v>43933</v>
      </c>
      <c r="B9" t="s">
        <v>48</v>
      </c>
      <c r="C9" t="s">
        <v>57</v>
      </c>
      <c r="D9" t="s">
        <v>56</v>
      </c>
    </row>
    <row r="10" spans="1:5" x14ac:dyDescent="0.3">
      <c r="A10" s="26">
        <v>43934</v>
      </c>
      <c r="B10" t="s">
        <v>58</v>
      </c>
      <c r="C10" t="s">
        <v>59</v>
      </c>
      <c r="D10" t="s">
        <v>44</v>
      </c>
    </row>
    <row r="11" spans="1:5" x14ac:dyDescent="0.3">
      <c r="A11" s="26">
        <v>43952</v>
      </c>
      <c r="B11" t="s">
        <v>45</v>
      </c>
      <c r="C11" t="s">
        <v>60</v>
      </c>
      <c r="D11" t="s">
        <v>44</v>
      </c>
    </row>
    <row r="12" spans="1:5" x14ac:dyDescent="0.3">
      <c r="A12" s="26">
        <v>43975</v>
      </c>
      <c r="B12" t="s">
        <v>48</v>
      </c>
      <c r="C12" t="s">
        <v>61</v>
      </c>
      <c r="D12" t="s">
        <v>47</v>
      </c>
    </row>
    <row r="13" spans="1:5" x14ac:dyDescent="0.3">
      <c r="A13" s="26">
        <v>43976</v>
      </c>
      <c r="B13" t="s">
        <v>58</v>
      </c>
      <c r="C13" t="s">
        <v>62</v>
      </c>
      <c r="D13" t="s">
        <v>44</v>
      </c>
    </row>
    <row r="14" spans="1:5" x14ac:dyDescent="0.3">
      <c r="A14" s="26">
        <v>43977</v>
      </c>
      <c r="B14" t="s">
        <v>63</v>
      </c>
      <c r="C14" t="s">
        <v>62</v>
      </c>
      <c r="D14" t="s">
        <v>44</v>
      </c>
    </row>
    <row r="15" spans="1:5" x14ac:dyDescent="0.3">
      <c r="A15" s="26">
        <v>43978</v>
      </c>
      <c r="B15" t="s">
        <v>42</v>
      </c>
      <c r="C15" t="s">
        <v>64</v>
      </c>
      <c r="D15" t="s">
        <v>47</v>
      </c>
    </row>
    <row r="16" spans="1:5" x14ac:dyDescent="0.3">
      <c r="A16" s="26">
        <v>43994</v>
      </c>
      <c r="B16" t="s">
        <v>45</v>
      </c>
      <c r="C16" t="s">
        <v>65</v>
      </c>
      <c r="D16" t="s">
        <v>44</v>
      </c>
    </row>
    <row r="17" spans="1:5" x14ac:dyDescent="0.3">
      <c r="A17" s="26">
        <v>44002</v>
      </c>
      <c r="B17" t="s">
        <v>54</v>
      </c>
      <c r="C17" t="s">
        <v>66</v>
      </c>
      <c r="D17" t="s">
        <v>51</v>
      </c>
    </row>
    <row r="18" spans="1:5" x14ac:dyDescent="0.3">
      <c r="A18" s="26">
        <v>44003</v>
      </c>
      <c r="B18" t="s">
        <v>48</v>
      </c>
      <c r="C18" t="s">
        <v>67</v>
      </c>
      <c r="D18" t="s">
        <v>47</v>
      </c>
    </row>
    <row r="19" spans="1:5" x14ac:dyDescent="0.3">
      <c r="A19" s="26">
        <v>44043</v>
      </c>
      <c r="B19" t="s">
        <v>45</v>
      </c>
      <c r="C19" t="s">
        <v>68</v>
      </c>
      <c r="D19" t="s">
        <v>44</v>
      </c>
    </row>
    <row r="20" spans="1:5" x14ac:dyDescent="0.3">
      <c r="A20" s="26">
        <v>44044</v>
      </c>
      <c r="B20" t="s">
        <v>54</v>
      </c>
      <c r="C20" t="s">
        <v>69</v>
      </c>
      <c r="D20" t="s">
        <v>44</v>
      </c>
    </row>
    <row r="21" spans="1:5" x14ac:dyDescent="0.3">
      <c r="A21" s="26">
        <v>44045</v>
      </c>
      <c r="B21" t="s">
        <v>48</v>
      </c>
      <c r="C21" t="s">
        <v>69</v>
      </c>
      <c r="D21" t="s">
        <v>44</v>
      </c>
    </row>
    <row r="22" spans="1:5" x14ac:dyDescent="0.3">
      <c r="A22" s="26">
        <v>44046</v>
      </c>
      <c r="B22" t="s">
        <v>58</v>
      </c>
      <c r="C22" t="s">
        <v>69</v>
      </c>
      <c r="D22" t="s">
        <v>44</v>
      </c>
    </row>
    <row r="23" spans="1:5" x14ac:dyDescent="0.3">
      <c r="A23" s="26">
        <v>44063</v>
      </c>
      <c r="B23" t="s">
        <v>70</v>
      </c>
      <c r="C23" t="s">
        <v>71</v>
      </c>
      <c r="D23" t="s">
        <v>72</v>
      </c>
    </row>
    <row r="24" spans="1:5" x14ac:dyDescent="0.3">
      <c r="A24" s="26">
        <v>44096</v>
      </c>
      <c r="B24" t="s">
        <v>63</v>
      </c>
      <c r="C24" t="s">
        <v>73</v>
      </c>
      <c r="D24" t="s">
        <v>51</v>
      </c>
    </row>
    <row r="25" spans="1:5" x14ac:dyDescent="0.3">
      <c r="A25" s="26">
        <v>44105</v>
      </c>
      <c r="B25" t="s">
        <v>70</v>
      </c>
      <c r="C25" t="s">
        <v>74</v>
      </c>
      <c r="D25" t="s">
        <v>44</v>
      </c>
    </row>
    <row r="26" spans="1:5" x14ac:dyDescent="0.3">
      <c r="A26" s="26">
        <v>44106</v>
      </c>
      <c r="B26" t="s">
        <v>45</v>
      </c>
      <c r="C26" t="s">
        <v>74</v>
      </c>
      <c r="D26" t="s">
        <v>44</v>
      </c>
    </row>
    <row r="27" spans="1:5" x14ac:dyDescent="0.3">
      <c r="A27" s="26">
        <v>44133</v>
      </c>
      <c r="B27" t="s">
        <v>70</v>
      </c>
      <c r="C27" t="s">
        <v>75</v>
      </c>
      <c r="D27" t="s">
        <v>44</v>
      </c>
    </row>
    <row r="28" spans="1:5" x14ac:dyDescent="0.3">
      <c r="A28" s="26">
        <v>44134</v>
      </c>
      <c r="B28" t="s">
        <v>45</v>
      </c>
      <c r="C28" t="s">
        <v>75</v>
      </c>
      <c r="D28" t="s">
        <v>44</v>
      </c>
    </row>
    <row r="29" spans="1:5" x14ac:dyDescent="0.3">
      <c r="A29" s="26">
        <v>44186</v>
      </c>
      <c r="B29" t="s">
        <v>58</v>
      </c>
      <c r="C29" t="s">
        <v>76</v>
      </c>
      <c r="D29" t="s">
        <v>51</v>
      </c>
    </row>
    <row r="30" spans="1:5" x14ac:dyDescent="0.3">
      <c r="A30" s="26">
        <v>44187</v>
      </c>
      <c r="B30" t="s">
        <v>63</v>
      </c>
      <c r="C30" t="s">
        <v>77</v>
      </c>
      <c r="D30" t="s">
        <v>72</v>
      </c>
      <c r="E30" t="s">
        <v>78</v>
      </c>
    </row>
    <row r="31" spans="1:5" x14ac:dyDescent="0.3">
      <c r="A31" s="26">
        <v>44189</v>
      </c>
      <c r="B31" t="s">
        <v>70</v>
      </c>
      <c r="C31" t="s">
        <v>79</v>
      </c>
      <c r="D31" t="s">
        <v>56</v>
      </c>
    </row>
    <row r="32" spans="1:5" x14ac:dyDescent="0.3">
      <c r="A32" s="26">
        <v>44190</v>
      </c>
      <c r="B32" t="s">
        <v>45</v>
      </c>
      <c r="C32" t="s">
        <v>80</v>
      </c>
      <c r="D32" t="s">
        <v>44</v>
      </c>
    </row>
    <row r="33" spans="1:4" x14ac:dyDescent="0.3">
      <c r="A33" s="26">
        <v>44191</v>
      </c>
      <c r="B33" t="s">
        <v>54</v>
      </c>
      <c r="C33" t="s">
        <v>81</v>
      </c>
      <c r="D33" t="s">
        <v>44</v>
      </c>
    </row>
    <row r="34" spans="1:4" x14ac:dyDescent="0.3">
      <c r="A34" s="26">
        <v>44196</v>
      </c>
      <c r="B34" t="s">
        <v>70</v>
      </c>
      <c r="C34" t="s">
        <v>82</v>
      </c>
      <c r="D34" t="s">
        <v>47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TRANSITION TIMELINE</vt:lpstr>
      <vt:lpstr>TRANSITION TIMELINE(all dataset</vt:lpstr>
      <vt:lpstr>HOLIDAYS</vt:lpstr>
      <vt:lpstr>'TRANSITION TIMELINE(all dataset'!display_week</vt:lpstr>
      <vt:lpstr>display_week</vt:lpstr>
      <vt:lpstr>'TRANSITION TIMELINE(all dataset'!Start_date</vt:lpstr>
      <vt:lpstr>Start_date</vt:lpstr>
      <vt:lpstr>'TRANSITION TIMELINE'!task_end</vt:lpstr>
      <vt:lpstr>'TRANSITION TIMELINE'!task_progress</vt:lpstr>
      <vt:lpstr>'TRANSITION TIMELINE'!task_start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D1817ALHYL309RAPHIXX</dc:creator>
  <cp:lastModifiedBy>D19IT8L9H0X7</cp:lastModifiedBy>
  <dcterms:created xsi:type="dcterms:W3CDTF">2020-07-23T13:02:41Z</dcterms:created>
  <dcterms:modified xsi:type="dcterms:W3CDTF">2023-07-04T14:10:10Z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3b8bcd12-67ab-4164-ac11-6a37367c7639</vt:lpwstr>
  </property>
</Properties>
</file>