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s230003_dtu_dk/Documents/Courses/- 42382 Industry 4.0/exercise/"/>
    </mc:Choice>
  </mc:AlternateContent>
  <xr:revisionPtr revIDLastSave="423" documentId="8_{755DC2E0-E60D-44FC-97C9-C78B60C69D40}" xr6:coauthVersionLast="47" xr6:coauthVersionMax="47" xr10:uidLastSave="{1D390C4A-652A-4EE2-B6C5-F493C3E129A8}"/>
  <bookViews>
    <workbookView xWindow="11424" yWindow="0" windowWidth="11712" windowHeight="12336" firstSheet="1" activeTab="2" xr2:uid="{00000000-000D-0000-FFFF-FFFF00000000}"/>
  </bookViews>
  <sheets>
    <sheet name="fatigue_crack" sheetId="1" r:id="rId1"/>
    <sheet name="formatted" sheetId="2" r:id="rId2"/>
    <sheet name="estimate b" sheetId="3" r:id="rId3"/>
    <sheet name="estimate c and θ" sheetId="4" r:id="rId4"/>
    <sheet name="Calculation Probability" sheetId="5" r:id="rId5"/>
  </sheets>
  <definedNames>
    <definedName name="solver_adj" localSheetId="2" hidden="1">'estimate b'!$N$2:$N$3</definedName>
    <definedName name="solver_adj" localSheetId="0" hidden="1">fatigue_crack!$B$28:$B$29</definedName>
    <definedName name="solver_adj" localSheetId="1" hidden="1">formatted!#REF!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ng" localSheetId="2" hidden="1">1</definedName>
    <definedName name="solver_eng" localSheetId="0" hidden="1">1</definedName>
    <definedName name="solver_eng" localSheetId="1" hidden="1">1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0</definedName>
    <definedName name="solver_num" localSheetId="0" hidden="1">0</definedName>
    <definedName name="solver_num" localSheetId="1" hidden="1">0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2" hidden="1">'estimate b'!$N$5</definedName>
    <definedName name="solver_opt" localSheetId="0" hidden="1">fatigue_crack!$B$31</definedName>
    <definedName name="solver_opt" localSheetId="1" hidden="1">formatted!#REF!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2" hidden="1">2</definedName>
    <definedName name="solver_typ" localSheetId="0" hidden="1">2</definedName>
    <definedName name="solver_typ" localSheetId="1" hidden="1">2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0" hidden="1">3</definedName>
    <definedName name="solver_ver" localSheetId="1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3" l="1"/>
  <c r="C24" i="3"/>
  <c r="C23" i="3"/>
  <c r="C25" i="3" s="1"/>
  <c r="B6" i="5"/>
  <c r="B9" i="5"/>
  <c r="B8" i="5"/>
  <c r="B4" i="5"/>
  <c r="B3" i="5"/>
  <c r="B2" i="5"/>
  <c r="S25" i="4"/>
  <c r="R25" i="4"/>
  <c r="Q4" i="4"/>
  <c r="N4" i="4"/>
  <c r="O4" i="4"/>
  <c r="C49" i="4"/>
  <c r="F29" i="4"/>
  <c r="D26" i="4"/>
  <c r="E26" i="4"/>
  <c r="C4" i="4"/>
  <c r="S6" i="4"/>
  <c r="R6" i="4"/>
  <c r="Q6" i="4"/>
  <c r="P6" i="4"/>
  <c r="O6" i="4"/>
  <c r="D24" i="3"/>
  <c r="C2" i="2"/>
  <c r="B1" i="4"/>
  <c r="K27" i="4" s="1"/>
  <c r="J24" i="3"/>
  <c r="F24" i="3"/>
  <c r="H24" i="3"/>
  <c r="E24" i="3"/>
  <c r="C28" i="4"/>
  <c r="J29" i="4"/>
  <c r="H31" i="4"/>
  <c r="F33" i="4"/>
  <c r="D35" i="4"/>
  <c r="I38" i="4"/>
  <c r="G40" i="4"/>
  <c r="E42" i="4"/>
  <c r="J43" i="4"/>
  <c r="K43" i="4"/>
  <c r="C44" i="4"/>
  <c r="H45" i="4"/>
  <c r="I45" i="4"/>
  <c r="J45" i="4"/>
  <c r="G26" i="4"/>
  <c r="H26" i="4"/>
  <c r="I26" i="4"/>
  <c r="D48" i="4" l="1"/>
  <c r="E48" i="4"/>
  <c r="K36" i="4"/>
  <c r="C42" i="4"/>
  <c r="E40" i="4"/>
  <c r="D33" i="4"/>
  <c r="D40" i="4"/>
  <c r="C33" i="4"/>
  <c r="H43" i="4"/>
  <c r="I34" i="4"/>
  <c r="D31" i="4"/>
  <c r="G27" i="4"/>
  <c r="F31" i="4"/>
  <c r="E38" i="4"/>
  <c r="K34" i="4"/>
  <c r="K41" i="4"/>
  <c r="H36" i="4"/>
  <c r="G29" i="4"/>
  <c r="C40" i="4"/>
  <c r="K32" i="4"/>
  <c r="E45" i="4"/>
  <c r="D38" i="4"/>
  <c r="C31" i="4"/>
  <c r="D45" i="4"/>
  <c r="C38" i="4"/>
  <c r="P16" i="4" s="1"/>
  <c r="I32" i="4"/>
  <c r="E43" i="4"/>
  <c r="I39" i="4"/>
  <c r="K37" i="4"/>
  <c r="D36" i="4"/>
  <c r="F34" i="4"/>
  <c r="H32" i="4"/>
  <c r="J30" i="4"/>
  <c r="C29" i="4"/>
  <c r="E27" i="4"/>
  <c r="I46" i="4"/>
  <c r="K44" i="4"/>
  <c r="D43" i="4"/>
  <c r="F41" i="4"/>
  <c r="H39" i="4"/>
  <c r="J37" i="4"/>
  <c r="C36" i="4"/>
  <c r="E34" i="4"/>
  <c r="G32" i="4"/>
  <c r="I30" i="4"/>
  <c r="K28" i="4"/>
  <c r="D27" i="4"/>
  <c r="I36" i="4"/>
  <c r="J27" i="4"/>
  <c r="F26" i="4"/>
  <c r="G45" i="4"/>
  <c r="J34" i="4"/>
  <c r="I27" i="4"/>
  <c r="F45" i="4"/>
  <c r="G36" i="4"/>
  <c r="H27" i="4"/>
  <c r="I41" i="4"/>
  <c r="J32" i="4"/>
  <c r="H41" i="4"/>
  <c r="K30" i="4"/>
  <c r="G30" i="4"/>
  <c r="G38" i="4"/>
  <c r="H29" i="4"/>
  <c r="I43" i="4"/>
  <c r="F38" i="4"/>
  <c r="E31" i="4"/>
  <c r="J41" i="4"/>
  <c r="F36" i="4"/>
  <c r="E29" i="4"/>
  <c r="F43" i="4"/>
  <c r="J39" i="4"/>
  <c r="G34" i="4"/>
  <c r="F27" i="4"/>
  <c r="J46" i="4"/>
  <c r="G41" i="4"/>
  <c r="J44" i="4"/>
  <c r="E41" i="4"/>
  <c r="I37" i="4"/>
  <c r="D34" i="4"/>
  <c r="H30" i="4"/>
  <c r="C27" i="4"/>
  <c r="G46" i="4"/>
  <c r="D41" i="4"/>
  <c r="H37" i="4"/>
  <c r="C34" i="4"/>
  <c r="E32" i="4"/>
  <c r="C41" i="4"/>
  <c r="G37" i="4"/>
  <c r="K33" i="4"/>
  <c r="F30" i="4"/>
  <c r="E46" i="4"/>
  <c r="I42" i="4"/>
  <c r="D39" i="4"/>
  <c r="H35" i="4"/>
  <c r="C32" i="4"/>
  <c r="G28" i="4"/>
  <c r="D46" i="4"/>
  <c r="H42" i="4"/>
  <c r="C39" i="4"/>
  <c r="G35" i="4"/>
  <c r="K31" i="4"/>
  <c r="D30" i="4"/>
  <c r="K26" i="4"/>
  <c r="C46" i="4"/>
  <c r="E44" i="4"/>
  <c r="G42" i="4"/>
  <c r="I40" i="4"/>
  <c r="K38" i="4"/>
  <c r="D37" i="4"/>
  <c r="F35" i="4"/>
  <c r="H33" i="4"/>
  <c r="J31" i="4"/>
  <c r="C30" i="4"/>
  <c r="E28" i="4"/>
  <c r="G43" i="4"/>
  <c r="K39" i="4"/>
  <c r="H34" i="4"/>
  <c r="K46" i="4"/>
  <c r="E36" i="4"/>
  <c r="D29" i="4"/>
  <c r="C45" i="4"/>
  <c r="H46" i="4"/>
  <c r="C43" i="4"/>
  <c r="G39" i="4"/>
  <c r="K35" i="4"/>
  <c r="F32" i="4"/>
  <c r="J28" i="4"/>
  <c r="I44" i="4"/>
  <c r="K42" i="4"/>
  <c r="F39" i="4"/>
  <c r="J35" i="4"/>
  <c r="I28" i="4"/>
  <c r="F46" i="4"/>
  <c r="H44" i="4"/>
  <c r="J42" i="4"/>
  <c r="E39" i="4"/>
  <c r="I35" i="4"/>
  <c r="D32" i="4"/>
  <c r="H28" i="4"/>
  <c r="G44" i="4"/>
  <c r="K40" i="4"/>
  <c r="F37" i="4"/>
  <c r="J33" i="4"/>
  <c r="E30" i="4"/>
  <c r="C26" i="4"/>
  <c r="F44" i="4"/>
  <c r="J40" i="4"/>
  <c r="E37" i="4"/>
  <c r="I33" i="4"/>
  <c r="F28" i="4"/>
  <c r="J26" i="4"/>
  <c r="K45" i="4"/>
  <c r="D44" i="4"/>
  <c r="F42" i="4"/>
  <c r="H40" i="4"/>
  <c r="J38" i="4"/>
  <c r="C37" i="4"/>
  <c r="E35" i="4"/>
  <c r="G33" i="4"/>
  <c r="I31" i="4"/>
  <c r="K29" i="4"/>
  <c r="D28" i="4"/>
  <c r="D42" i="4"/>
  <c r="F40" i="4"/>
  <c r="H38" i="4"/>
  <c r="J36" i="4"/>
  <c r="C35" i="4"/>
  <c r="E33" i="4"/>
  <c r="G31" i="4"/>
  <c r="I29" i="4"/>
  <c r="P15" i="4"/>
  <c r="O24" i="4" l="1"/>
  <c r="P13" i="4"/>
  <c r="O14" i="4"/>
  <c r="P10" i="4"/>
  <c r="O12" i="4"/>
  <c r="P8" i="4"/>
  <c r="O15" i="4"/>
  <c r="P14" i="4"/>
  <c r="P12" i="4"/>
  <c r="O16" i="4"/>
  <c r="O11" i="4"/>
  <c r="O13" i="4"/>
  <c r="O19" i="4"/>
  <c r="O10" i="4"/>
  <c r="P11" i="4"/>
  <c r="P21" i="4"/>
  <c r="O21" i="4"/>
  <c r="P22" i="4"/>
  <c r="O17" i="4"/>
  <c r="P19" i="4"/>
  <c r="O23" i="4"/>
  <c r="P18" i="4"/>
  <c r="P4" i="4"/>
  <c r="P5" i="4"/>
  <c r="O9" i="4"/>
  <c r="P7" i="4"/>
  <c r="O20" i="4"/>
  <c r="P23" i="4"/>
  <c r="P17" i="4"/>
  <c r="P20" i="4"/>
  <c r="O8" i="4"/>
  <c r="O18" i="4"/>
  <c r="O7" i="4"/>
  <c r="P24" i="4"/>
  <c r="O22" i="4"/>
  <c r="P9" i="4"/>
  <c r="O5" i="4"/>
  <c r="K24" i="3"/>
  <c r="I24" i="3"/>
  <c r="G24" i="3"/>
  <c r="B24" i="3"/>
  <c r="K22" i="3"/>
  <c r="J22" i="3"/>
  <c r="I22" i="3"/>
  <c r="H22" i="3"/>
  <c r="G22" i="3"/>
  <c r="F22" i="3"/>
  <c r="E22" i="3"/>
  <c r="D22" i="3"/>
  <c r="C22" i="3"/>
  <c r="B22" i="3"/>
  <c r="K21" i="3"/>
  <c r="J21" i="3"/>
  <c r="I21" i="3"/>
  <c r="H21" i="3"/>
  <c r="G21" i="3"/>
  <c r="F21" i="3"/>
  <c r="E21" i="3"/>
  <c r="D21" i="3"/>
  <c r="C21" i="3"/>
  <c r="B21" i="3"/>
  <c r="K20" i="3"/>
  <c r="J20" i="3"/>
  <c r="I20" i="3"/>
  <c r="H20" i="3"/>
  <c r="G20" i="3"/>
  <c r="F20" i="3"/>
  <c r="E20" i="3"/>
  <c r="D20" i="3"/>
  <c r="C20" i="3"/>
  <c r="B20" i="3"/>
  <c r="K19" i="3"/>
  <c r="J19" i="3"/>
  <c r="I19" i="3"/>
  <c r="H19" i="3"/>
  <c r="G19" i="3"/>
  <c r="F19" i="3"/>
  <c r="E19" i="3"/>
  <c r="D19" i="3"/>
  <c r="C19" i="3"/>
  <c r="B19" i="3"/>
  <c r="K18" i="3"/>
  <c r="J18" i="3"/>
  <c r="I18" i="3"/>
  <c r="H18" i="3"/>
  <c r="G18" i="3"/>
  <c r="F18" i="3"/>
  <c r="E18" i="3"/>
  <c r="D18" i="3"/>
  <c r="C18" i="3"/>
  <c r="B18" i="3"/>
  <c r="K17" i="3"/>
  <c r="J17" i="3"/>
  <c r="I17" i="3"/>
  <c r="H17" i="3"/>
  <c r="G17" i="3"/>
  <c r="F17" i="3"/>
  <c r="E17" i="3"/>
  <c r="D17" i="3"/>
  <c r="C17" i="3"/>
  <c r="B17" i="3"/>
  <c r="K16" i="3"/>
  <c r="J16" i="3"/>
  <c r="I16" i="3"/>
  <c r="H16" i="3"/>
  <c r="G16" i="3"/>
  <c r="F16" i="3"/>
  <c r="E16" i="3"/>
  <c r="D16" i="3"/>
  <c r="C16" i="3"/>
  <c r="B16" i="3"/>
  <c r="K15" i="3"/>
  <c r="J15" i="3"/>
  <c r="I15" i="3"/>
  <c r="H15" i="3"/>
  <c r="G15" i="3"/>
  <c r="F15" i="3"/>
  <c r="E15" i="3"/>
  <c r="D15" i="3"/>
  <c r="C15" i="3"/>
  <c r="B15" i="3"/>
  <c r="K14" i="3"/>
  <c r="J14" i="3"/>
  <c r="I14" i="3"/>
  <c r="H14" i="3"/>
  <c r="G14" i="3"/>
  <c r="F14" i="3"/>
  <c r="E14" i="3"/>
  <c r="D14" i="3"/>
  <c r="C14" i="3"/>
  <c r="B14" i="3"/>
  <c r="K13" i="3"/>
  <c r="J13" i="3"/>
  <c r="I13" i="3"/>
  <c r="H13" i="3"/>
  <c r="G13" i="3"/>
  <c r="F13" i="3"/>
  <c r="E13" i="3"/>
  <c r="D13" i="3"/>
  <c r="C13" i="3"/>
  <c r="B13" i="3"/>
  <c r="K12" i="3"/>
  <c r="J12" i="3"/>
  <c r="I12" i="3"/>
  <c r="H12" i="3"/>
  <c r="G12" i="3"/>
  <c r="F12" i="3"/>
  <c r="E12" i="3"/>
  <c r="D12" i="3"/>
  <c r="C12" i="3"/>
  <c r="B12" i="3"/>
  <c r="K11" i="3"/>
  <c r="J11" i="3"/>
  <c r="I11" i="3"/>
  <c r="H11" i="3"/>
  <c r="G11" i="3"/>
  <c r="F11" i="3"/>
  <c r="E11" i="3"/>
  <c r="D11" i="3"/>
  <c r="C11" i="3"/>
  <c r="B11" i="3"/>
  <c r="K10" i="3"/>
  <c r="J10" i="3"/>
  <c r="I10" i="3"/>
  <c r="H10" i="3"/>
  <c r="G10" i="3"/>
  <c r="F10" i="3"/>
  <c r="E10" i="3"/>
  <c r="D10" i="3"/>
  <c r="C10" i="3"/>
  <c r="B10" i="3"/>
  <c r="K9" i="3"/>
  <c r="J9" i="3"/>
  <c r="I9" i="3"/>
  <c r="H9" i="3"/>
  <c r="G9" i="3"/>
  <c r="F9" i="3"/>
  <c r="E9" i="3"/>
  <c r="D9" i="3"/>
  <c r="C9" i="3"/>
  <c r="B9" i="3"/>
  <c r="K8" i="3"/>
  <c r="J8" i="3"/>
  <c r="I8" i="3"/>
  <c r="H8" i="3"/>
  <c r="G8" i="3"/>
  <c r="F8" i="3"/>
  <c r="E8" i="3"/>
  <c r="D8" i="3"/>
  <c r="C8" i="3"/>
  <c r="B8" i="3"/>
  <c r="K7" i="3"/>
  <c r="J7" i="3"/>
  <c r="I7" i="3"/>
  <c r="H7" i="3"/>
  <c r="G7" i="3"/>
  <c r="F7" i="3"/>
  <c r="E7" i="3"/>
  <c r="D7" i="3"/>
  <c r="C7" i="3"/>
  <c r="B7" i="3"/>
  <c r="K6" i="3"/>
  <c r="J6" i="3"/>
  <c r="I6" i="3"/>
  <c r="H6" i="3"/>
  <c r="G6" i="3"/>
  <c r="F6" i="3"/>
  <c r="E6" i="3"/>
  <c r="D6" i="3"/>
  <c r="C6" i="3"/>
  <c r="B6" i="3"/>
  <c r="K5" i="3"/>
  <c r="J5" i="3"/>
  <c r="I5" i="3"/>
  <c r="H5" i="3"/>
  <c r="G5" i="3"/>
  <c r="F5" i="3"/>
  <c r="E5" i="3"/>
  <c r="D5" i="3"/>
  <c r="C5" i="3"/>
  <c r="B5" i="3"/>
  <c r="K4" i="3"/>
  <c r="J4" i="3"/>
  <c r="I4" i="3"/>
  <c r="H4" i="3"/>
  <c r="G4" i="3"/>
  <c r="F4" i="3"/>
  <c r="E4" i="3"/>
  <c r="D4" i="3"/>
  <c r="C4" i="3"/>
  <c r="B4" i="3"/>
  <c r="K3" i="3"/>
  <c r="J3" i="3"/>
  <c r="I3" i="3"/>
  <c r="H3" i="3"/>
  <c r="G3" i="3"/>
  <c r="F3" i="3"/>
  <c r="E3" i="3"/>
  <c r="D3" i="3"/>
  <c r="C3" i="3"/>
  <c r="B3" i="3"/>
  <c r="K2" i="3"/>
  <c r="J2" i="3"/>
  <c r="J23" i="3" s="1"/>
  <c r="I2" i="3"/>
  <c r="H2" i="3"/>
  <c r="G2" i="3"/>
  <c r="G23" i="3" s="1"/>
  <c r="F2" i="3"/>
  <c r="F23" i="3" s="1"/>
  <c r="E2" i="3"/>
  <c r="D2" i="3"/>
  <c r="C2" i="3"/>
  <c r="B2" i="3"/>
  <c r="B23" i="3" s="1"/>
  <c r="I23" i="3" l="1"/>
  <c r="K23" i="3"/>
  <c r="E23" i="3"/>
  <c r="E25" i="3" s="1"/>
  <c r="K25" i="3"/>
  <c r="I25" i="3"/>
  <c r="D23" i="3"/>
  <c r="D25" i="3" s="1"/>
  <c r="H23" i="3"/>
  <c r="H25" i="3" s="1"/>
  <c r="B25" i="3"/>
  <c r="F25" i="3"/>
  <c r="J25" i="3"/>
  <c r="G25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C3" i="2"/>
  <c r="C5" i="4" s="1"/>
  <c r="D3" i="2"/>
  <c r="D5" i="4" s="1"/>
  <c r="E3" i="2"/>
  <c r="E5" i="4" s="1"/>
  <c r="F3" i="2"/>
  <c r="F5" i="4" s="1"/>
  <c r="G3" i="2"/>
  <c r="H3" i="2"/>
  <c r="H5" i="4" s="1"/>
  <c r="I3" i="2"/>
  <c r="I5" i="4" s="1"/>
  <c r="J3" i="2"/>
  <c r="J5" i="4" s="1"/>
  <c r="K3" i="2"/>
  <c r="C4" i="2"/>
  <c r="C6" i="4" s="1"/>
  <c r="D4" i="2"/>
  <c r="D6" i="4" s="1"/>
  <c r="E4" i="2"/>
  <c r="E6" i="4" s="1"/>
  <c r="F4" i="2"/>
  <c r="G4" i="2"/>
  <c r="G6" i="4" s="1"/>
  <c r="H4" i="2"/>
  <c r="H6" i="4" s="1"/>
  <c r="I4" i="2"/>
  <c r="I6" i="4" s="1"/>
  <c r="J4" i="2"/>
  <c r="K4" i="2"/>
  <c r="K6" i="4" s="1"/>
  <c r="C5" i="2"/>
  <c r="C7" i="4" s="1"/>
  <c r="D5" i="2"/>
  <c r="D7" i="4" s="1"/>
  <c r="E5" i="2"/>
  <c r="F5" i="2"/>
  <c r="F7" i="4" s="1"/>
  <c r="G5" i="2"/>
  <c r="G7" i="4" s="1"/>
  <c r="H5" i="2"/>
  <c r="H7" i="4" s="1"/>
  <c r="I5" i="2"/>
  <c r="J5" i="2"/>
  <c r="J7" i="4" s="1"/>
  <c r="K5" i="2"/>
  <c r="K7" i="4" s="1"/>
  <c r="C6" i="2"/>
  <c r="C8" i="4" s="1"/>
  <c r="D6" i="2"/>
  <c r="E6" i="2"/>
  <c r="E8" i="4" s="1"/>
  <c r="F6" i="2"/>
  <c r="F8" i="4" s="1"/>
  <c r="G6" i="2"/>
  <c r="G8" i="4" s="1"/>
  <c r="H6" i="2"/>
  <c r="I6" i="2"/>
  <c r="I8" i="4" s="1"/>
  <c r="J6" i="2"/>
  <c r="J8" i="4" s="1"/>
  <c r="K6" i="2"/>
  <c r="K8" i="4" s="1"/>
  <c r="C7" i="2"/>
  <c r="C9" i="4" s="1"/>
  <c r="D7" i="2"/>
  <c r="D9" i="4" s="1"/>
  <c r="E7" i="2"/>
  <c r="E9" i="4" s="1"/>
  <c r="F7" i="2"/>
  <c r="F9" i="4" s="1"/>
  <c r="G7" i="2"/>
  <c r="H7" i="2"/>
  <c r="H9" i="4" s="1"/>
  <c r="I7" i="2"/>
  <c r="I9" i="4" s="1"/>
  <c r="J7" i="2"/>
  <c r="J9" i="4" s="1"/>
  <c r="K7" i="2"/>
  <c r="C8" i="2"/>
  <c r="C10" i="4" s="1"/>
  <c r="D8" i="2"/>
  <c r="D10" i="4" s="1"/>
  <c r="E8" i="2"/>
  <c r="E10" i="4" s="1"/>
  <c r="F8" i="2"/>
  <c r="G8" i="2"/>
  <c r="G10" i="4" s="1"/>
  <c r="H8" i="2"/>
  <c r="H10" i="4" s="1"/>
  <c r="I8" i="2"/>
  <c r="I10" i="4" s="1"/>
  <c r="J8" i="2"/>
  <c r="K8" i="2"/>
  <c r="K10" i="4" s="1"/>
  <c r="C9" i="2"/>
  <c r="C11" i="4" s="1"/>
  <c r="D9" i="2"/>
  <c r="D11" i="4" s="1"/>
  <c r="E9" i="2"/>
  <c r="F9" i="2"/>
  <c r="F11" i="4" s="1"/>
  <c r="G9" i="2"/>
  <c r="G11" i="4" s="1"/>
  <c r="H9" i="2"/>
  <c r="H11" i="4" s="1"/>
  <c r="I9" i="2"/>
  <c r="J9" i="2"/>
  <c r="J11" i="4" s="1"/>
  <c r="K9" i="2"/>
  <c r="K11" i="4" s="1"/>
  <c r="C10" i="2"/>
  <c r="C12" i="4" s="1"/>
  <c r="D10" i="2"/>
  <c r="E10" i="2"/>
  <c r="E12" i="4" s="1"/>
  <c r="F10" i="2"/>
  <c r="F12" i="4" s="1"/>
  <c r="G10" i="2"/>
  <c r="G12" i="4" s="1"/>
  <c r="H10" i="2"/>
  <c r="I10" i="2"/>
  <c r="I12" i="4" s="1"/>
  <c r="J10" i="2"/>
  <c r="J12" i="4" s="1"/>
  <c r="K10" i="2"/>
  <c r="K12" i="4" s="1"/>
  <c r="C11" i="2"/>
  <c r="C13" i="4" s="1"/>
  <c r="D11" i="2"/>
  <c r="D13" i="4" s="1"/>
  <c r="E11" i="2"/>
  <c r="E13" i="4" s="1"/>
  <c r="F11" i="2"/>
  <c r="F13" i="4" s="1"/>
  <c r="G11" i="2"/>
  <c r="H11" i="2"/>
  <c r="H13" i="4" s="1"/>
  <c r="I11" i="2"/>
  <c r="I13" i="4" s="1"/>
  <c r="J11" i="2"/>
  <c r="J13" i="4" s="1"/>
  <c r="K11" i="2"/>
  <c r="C12" i="2"/>
  <c r="C14" i="4" s="1"/>
  <c r="D12" i="2"/>
  <c r="D14" i="4" s="1"/>
  <c r="E12" i="2"/>
  <c r="E14" i="4" s="1"/>
  <c r="F12" i="2"/>
  <c r="G12" i="2"/>
  <c r="G14" i="4" s="1"/>
  <c r="H12" i="2"/>
  <c r="H14" i="4" s="1"/>
  <c r="I12" i="2"/>
  <c r="I14" i="4" s="1"/>
  <c r="J12" i="2"/>
  <c r="K12" i="2"/>
  <c r="K14" i="4" s="1"/>
  <c r="C13" i="2"/>
  <c r="C15" i="4" s="1"/>
  <c r="D13" i="2"/>
  <c r="D15" i="4" s="1"/>
  <c r="E13" i="2"/>
  <c r="F13" i="2"/>
  <c r="F15" i="4" s="1"/>
  <c r="G13" i="2"/>
  <c r="G15" i="4" s="1"/>
  <c r="H13" i="2"/>
  <c r="H15" i="4" s="1"/>
  <c r="I13" i="2"/>
  <c r="J13" i="2"/>
  <c r="J15" i="4" s="1"/>
  <c r="K13" i="2"/>
  <c r="K15" i="4" s="1"/>
  <c r="C14" i="2"/>
  <c r="C16" i="4" s="1"/>
  <c r="D14" i="2"/>
  <c r="E14" i="2"/>
  <c r="E16" i="4" s="1"/>
  <c r="F14" i="2"/>
  <c r="F16" i="4" s="1"/>
  <c r="G14" i="2"/>
  <c r="G16" i="4" s="1"/>
  <c r="H14" i="2"/>
  <c r="I14" i="2"/>
  <c r="I16" i="4" s="1"/>
  <c r="J14" i="2"/>
  <c r="J16" i="4" s="1"/>
  <c r="K14" i="2"/>
  <c r="K16" i="4" s="1"/>
  <c r="C15" i="2"/>
  <c r="C17" i="4" s="1"/>
  <c r="D15" i="2"/>
  <c r="D17" i="4" s="1"/>
  <c r="E15" i="2"/>
  <c r="E17" i="4" s="1"/>
  <c r="F15" i="2"/>
  <c r="F17" i="4" s="1"/>
  <c r="G15" i="2"/>
  <c r="H15" i="2"/>
  <c r="H17" i="4" s="1"/>
  <c r="I15" i="2"/>
  <c r="I17" i="4" s="1"/>
  <c r="J15" i="2"/>
  <c r="J17" i="4" s="1"/>
  <c r="K15" i="2"/>
  <c r="C16" i="2"/>
  <c r="C18" i="4" s="1"/>
  <c r="D16" i="2"/>
  <c r="E16" i="2"/>
  <c r="E18" i="4" s="1"/>
  <c r="F16" i="2"/>
  <c r="G16" i="2"/>
  <c r="G18" i="4" s="1"/>
  <c r="H16" i="2"/>
  <c r="I16" i="2"/>
  <c r="I18" i="4" s="1"/>
  <c r="J16" i="2"/>
  <c r="K16" i="2"/>
  <c r="K18" i="4" s="1"/>
  <c r="C17" i="2"/>
  <c r="C19" i="4" s="1"/>
  <c r="D17" i="2"/>
  <c r="D19" i="4" s="1"/>
  <c r="E17" i="2"/>
  <c r="F17" i="2"/>
  <c r="F19" i="4" s="1"/>
  <c r="G17" i="2"/>
  <c r="H17" i="2"/>
  <c r="H19" i="4" s="1"/>
  <c r="I17" i="2"/>
  <c r="J17" i="2"/>
  <c r="J19" i="4" s="1"/>
  <c r="K17" i="2"/>
  <c r="C18" i="2"/>
  <c r="C20" i="4" s="1"/>
  <c r="D18" i="2"/>
  <c r="E18" i="2"/>
  <c r="E20" i="4" s="1"/>
  <c r="F18" i="2"/>
  <c r="G18" i="2"/>
  <c r="G20" i="4" s="1"/>
  <c r="H18" i="2"/>
  <c r="I18" i="2"/>
  <c r="I20" i="4" s="1"/>
  <c r="J18" i="2"/>
  <c r="K18" i="2"/>
  <c r="K20" i="4" s="1"/>
  <c r="C19" i="2"/>
  <c r="C21" i="4" s="1"/>
  <c r="D19" i="2"/>
  <c r="D21" i="4" s="1"/>
  <c r="E19" i="2"/>
  <c r="F19" i="2"/>
  <c r="F21" i="4" s="1"/>
  <c r="G19" i="2"/>
  <c r="H19" i="2"/>
  <c r="H21" i="4" s="1"/>
  <c r="I19" i="2"/>
  <c r="J19" i="2"/>
  <c r="J21" i="4" s="1"/>
  <c r="K19" i="2"/>
  <c r="C20" i="2"/>
  <c r="C22" i="4" s="1"/>
  <c r="D20" i="2"/>
  <c r="E20" i="2"/>
  <c r="E22" i="4" s="1"/>
  <c r="F20" i="2"/>
  <c r="G20" i="2"/>
  <c r="G22" i="4" s="1"/>
  <c r="H20" i="2"/>
  <c r="I20" i="2"/>
  <c r="I22" i="4" s="1"/>
  <c r="J20" i="2"/>
  <c r="K20" i="2"/>
  <c r="K22" i="4" s="1"/>
  <c r="C21" i="2"/>
  <c r="C23" i="4" s="1"/>
  <c r="D21" i="2"/>
  <c r="D23" i="4" s="1"/>
  <c r="E21" i="2"/>
  <c r="F21" i="2"/>
  <c r="F23" i="4" s="1"/>
  <c r="G21" i="2"/>
  <c r="H21" i="2"/>
  <c r="H23" i="4" s="1"/>
  <c r="I21" i="2"/>
  <c r="J21" i="2"/>
  <c r="J23" i="4" s="1"/>
  <c r="K21" i="2"/>
  <c r="C22" i="2"/>
  <c r="C24" i="4" s="1"/>
  <c r="D22" i="2"/>
  <c r="E22" i="2"/>
  <c r="E24" i="4" s="1"/>
  <c r="F22" i="2"/>
  <c r="G22" i="2"/>
  <c r="G24" i="4" s="1"/>
  <c r="H22" i="2"/>
  <c r="I22" i="2"/>
  <c r="I24" i="4" s="1"/>
  <c r="J22" i="2"/>
  <c r="K22" i="2"/>
  <c r="K24" i="4" s="1"/>
  <c r="D2" i="2"/>
  <c r="D4" i="4" s="1"/>
  <c r="E2" i="2"/>
  <c r="F2" i="2"/>
  <c r="F4" i="4" s="1"/>
  <c r="G2" i="2"/>
  <c r="H2" i="2"/>
  <c r="H4" i="4" s="1"/>
  <c r="I2" i="2"/>
  <c r="J2" i="2"/>
  <c r="J4" i="4" s="1"/>
  <c r="K2" i="2"/>
  <c r="I4" i="4" l="1"/>
  <c r="E4" i="4"/>
  <c r="J24" i="4"/>
  <c r="F24" i="4"/>
  <c r="K23" i="4"/>
  <c r="G23" i="4"/>
  <c r="H22" i="4"/>
  <c r="D22" i="4"/>
  <c r="I21" i="4"/>
  <c r="E21" i="4"/>
  <c r="J20" i="4"/>
  <c r="F20" i="4"/>
  <c r="K19" i="4"/>
  <c r="G19" i="4"/>
  <c r="H18" i="4"/>
  <c r="D18" i="4"/>
  <c r="K4" i="4"/>
  <c r="G4" i="4"/>
  <c r="H24" i="4"/>
  <c r="D24" i="4"/>
  <c r="N24" i="4" s="1"/>
  <c r="G68" i="4" s="1"/>
  <c r="I23" i="4"/>
  <c r="E23" i="4"/>
  <c r="J22" i="4"/>
  <c r="F22" i="4"/>
  <c r="K21" i="4"/>
  <c r="G21" i="4"/>
  <c r="H20" i="4"/>
  <c r="D20" i="4"/>
  <c r="I19" i="4"/>
  <c r="E19" i="4"/>
  <c r="J18" i="4"/>
  <c r="F18" i="4"/>
  <c r="K17" i="4"/>
  <c r="G17" i="4"/>
  <c r="N17" i="4"/>
  <c r="H16" i="4"/>
  <c r="D16" i="4"/>
  <c r="N16" i="4" s="1"/>
  <c r="I15" i="4"/>
  <c r="E15" i="4"/>
  <c r="J14" i="4"/>
  <c r="F14" i="4"/>
  <c r="K13" i="4"/>
  <c r="G13" i="4"/>
  <c r="H12" i="4"/>
  <c r="D12" i="4"/>
  <c r="I11" i="4"/>
  <c r="E11" i="4"/>
  <c r="N11" i="4" s="1"/>
  <c r="C55" i="4" s="1"/>
  <c r="J10" i="4"/>
  <c r="F10" i="4"/>
  <c r="K9" i="4"/>
  <c r="G9" i="4"/>
  <c r="N9" i="4"/>
  <c r="H8" i="4"/>
  <c r="D8" i="4"/>
  <c r="I7" i="4"/>
  <c r="E7" i="4"/>
  <c r="J6" i="4"/>
  <c r="F6" i="4"/>
  <c r="K5" i="4"/>
  <c r="G5" i="4"/>
  <c r="N5" i="4"/>
  <c r="G60" i="4" l="1"/>
  <c r="E60" i="4"/>
  <c r="C60" i="4"/>
  <c r="N18" i="4"/>
  <c r="I62" i="4"/>
  <c r="K62" i="4"/>
  <c r="E62" i="4"/>
  <c r="G62" i="4"/>
  <c r="C62" i="4"/>
  <c r="I49" i="4"/>
  <c r="F49" i="4"/>
  <c r="E49" i="4"/>
  <c r="H61" i="4"/>
  <c r="C61" i="4"/>
  <c r="D61" i="4"/>
  <c r="E61" i="4"/>
  <c r="C68" i="4"/>
  <c r="E68" i="4"/>
  <c r="K68" i="4"/>
  <c r="I68" i="4"/>
  <c r="J53" i="4"/>
  <c r="H53" i="4"/>
  <c r="C53" i="4"/>
  <c r="F53" i="4"/>
  <c r="D53" i="4"/>
  <c r="N12" i="4"/>
  <c r="G61" i="4"/>
  <c r="D68" i="4"/>
  <c r="J60" i="4"/>
  <c r="F60" i="4"/>
  <c r="K60" i="4"/>
  <c r="N10" i="4"/>
  <c r="J54" i="4" s="1"/>
  <c r="I60" i="4"/>
  <c r="K55" i="4"/>
  <c r="G55" i="4"/>
  <c r="I61" i="4"/>
  <c r="N19" i="4"/>
  <c r="N8" i="4"/>
  <c r="H52" i="4" s="1"/>
  <c r="J61" i="4"/>
  <c r="K49" i="4"/>
  <c r="G53" i="4"/>
  <c r="E55" i="4"/>
  <c r="N14" i="4"/>
  <c r="J58" i="4" s="1"/>
  <c r="D60" i="4"/>
  <c r="K61" i="4"/>
  <c r="I63" i="4"/>
  <c r="N21" i="4"/>
  <c r="H68" i="4"/>
  <c r="H55" i="4"/>
  <c r="F61" i="4"/>
  <c r="D49" i="4"/>
  <c r="F55" i="4"/>
  <c r="E53" i="4"/>
  <c r="D55" i="4"/>
  <c r="N6" i="4"/>
  <c r="F50" i="4" s="1"/>
  <c r="D52" i="4"/>
  <c r="K53" i="4"/>
  <c r="I55" i="4"/>
  <c r="N13" i="4"/>
  <c r="K57" i="4" s="1"/>
  <c r="H60" i="4"/>
  <c r="N22" i="4"/>
  <c r="J49" i="4"/>
  <c r="H49" i="4"/>
  <c r="J55" i="4"/>
  <c r="N20" i="4"/>
  <c r="H64" i="4" s="1"/>
  <c r="I53" i="4"/>
  <c r="J62" i="4"/>
  <c r="D62" i="4"/>
  <c r="G63" i="4"/>
  <c r="F68" i="4"/>
  <c r="G49" i="4"/>
  <c r="F54" i="4"/>
  <c r="D56" i="4"/>
  <c r="G57" i="4"/>
  <c r="F62" i="4"/>
  <c r="D64" i="4"/>
  <c r="C48" i="4"/>
  <c r="N7" i="4"/>
  <c r="N15" i="4"/>
  <c r="I59" i="4" s="1"/>
  <c r="H62" i="4"/>
  <c r="K63" i="4"/>
  <c r="N23" i="4"/>
  <c r="J68" i="4"/>
  <c r="I67" i="4" l="1"/>
  <c r="G67" i="4"/>
  <c r="I51" i="4"/>
  <c r="E51" i="4"/>
  <c r="Q11" i="4"/>
  <c r="R11" i="4" s="1"/>
  <c r="S11" i="4" s="1"/>
  <c r="Q16" i="4"/>
  <c r="R16" i="4" s="1"/>
  <c r="S16" i="4" s="1"/>
  <c r="I66" i="4"/>
  <c r="C66" i="4"/>
  <c r="G66" i="4"/>
  <c r="E66" i="4"/>
  <c r="K66" i="4"/>
  <c r="D65" i="4"/>
  <c r="F65" i="4"/>
  <c r="J65" i="4"/>
  <c r="H65" i="4"/>
  <c r="C65" i="4"/>
  <c r="Q17" i="4"/>
  <c r="R17" i="4" s="1"/>
  <c r="S17" i="4" s="1"/>
  <c r="H48" i="4"/>
  <c r="F48" i="4"/>
  <c r="J48" i="4"/>
  <c r="I48" i="4"/>
  <c r="Q5" i="4"/>
  <c r="R5" i="4" s="1"/>
  <c r="S5" i="4" s="1"/>
  <c r="J64" i="4"/>
  <c r="F66" i="4"/>
  <c r="Q24" i="4"/>
  <c r="R24" i="4" s="1"/>
  <c r="S24" i="4" s="1"/>
  <c r="K65" i="4"/>
  <c r="D67" i="4"/>
  <c r="C67" i="4"/>
  <c r="F67" i="4"/>
  <c r="H67" i="4"/>
  <c r="J67" i="4"/>
  <c r="D59" i="4"/>
  <c r="J59" i="4"/>
  <c r="C59" i="4"/>
  <c r="F59" i="4"/>
  <c r="K59" i="4"/>
  <c r="G59" i="4"/>
  <c r="H59" i="4"/>
  <c r="E67" i="4"/>
  <c r="E59" i="4"/>
  <c r="K67" i="4"/>
  <c r="H63" i="4"/>
  <c r="D63" i="4"/>
  <c r="J63" i="4"/>
  <c r="C63" i="4"/>
  <c r="F63" i="4"/>
  <c r="E63" i="4"/>
  <c r="K56" i="4"/>
  <c r="I56" i="4"/>
  <c r="E56" i="4"/>
  <c r="G56" i="4"/>
  <c r="J56" i="4"/>
  <c r="C56" i="4"/>
  <c r="F56" i="4"/>
  <c r="D66" i="4"/>
  <c r="E64" i="4"/>
  <c r="G64" i="4"/>
  <c r="K64" i="4"/>
  <c r="C64" i="4"/>
  <c r="I64" i="4"/>
  <c r="I58" i="4"/>
  <c r="C58" i="4"/>
  <c r="K58" i="4"/>
  <c r="G58" i="4"/>
  <c r="H58" i="4"/>
  <c r="D58" i="4"/>
  <c r="E58" i="4"/>
  <c r="H66" i="4"/>
  <c r="E65" i="4"/>
  <c r="F58" i="4"/>
  <c r="I65" i="4"/>
  <c r="J51" i="4"/>
  <c r="C51" i="4"/>
  <c r="H51" i="4"/>
  <c r="F51" i="4"/>
  <c r="K51" i="4"/>
  <c r="G51" i="4"/>
  <c r="D51" i="4"/>
  <c r="G65" i="4"/>
  <c r="I57" i="4"/>
  <c r="J57" i="4"/>
  <c r="E57" i="4"/>
  <c r="F57" i="4"/>
  <c r="C57" i="4"/>
  <c r="H57" i="4"/>
  <c r="D57" i="4"/>
  <c r="I50" i="4"/>
  <c r="C50" i="4"/>
  <c r="H50" i="4"/>
  <c r="D50" i="4"/>
  <c r="E50" i="4"/>
  <c r="K50" i="4"/>
  <c r="G50" i="4"/>
  <c r="J66" i="4"/>
  <c r="J52" i="4"/>
  <c r="G52" i="4"/>
  <c r="K52" i="4"/>
  <c r="F52" i="4"/>
  <c r="I52" i="4"/>
  <c r="E52" i="4"/>
  <c r="C52" i="4"/>
  <c r="H54" i="4"/>
  <c r="K54" i="4"/>
  <c r="D54" i="4"/>
  <c r="G54" i="4"/>
  <c r="I54" i="4"/>
  <c r="E54" i="4"/>
  <c r="C54" i="4"/>
  <c r="K48" i="4"/>
  <c r="H56" i="4"/>
  <c r="Q9" i="4"/>
  <c r="R9" i="4" s="1"/>
  <c r="S9" i="4" s="1"/>
  <c r="F64" i="4"/>
  <c r="G48" i="4"/>
  <c r="J50" i="4"/>
  <c r="Q18" i="4"/>
  <c r="R18" i="4" s="1"/>
  <c r="S18" i="4" s="1"/>
  <c r="Q20" i="4" l="1"/>
  <c r="R20" i="4" s="1"/>
  <c r="S20" i="4" s="1"/>
  <c r="R4" i="4"/>
  <c r="S4" i="4" s="1"/>
  <c r="Q8" i="4"/>
  <c r="R8" i="4" s="1"/>
  <c r="S8" i="4" s="1"/>
  <c r="Q14" i="4"/>
  <c r="R14" i="4" s="1"/>
  <c r="S14" i="4" s="1"/>
  <c r="Q15" i="4"/>
  <c r="R15" i="4" s="1"/>
  <c r="S15" i="4" s="1"/>
  <c r="Q21" i="4"/>
  <c r="R21" i="4" s="1"/>
  <c r="S21" i="4" s="1"/>
  <c r="Q10" i="4"/>
  <c r="R10" i="4" s="1"/>
  <c r="S10" i="4" s="1"/>
  <c r="Q7" i="4"/>
  <c r="R7" i="4" s="1"/>
  <c r="S7" i="4" s="1"/>
  <c r="Q12" i="4"/>
  <c r="R12" i="4" s="1"/>
  <c r="S12" i="4" s="1"/>
  <c r="Q19" i="4"/>
  <c r="R19" i="4" s="1"/>
  <c r="S19" i="4" s="1"/>
  <c r="Q22" i="4"/>
  <c r="R22" i="4" s="1"/>
  <c r="S22" i="4" s="1"/>
  <c r="Q13" i="4"/>
  <c r="R13" i="4" s="1"/>
  <c r="S13" i="4" s="1"/>
  <c r="Q23" i="4"/>
  <c r="R23" i="4" s="1"/>
  <c r="S23" i="4" s="1"/>
</calcChain>
</file>

<file path=xl/sharedStrings.xml><?xml version="1.0" encoding="utf-8"?>
<sst xmlns="http://schemas.openxmlformats.org/spreadsheetml/2006/main" count="129" uniqueCount="104">
  <si>
    <t>Path</t>
  </si>
  <si>
    <t>t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</si>
  <si>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</si>
  <si>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</si>
  <si>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</si>
  <si>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</si>
  <si>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</si>
  <si>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</si>
  <si>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</si>
  <si>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</si>
  <si>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</si>
  <si>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</si>
  <si>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x_11</t>
  </si>
  <si>
    <t>x_12</t>
  </si>
  <si>
    <t>x_13</t>
  </si>
  <si>
    <t>x_14</t>
  </si>
  <si>
    <t>x_15</t>
  </si>
  <si>
    <t>x_16</t>
  </si>
  <si>
    <t>x_17</t>
  </si>
  <si>
    <t>x_18</t>
  </si>
  <si>
    <t>x_19</t>
  </si>
  <si>
    <t>x_20</t>
  </si>
  <si>
    <t>x_21</t>
  </si>
  <si>
    <t>cθ</t>
  </si>
  <si>
    <t>b</t>
  </si>
  <si>
    <t>MSE</t>
  </si>
  <si>
    <t>μ_t</t>
  </si>
  <si>
    <t>estimate</t>
  </si>
  <si>
    <t>error</t>
  </si>
  <si>
    <t>δ</t>
  </si>
  <si>
    <t>w</t>
  </si>
  <si>
    <t>w_SS</t>
  </si>
  <si>
    <t>z</t>
  </si>
  <si>
    <t>θ̂</t>
  </si>
  <si>
    <r>
      <t>c</t>
    </r>
    <r>
      <rPr>
        <sz val="11"/>
        <color theme="1"/>
        <rFont val="Calibri"/>
        <family val="2"/>
      </rPr>
      <t>̂</t>
    </r>
  </si>
  <si>
    <t>δ_1</t>
  </si>
  <si>
    <t>δ_2</t>
  </si>
  <si>
    <t>δ_3</t>
  </si>
  <si>
    <t>δ_4</t>
  </si>
  <si>
    <t>δ_5</t>
  </si>
  <si>
    <t>δ_6</t>
  </si>
  <si>
    <t>δ_7</t>
  </si>
  <si>
    <t>δ_8</t>
  </si>
  <si>
    <t>δ_9</t>
  </si>
  <si>
    <t>δ_10</t>
  </si>
  <si>
    <t>δ_11</t>
  </si>
  <si>
    <t>δ_12</t>
  </si>
  <si>
    <t>δ_13</t>
  </si>
  <si>
    <t>δ_14</t>
  </si>
  <si>
    <t>δ_15</t>
  </si>
  <si>
    <t>δ_16</t>
  </si>
  <si>
    <t>δ_17</t>
  </si>
  <si>
    <t>δ_18</t>
  </si>
  <si>
    <t>δ_19</t>
  </si>
  <si>
    <t>δ_20</t>
  </si>
  <si>
    <t>δ_21</t>
  </si>
  <si>
    <t>w_1</t>
  </si>
  <si>
    <t>w_2</t>
  </si>
  <si>
    <t>w_3</t>
  </si>
  <si>
    <t>w_4</t>
  </si>
  <si>
    <t>w_5</t>
  </si>
  <si>
    <t>w_6</t>
  </si>
  <si>
    <t>w_7</t>
  </si>
  <si>
    <t>w_8</t>
  </si>
  <si>
    <t>w_9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</si>
  <si>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</si>
  <si>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</si>
  <si>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</si>
  <si>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</si>
  <si>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</si>
  <si>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</si>
  <si>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</si>
  <si>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</si>
  <si>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</si>
  <si>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</si>
  <si>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</si>
  <si>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</si>
  <si>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z_1</t>
  </si>
  <si>
    <t>z_2</t>
  </si>
  <si>
    <t>z_3</t>
  </si>
  <si>
    <t>z_4</t>
  </si>
  <si>
    <t>z_5</t>
  </si>
  <si>
    <t>z_6</t>
  </si>
  <si>
    <t>z_7</t>
  </si>
  <si>
    <t>z_8</t>
  </si>
  <si>
    <t>z_9</t>
  </si>
  <si>
    <t>z_10</t>
  </si>
  <si>
    <t>z_11</t>
  </si>
  <si>
    <t>z_12</t>
  </si>
  <si>
    <t>z_13</t>
  </si>
  <si>
    <t>z_14</t>
  </si>
  <si>
    <t>z_15</t>
  </si>
  <si>
    <t>z_16</t>
  </si>
  <si>
    <t>z_17</t>
  </si>
  <si>
    <t>z_18</t>
  </si>
  <si>
    <t>z_19</t>
  </si>
  <si>
    <t>z_20</t>
  </si>
  <si>
    <t>z_21</t>
  </si>
  <si>
    <t>Estimates</t>
  </si>
  <si>
    <t>c</t>
  </si>
  <si>
    <t>θ</t>
  </si>
  <si>
    <t>Increment in shape function</t>
  </si>
  <si>
    <t>Probability</t>
  </si>
  <si>
    <t>Deterioration Increment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</si>
</sst>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fatigue_crack!$B$1:$K$1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</c:numCache>
            </c:numRef>
          </c:cat>
          <c:val>
            <c:numRef>
              <c:f>fatigue_crack!$B$2:$K$2</c:f>
              <c:numCache>
                <c:formatCode>General</c:formatCode>
                <c:ptCount val="10"/>
                <c:pt idx="0">
                  <c:v>0.9</c:v>
                </c:pt>
                <c:pt idx="1">
                  <c:v>0.95</c:v>
                </c:pt>
                <c:pt idx="2">
                  <c:v>1</c:v>
                </c:pt>
                <c:pt idx="3">
                  <c:v>1.05</c:v>
                </c:pt>
                <c:pt idx="4">
                  <c:v>1.1200000000000001</c:v>
                </c:pt>
                <c:pt idx="5">
                  <c:v>1.19</c:v>
                </c:pt>
                <c:pt idx="6">
                  <c:v>1.27</c:v>
                </c:pt>
                <c:pt idx="7">
                  <c:v>1.35</c:v>
                </c:pt>
                <c:pt idx="8">
                  <c:v>1.48</c:v>
                </c:pt>
                <c:pt idx="9">
                  <c:v>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6-4CD7-9B75-939974FB11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fatigue_crack!$B$1:$K$1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</c:numCache>
            </c:numRef>
          </c:cat>
          <c:val>
            <c:numRef>
              <c:f>fatigue_crack!$B$3:$K$3</c:f>
              <c:numCache>
                <c:formatCode>General</c:formatCode>
                <c:ptCount val="10"/>
                <c:pt idx="0">
                  <c:v>0.9</c:v>
                </c:pt>
                <c:pt idx="1">
                  <c:v>0.94</c:v>
                </c:pt>
                <c:pt idx="2">
                  <c:v>0.98</c:v>
                </c:pt>
                <c:pt idx="3">
                  <c:v>1.03</c:v>
                </c:pt>
                <c:pt idx="4">
                  <c:v>1.08</c:v>
                </c:pt>
                <c:pt idx="5">
                  <c:v>1.1399999999999999</c:v>
                </c:pt>
                <c:pt idx="6">
                  <c:v>1.21</c:v>
                </c:pt>
                <c:pt idx="7">
                  <c:v>1.28</c:v>
                </c:pt>
                <c:pt idx="8">
                  <c:v>1.37</c:v>
                </c:pt>
                <c:pt idx="9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6-4CD7-9B75-939974FB11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fatigue_crack!$B$1:$K$1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</c:numCache>
            </c:numRef>
          </c:cat>
          <c:val>
            <c:numRef>
              <c:f>fatigue_crack!$B$4:$K$4</c:f>
              <c:numCache>
                <c:formatCode>General</c:formatCode>
                <c:ptCount val="10"/>
                <c:pt idx="0">
                  <c:v>0.9</c:v>
                </c:pt>
                <c:pt idx="1">
                  <c:v>0.94</c:v>
                </c:pt>
                <c:pt idx="2">
                  <c:v>0.98</c:v>
                </c:pt>
                <c:pt idx="3">
                  <c:v>1.03</c:v>
                </c:pt>
                <c:pt idx="4">
                  <c:v>1.08</c:v>
                </c:pt>
                <c:pt idx="5">
                  <c:v>1.1299999999999999</c:v>
                </c:pt>
                <c:pt idx="6">
                  <c:v>1.19</c:v>
                </c:pt>
                <c:pt idx="7">
                  <c:v>1.26</c:v>
                </c:pt>
                <c:pt idx="8">
                  <c:v>1.35</c:v>
                </c:pt>
                <c:pt idx="9">
                  <c:v>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6-4CD7-9B75-939974FB110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fatigue_crack!$B$1:$K$1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</c:numCache>
            </c:numRef>
          </c:cat>
          <c:val>
            <c:numRef>
              <c:f>fatigue_crack!$B$5:$K$5</c:f>
              <c:numCache>
                <c:formatCode>General</c:formatCode>
                <c:ptCount val="10"/>
                <c:pt idx="0">
                  <c:v>0.9</c:v>
                </c:pt>
                <c:pt idx="1">
                  <c:v>0.94</c:v>
                </c:pt>
                <c:pt idx="2">
                  <c:v>0.98</c:v>
                </c:pt>
                <c:pt idx="3">
                  <c:v>1.03</c:v>
                </c:pt>
                <c:pt idx="4">
                  <c:v>1.07</c:v>
                </c:pt>
                <c:pt idx="5">
                  <c:v>1.1200000000000001</c:v>
                </c:pt>
                <c:pt idx="6">
                  <c:v>1.19</c:v>
                </c:pt>
                <c:pt idx="7">
                  <c:v>1.25</c:v>
                </c:pt>
                <c:pt idx="8">
                  <c:v>1.34</c:v>
                </c:pt>
                <c:pt idx="9">
                  <c:v>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46-4CD7-9B75-939974FB110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fatigue_crack!$B$1:$K$1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</c:numCache>
            </c:numRef>
          </c:cat>
          <c:val>
            <c:numRef>
              <c:f>fatigue_crack!$B$6:$K$6</c:f>
              <c:numCache>
                <c:formatCode>General</c:formatCode>
                <c:ptCount val="10"/>
                <c:pt idx="0">
                  <c:v>0.9</c:v>
                </c:pt>
                <c:pt idx="1">
                  <c:v>0.94</c:v>
                </c:pt>
                <c:pt idx="2">
                  <c:v>0.98</c:v>
                </c:pt>
                <c:pt idx="3">
                  <c:v>1.03</c:v>
                </c:pt>
                <c:pt idx="4">
                  <c:v>1.07</c:v>
                </c:pt>
                <c:pt idx="5">
                  <c:v>1.1200000000000001</c:v>
                </c:pt>
                <c:pt idx="6">
                  <c:v>1.19</c:v>
                </c:pt>
                <c:pt idx="7">
                  <c:v>1.24</c:v>
                </c:pt>
                <c:pt idx="8">
                  <c:v>1.34</c:v>
                </c:pt>
                <c:pt idx="9">
                  <c:v>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46-4CD7-9B75-939974FB110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fatigue_crack!$B$1:$K$1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</c:numCache>
            </c:numRef>
          </c:cat>
          <c:val>
            <c:numRef>
              <c:f>fatigue_crack!$B$7:$K$7</c:f>
              <c:numCache>
                <c:formatCode>General</c:formatCode>
                <c:ptCount val="10"/>
                <c:pt idx="0">
                  <c:v>0.9</c:v>
                </c:pt>
                <c:pt idx="1">
                  <c:v>0.94</c:v>
                </c:pt>
                <c:pt idx="2">
                  <c:v>0.98</c:v>
                </c:pt>
                <c:pt idx="3">
                  <c:v>1.03</c:v>
                </c:pt>
                <c:pt idx="4">
                  <c:v>1.07</c:v>
                </c:pt>
                <c:pt idx="5">
                  <c:v>1.1200000000000001</c:v>
                </c:pt>
                <c:pt idx="6">
                  <c:v>1.18</c:v>
                </c:pt>
                <c:pt idx="7">
                  <c:v>1.23</c:v>
                </c:pt>
                <c:pt idx="8">
                  <c:v>1.33</c:v>
                </c:pt>
                <c:pt idx="9">
                  <c:v>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46-4CD7-9B75-939974FB110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fatigue_crack!$B$1:$K$1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</c:numCache>
            </c:numRef>
          </c:cat>
          <c:val>
            <c:numRef>
              <c:f>fatigue_crack!$B$8:$K$8</c:f>
              <c:numCache>
                <c:formatCode>General</c:formatCode>
                <c:ptCount val="10"/>
                <c:pt idx="0">
                  <c:v>0.9</c:v>
                </c:pt>
                <c:pt idx="1">
                  <c:v>0.94</c:v>
                </c:pt>
                <c:pt idx="2">
                  <c:v>0.98</c:v>
                </c:pt>
                <c:pt idx="3">
                  <c:v>1.02</c:v>
                </c:pt>
                <c:pt idx="4">
                  <c:v>1.07</c:v>
                </c:pt>
                <c:pt idx="5">
                  <c:v>1.1100000000000001</c:v>
                </c:pt>
                <c:pt idx="6">
                  <c:v>1.17</c:v>
                </c:pt>
                <c:pt idx="7">
                  <c:v>1.23</c:v>
                </c:pt>
                <c:pt idx="8">
                  <c:v>1.32</c:v>
                </c:pt>
                <c:pt idx="9">
                  <c:v>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46-4CD7-9B75-939974FB110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fatigue_crack!$B$1:$K$1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</c:numCache>
            </c:numRef>
          </c:cat>
          <c:val>
            <c:numRef>
              <c:f>fatigue_crack!$B$9:$K$9</c:f>
              <c:numCache>
                <c:formatCode>General</c:formatCode>
                <c:ptCount val="10"/>
                <c:pt idx="0">
                  <c:v>0.9</c:v>
                </c:pt>
                <c:pt idx="1">
                  <c:v>0.93</c:v>
                </c:pt>
                <c:pt idx="2">
                  <c:v>0.97</c:v>
                </c:pt>
                <c:pt idx="3">
                  <c:v>1</c:v>
                </c:pt>
                <c:pt idx="4">
                  <c:v>1.06</c:v>
                </c:pt>
                <c:pt idx="5">
                  <c:v>1.1100000000000001</c:v>
                </c:pt>
                <c:pt idx="6">
                  <c:v>1.17</c:v>
                </c:pt>
                <c:pt idx="7">
                  <c:v>1.23</c:v>
                </c:pt>
                <c:pt idx="8">
                  <c:v>1.3</c:v>
                </c:pt>
                <c:pt idx="9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46-4CD7-9B75-939974FB110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fatigue_crack!$B$1:$K$1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</c:numCache>
            </c:numRef>
          </c:cat>
          <c:val>
            <c:numRef>
              <c:f>fatigue_crack!$B$10:$K$10</c:f>
              <c:numCache>
                <c:formatCode>General</c:formatCode>
                <c:ptCount val="10"/>
                <c:pt idx="0">
                  <c:v>0.9</c:v>
                </c:pt>
                <c:pt idx="1">
                  <c:v>0.92</c:v>
                </c:pt>
                <c:pt idx="2">
                  <c:v>0.97</c:v>
                </c:pt>
                <c:pt idx="3">
                  <c:v>1.01</c:v>
                </c:pt>
                <c:pt idx="4">
                  <c:v>1.05</c:v>
                </c:pt>
                <c:pt idx="5">
                  <c:v>1.0900000000000001</c:v>
                </c:pt>
                <c:pt idx="6">
                  <c:v>1.1499999999999999</c:v>
                </c:pt>
                <c:pt idx="7">
                  <c:v>1.21</c:v>
                </c:pt>
                <c:pt idx="8">
                  <c:v>1.28</c:v>
                </c:pt>
                <c:pt idx="9">
                  <c:v>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46-4CD7-9B75-939974FB110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fatigue_crack!$B$1:$K$1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</c:numCache>
            </c:numRef>
          </c:cat>
          <c:val>
            <c:numRef>
              <c:f>fatigue_crack!$B$11:$K$11</c:f>
              <c:numCache>
                <c:formatCode>General</c:formatCode>
                <c:ptCount val="10"/>
                <c:pt idx="0">
                  <c:v>0.9</c:v>
                </c:pt>
                <c:pt idx="1">
                  <c:v>0.92</c:v>
                </c:pt>
                <c:pt idx="2">
                  <c:v>0.96</c:v>
                </c:pt>
                <c:pt idx="3">
                  <c:v>1</c:v>
                </c:pt>
                <c:pt idx="4">
                  <c:v>1.04</c:v>
                </c:pt>
                <c:pt idx="5">
                  <c:v>1.08</c:v>
                </c:pt>
                <c:pt idx="6">
                  <c:v>1.1299999999999999</c:v>
                </c:pt>
                <c:pt idx="7">
                  <c:v>1.19</c:v>
                </c:pt>
                <c:pt idx="8">
                  <c:v>1.26</c:v>
                </c:pt>
                <c:pt idx="9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46-4CD7-9B75-939974FB110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fatigue_crack!$B$1:$K$1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</c:numCache>
            </c:numRef>
          </c:cat>
          <c:val>
            <c:numRef>
              <c:f>fatigue_crack!$B$12:$K$12</c:f>
              <c:numCache>
                <c:formatCode>General</c:formatCode>
                <c:ptCount val="10"/>
                <c:pt idx="0">
                  <c:v>0.9</c:v>
                </c:pt>
                <c:pt idx="1">
                  <c:v>0.93</c:v>
                </c:pt>
                <c:pt idx="2">
                  <c:v>0.96</c:v>
                </c:pt>
                <c:pt idx="3">
                  <c:v>1</c:v>
                </c:pt>
                <c:pt idx="4">
                  <c:v>1.04</c:v>
                </c:pt>
                <c:pt idx="5">
                  <c:v>1.08</c:v>
                </c:pt>
                <c:pt idx="6">
                  <c:v>1.1299999999999999</c:v>
                </c:pt>
                <c:pt idx="7">
                  <c:v>1.18</c:v>
                </c:pt>
                <c:pt idx="8">
                  <c:v>1.24</c:v>
                </c:pt>
                <c:pt idx="9">
                  <c:v>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46-4CD7-9B75-939974FB110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fatigue_crack!$B$1:$K$1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</c:numCache>
            </c:numRef>
          </c:cat>
          <c:val>
            <c:numRef>
              <c:f>fatigue_crack!$B$13:$K$13</c:f>
              <c:numCache>
                <c:formatCode>General</c:formatCode>
                <c:ptCount val="10"/>
                <c:pt idx="0">
                  <c:v>0.9</c:v>
                </c:pt>
                <c:pt idx="1">
                  <c:v>0.93</c:v>
                </c:pt>
                <c:pt idx="2">
                  <c:v>0.97</c:v>
                </c:pt>
                <c:pt idx="3">
                  <c:v>1</c:v>
                </c:pt>
                <c:pt idx="4">
                  <c:v>1.03</c:v>
                </c:pt>
                <c:pt idx="5">
                  <c:v>1.07</c:v>
                </c:pt>
                <c:pt idx="6">
                  <c:v>1.1000000000000001</c:v>
                </c:pt>
                <c:pt idx="7">
                  <c:v>1.1599999999999999</c:v>
                </c:pt>
                <c:pt idx="8">
                  <c:v>1.22</c:v>
                </c:pt>
                <c:pt idx="9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646-4CD7-9B75-939974FB110E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fatigue_crack!$B$1:$K$1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</c:numCache>
            </c:numRef>
          </c:cat>
          <c:val>
            <c:numRef>
              <c:f>fatigue_crack!$B$14:$K$14</c:f>
              <c:numCache>
                <c:formatCode>General</c:formatCode>
                <c:ptCount val="10"/>
                <c:pt idx="0">
                  <c:v>0.9</c:v>
                </c:pt>
                <c:pt idx="1">
                  <c:v>0.92</c:v>
                </c:pt>
                <c:pt idx="2">
                  <c:v>0.97</c:v>
                </c:pt>
                <c:pt idx="3">
                  <c:v>0.99</c:v>
                </c:pt>
                <c:pt idx="4">
                  <c:v>1.03</c:v>
                </c:pt>
                <c:pt idx="5">
                  <c:v>1.06</c:v>
                </c:pt>
                <c:pt idx="6">
                  <c:v>1.1000000000000001</c:v>
                </c:pt>
                <c:pt idx="7">
                  <c:v>1.1399999999999999</c:v>
                </c:pt>
                <c:pt idx="8">
                  <c:v>1.2</c:v>
                </c:pt>
                <c:pt idx="9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46-4CD7-9B75-939974FB110E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fatigue_crack!$B$1:$K$1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</c:numCache>
            </c:numRef>
          </c:cat>
          <c:val>
            <c:numRef>
              <c:f>fatigue_crack!$B$15:$K$15</c:f>
              <c:numCache>
                <c:formatCode>General</c:formatCode>
                <c:ptCount val="10"/>
                <c:pt idx="0">
                  <c:v>0.9</c:v>
                </c:pt>
                <c:pt idx="1">
                  <c:v>0.93</c:v>
                </c:pt>
                <c:pt idx="2">
                  <c:v>0.96</c:v>
                </c:pt>
                <c:pt idx="3">
                  <c:v>1</c:v>
                </c:pt>
                <c:pt idx="4">
                  <c:v>1.03</c:v>
                </c:pt>
                <c:pt idx="5">
                  <c:v>1.07</c:v>
                </c:pt>
                <c:pt idx="6">
                  <c:v>1.1200000000000001</c:v>
                </c:pt>
                <c:pt idx="7">
                  <c:v>1.1599999999999999</c:v>
                </c:pt>
                <c:pt idx="8">
                  <c:v>1.2</c:v>
                </c:pt>
                <c:pt idx="9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646-4CD7-9B75-939974FB110E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fatigue_crack!$B$1:$K$1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</c:numCache>
            </c:numRef>
          </c:cat>
          <c:val>
            <c:numRef>
              <c:f>fatigue_crack!$B$16:$K$16</c:f>
              <c:numCache>
                <c:formatCode>General</c:formatCode>
                <c:ptCount val="10"/>
                <c:pt idx="0">
                  <c:v>0.9</c:v>
                </c:pt>
                <c:pt idx="1">
                  <c:v>0.92</c:v>
                </c:pt>
                <c:pt idx="2">
                  <c:v>0.96</c:v>
                </c:pt>
                <c:pt idx="3">
                  <c:v>0.99</c:v>
                </c:pt>
                <c:pt idx="4">
                  <c:v>1.03</c:v>
                </c:pt>
                <c:pt idx="5">
                  <c:v>1.06</c:v>
                </c:pt>
                <c:pt idx="6">
                  <c:v>1.1000000000000001</c:v>
                </c:pt>
                <c:pt idx="7">
                  <c:v>1.1599999999999999</c:v>
                </c:pt>
                <c:pt idx="8">
                  <c:v>1.21</c:v>
                </c:pt>
                <c:pt idx="9">
                  <c:v>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646-4CD7-9B75-939974FB110E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fatigue_crack!$B$1:$K$1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</c:numCache>
            </c:numRef>
          </c:cat>
          <c:val>
            <c:numRef>
              <c:f>fatigue_crack!$B$17:$K$17</c:f>
              <c:numCache>
                <c:formatCode>General</c:formatCode>
                <c:ptCount val="10"/>
                <c:pt idx="0">
                  <c:v>0.9</c:v>
                </c:pt>
                <c:pt idx="1">
                  <c:v>0.92</c:v>
                </c:pt>
                <c:pt idx="2">
                  <c:v>0.95</c:v>
                </c:pt>
                <c:pt idx="3">
                  <c:v>0.97</c:v>
                </c:pt>
                <c:pt idx="4">
                  <c:v>1</c:v>
                </c:pt>
                <c:pt idx="5">
                  <c:v>1.03</c:v>
                </c:pt>
                <c:pt idx="6">
                  <c:v>1.07</c:v>
                </c:pt>
                <c:pt idx="7">
                  <c:v>1.1100000000000001</c:v>
                </c:pt>
                <c:pt idx="8">
                  <c:v>1.1599999999999999</c:v>
                </c:pt>
                <c:pt idx="9">
                  <c:v>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646-4CD7-9B75-939974FB110E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fatigue_crack!$B$1:$K$1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</c:numCache>
            </c:numRef>
          </c:cat>
          <c:val>
            <c:numRef>
              <c:f>fatigue_crack!$B$18:$K$18</c:f>
              <c:numCache>
                <c:formatCode>General</c:formatCode>
                <c:ptCount val="10"/>
                <c:pt idx="0">
                  <c:v>0.9</c:v>
                </c:pt>
                <c:pt idx="1">
                  <c:v>0.93</c:v>
                </c:pt>
                <c:pt idx="2">
                  <c:v>0.96</c:v>
                </c:pt>
                <c:pt idx="3">
                  <c:v>0.97</c:v>
                </c:pt>
                <c:pt idx="4">
                  <c:v>1</c:v>
                </c:pt>
                <c:pt idx="5">
                  <c:v>1.05</c:v>
                </c:pt>
                <c:pt idx="6">
                  <c:v>1.08</c:v>
                </c:pt>
                <c:pt idx="7">
                  <c:v>1.1100000000000001</c:v>
                </c:pt>
                <c:pt idx="8">
                  <c:v>1.1599999999999999</c:v>
                </c:pt>
                <c:pt idx="9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646-4CD7-9B75-939974FB110E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fatigue_crack!$B$1:$K$1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</c:numCache>
            </c:numRef>
          </c:cat>
          <c:val>
            <c:numRef>
              <c:f>fatigue_crack!$B$19:$K$19</c:f>
              <c:numCache>
                <c:formatCode>General</c:formatCode>
                <c:ptCount val="10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0.97</c:v>
                </c:pt>
                <c:pt idx="4">
                  <c:v>1.01</c:v>
                </c:pt>
                <c:pt idx="5">
                  <c:v>1.04</c:v>
                </c:pt>
                <c:pt idx="6">
                  <c:v>1.07</c:v>
                </c:pt>
                <c:pt idx="7">
                  <c:v>1.0900000000000001</c:v>
                </c:pt>
                <c:pt idx="8">
                  <c:v>1.1399999999999999</c:v>
                </c:pt>
                <c:pt idx="9">
                  <c:v>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646-4CD7-9B75-939974FB110E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fatigue_crack!$B$1:$K$1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</c:numCache>
            </c:numRef>
          </c:cat>
          <c:val>
            <c:numRef>
              <c:f>fatigue_crack!$B$20:$K$20</c:f>
              <c:numCache>
                <c:formatCode>General</c:formatCode>
                <c:ptCount val="10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0.97</c:v>
                </c:pt>
                <c:pt idx="4">
                  <c:v>0.99</c:v>
                </c:pt>
                <c:pt idx="5">
                  <c:v>1.02</c:v>
                </c:pt>
                <c:pt idx="6">
                  <c:v>1.05</c:v>
                </c:pt>
                <c:pt idx="7">
                  <c:v>1.08</c:v>
                </c:pt>
                <c:pt idx="8">
                  <c:v>1.1200000000000001</c:v>
                </c:pt>
                <c:pt idx="9">
                  <c:v>1.1599999999999999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646-4CD7-9B75-939974FB110E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fatigue_crack!$B$1:$K$1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</c:numCache>
            </c:numRef>
          </c:cat>
          <c:val>
            <c:numRef>
              <c:f>fatigue_crack!$B$21:$K$21</c:f>
              <c:numCache>
                <c:formatCode>General</c:formatCode>
                <c:ptCount val="10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0.97</c:v>
                </c:pt>
                <c:pt idx="4">
                  <c:v>0.99</c:v>
                </c:pt>
                <c:pt idx="5">
                  <c:v>1.02</c:v>
                </c:pt>
                <c:pt idx="6">
                  <c:v>1.05</c:v>
                </c:pt>
                <c:pt idx="7">
                  <c:v>1.08</c:v>
                </c:pt>
                <c:pt idx="8">
                  <c:v>1.1200000000000001</c:v>
                </c:pt>
                <c:pt idx="9">
                  <c:v>1.1599999999999999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646-4CD7-9B75-939974FB110E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fatigue_crack!$B$1:$K$1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</c:numCache>
            </c:numRef>
          </c:cat>
          <c:val>
            <c:numRef>
              <c:f>fatigue_crack!$B$22:$K$22</c:f>
              <c:numCache>
                <c:formatCode>General</c:formatCode>
                <c:ptCount val="10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0.97</c:v>
                </c:pt>
                <c:pt idx="4">
                  <c:v>0.99</c:v>
                </c:pt>
                <c:pt idx="5">
                  <c:v>1.02</c:v>
                </c:pt>
                <c:pt idx="6">
                  <c:v>1.04</c:v>
                </c:pt>
                <c:pt idx="7">
                  <c:v>1.07</c:v>
                </c:pt>
                <c:pt idx="8">
                  <c:v>1.1100000000000001</c:v>
                </c:pt>
                <c:pt idx="9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646-4CD7-9B75-939974FB1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199472"/>
        <c:axId val="341195864"/>
      </c:lineChart>
      <c:catAx>
        <c:axId val="34119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95864"/>
        <c:crosses val="autoZero"/>
        <c:auto val="1"/>
        <c:lblAlgn val="ctr"/>
        <c:lblOffset val="100"/>
        <c:noMultiLvlLbl val="0"/>
      </c:catAx>
      <c:valAx>
        <c:axId val="3411958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9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'estimate b'!$A$23</c:f>
              <c:strCache>
                <c:ptCount val="1"/>
                <c:pt idx="0">
                  <c:v>μ_t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'estimate b'!$B$23:$K$23</c:f>
              <c:numCache>
                <c:formatCode>General</c:formatCode>
                <c:ptCount val="10"/>
                <c:pt idx="0">
                  <c:v>0</c:v>
                </c:pt>
                <c:pt idx="1">
                  <c:v>2.9523809523809515E-2</c:v>
                </c:pt>
                <c:pt idx="2">
                  <c:v>6.5238095238095206E-2</c:v>
                </c:pt>
                <c:pt idx="3">
                  <c:v>0.10142857142857138</c:v>
                </c:pt>
                <c:pt idx="4">
                  <c:v>0.14047619047619048</c:v>
                </c:pt>
                <c:pt idx="5">
                  <c:v>0.18238095238095239</c:v>
                </c:pt>
                <c:pt idx="6">
                  <c:v>0.23142857142857146</c:v>
                </c:pt>
                <c:pt idx="7">
                  <c:v>0.28142857142857142</c:v>
                </c:pt>
                <c:pt idx="8">
                  <c:v>0.34999999999999992</c:v>
                </c:pt>
                <c:pt idx="9">
                  <c:v>0.42380952380952375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D-4038-9103-5711DBEA648B}"/>
            </c:ext>
          </c:extLst>
        </c:ser>
        <c:ser>
          <c:idx val="1"/>
          <c:order val="1"/>
          <c:tx>
            <c:strRef>
              <c:f>'estimate b'!$A$24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'estimate b'!$B$24:$K$24</c:f>
              <c:numCache>
                <c:formatCode>General</c:formatCode>
                <c:ptCount val="10"/>
                <c:pt idx="0">
                  <c:v>0</c:v>
                </c:pt>
                <c:pt idx="1">
                  <c:v>2.1582409090955001E-2</c:v>
                </c:pt>
                <c:pt idx="2">
                  <c:v>5.4699979046870059E-2</c:v>
                </c:pt>
                <c:pt idx="3">
                  <c:v>9.4242337567566531E-2</c:v>
                </c:pt>
                <c:pt idx="4">
                  <c:v>0.13863548295829409</c:v>
                </c:pt>
                <c:pt idx="5">
                  <c:v>0.18702387426699407</c:v>
                </c:pt>
                <c:pt idx="6">
                  <c:v>0.23885442392222944</c:v>
                </c:pt>
                <c:pt idx="7">
                  <c:v>0.29373435926464603</c:v>
                </c:pt>
                <c:pt idx="8">
                  <c:v>0.3513675410846287</c:v>
                </c:pt>
                <c:pt idx="9">
                  <c:v>0.41152116766804175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D-4038-9103-5711DBEA6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422720"/>
        <c:axId val="409431248"/>
      </c:lineChart>
      <c:catAx>
        <c:axId val="40942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31248"/>
        <c:crosses val="autoZero"/>
        <c:auto val="1"/>
        <c:lblAlgn val="ctr"/>
        <c:lblOffset val="100"/>
        <c:noMultiLvlLbl val="0"/>
      </c:catAx>
      <c:valAx>
        <c:axId val="4094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419099</xdr:colOff>
      <xdr:row>0</xdr:row>
      <xdr:rowOff>171449</xdr:rowOff>
    </xdr:from>
    <xdr:to>
      <xdr:col>23</xdr:col>
      <xdr:colOff>314324</xdr:colOff>
      <xdr:row>26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7</xdr:row>
      <xdr:rowOff>76200</xdr:rowOff>
    </xdr:from>
    <xdr:to>
      <xdr:col>20</xdr:col>
      <xdr:colOff>28575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940E9E9-B3D5-4E4E-AD0A-5A6F469C1D54}">
  <we:reference id="wa104100404" version="3.0.0.1" store="en-US" storeType="OMEX"/>
  <we:alternateReferences>
    <we:reference id="wa104100404" version="3.0.0.1" store="WA104100404" storeType="OMEX"/>
  </we:alternateReferences>
  <we:properties>
    <we:property name="HQY+Mwk5HyptEGI7CDUPHQcVKAEr" value="&quot;TQ==&quot;"/>
    <we:property name="HQY+Mwk5HyptEGI7CDUPHQcVKAYu" value="&quot;SQ==&quot;"/>
    <we:property name="HQY+Mwk5HyptEGI7CDUPHQcVKAgg" value="&quot;SQ==&quot;"/>
    <we:property name="HQY+Mwk5HyptEGI7CDUPHQcVKBc8" value="&quot;SA==&quot;"/>
    <we:property name="HQY+Mwk5HyptEGI7CDUPHQcVKQc0" value="&quot;SQ==&quot;"/>
    <we:property name="HQY+Mwk5HyptEGI7CDUPHQcVKQs7" value="&quot;SA==&quot;"/>
    <we:property name="HQY+Mwk5HyptEGI7CDUPHQcVKRA5" value="&quot;SA==&quot;"/>
    <we:property name="HQY+Mwk5HyptEGI7CDUPHQcVKRci" value="&quot;SUV6&quot;"/>
    <we:property name="HQY+Mwk5HyptEGI7CDUPHQcVKhY9" value="&quot;SFt6alRoW398&quot;"/>
    <we:property name="HQY+Mwk5HyptEGI7CDUPHQcVLgs0" value="&quot;SFt6alRp&quot;"/>
    <we:property name="HQY+Mwk5HyptEGI7CDUPHQcVMxQ8" value="&quot;Sw==&quot;"/>
    <we:property name="HQY+Mwk5HyptEGI7CDUPHQcVMxQr" value="&quot;SFtzYw==&quot;"/>
    <we:property name="HQY+Mwk5HyptEGI7CDUPHQcVMxQx" value="&quot;SQ==&quot;"/>
    <we:property name="HQY+Mwk5HyptEGI7CDUPHQcVNAE/" value="&quot;SQ==&quot;"/>
    <we:property name="HQY+Mwk5HyptEGI7CDUPHQcVNBAq" value="&quot;Sg==&quot;"/>
    <we:property name="HQY+Mwk5HyptEGI7CDUPHQcVNhQo" value="&quot;SA==&quot;"/>
    <we:property name="HQY+Mwk5HyptEGI7CDUPHQcVNhQs" value="&quot;SA==&quot;"/>
    <we:property name="HQY+Mwk5HyptEGI7CDUPHQcVNwEs" value="&quot;Sg==&quot;"/>
    <we:property name="HQY+Mwk5HyptEGI7CDUPHQcVNwox" value="&quot;S0U=&quot;"/>
    <we:property name="HQY+Mwk5HyptEGI7CDUPHQcVNxYs" value="&quot;SFt6bVE=&quot;"/>
    <we:property name="HQY+Mwk5HyptEGI7CDUPHQcVNxc0" value="&quot;SA==&quot;"/>
    <we:property name="HQY+Mwk5HyptEGI7CDUPHQcVORI/" value="&quot;SFt6alRoWg==&quot;"/>
    <we:property name="HQY+Mwk5HyptEGI7CDUPHQcVOwc7" value="&quot;SFt6alU=&quot;"/>
    <we:property name="HQY+Mwk5HyptEGI7CDUPHQcVOxYr" value="&quot;SQ==&quot;"/>
    <we:property name="HQY+Mwk5HyptEGI7CDUPHQcVPAE5" value="&quot;SFt6alRoW34=&quot;"/>
    <we:property name="HQY+Mwk5HyptEGI7CDUPHQcVPQUo" value="&quot;SFt6alRoW34=&quot;"/>
    <we:property name="HQY+Mwk5HyptEGI7CDUPHQcVPwo/" value="&quot;PycN&quot;"/>
    <we:property name="HQY+Mwk5HyptEGIFBiE0ERs=" value="&quot;Sg==&quot;"/>
    <we:property name="HQY+Mwk5HyptEGIHBTM=" value="&quot;NkA=&quot;"/>
    <we:property name="HQY+Mwk5HyptEGIeBisQGRcmPxc=" value="&quot;XDtuaQ==&quot;"/>
    <we:property name="HQY+Mwk5HyptEGIeBisQGRcmPxdo" value="&quot;&quot;"/>
    <we:property name="HQY+Mwk5HyptEGIeBisQGRcmPxdp" value="&quot;XDtuaA==&quot;"/>
    <we:property name="UniqueID" value="&quot;2023931696334191116&quot;"/>
    <we:property name="HQY+Mwk5HyptEGI7CDUPHQcVPxcs" value="&quot;SQ==&quot;"/>
    <we:property name="HQY+Mwk5HyptEGI7CDUPHQcVNBMs" value="&quot;SQ==&quot;"/>
    <we:property name="HQY+Mwk5HyptEGI7CDUPHQcVLgkr" value="&quot;SA==&quot;"/>
    <we:property name="HQY+Mwk5HyptEGI7CDUPHQcVMQ0u" value="&quot;&quot;"/>
  </we:properties>
  <we:bindings>
    <we:binding id="refEdit" type="matrix" appref="{EE9A36A6-4747-4B5B-A0E8-55E5B43271DC}"/>
    <we:binding id="Worker" type="matrix" appref="{34E8DBA7-6DDE-41BB-8998-709805FA28D0}"/>
    <we:binding id="1Var0" type="matrix" appref="{FA2E9D55-6343-47F5-B633-C9EE6881FAF8}"/>
    <we:binding id="Obj" type="matrix" appref="{24474A0A-393F-4F1E-B8C2-2818F14D132B}"/>
    <we:binding id="Var$N$2" type="matrix" appref="{46EF6B0F-AD20-4204-BCC3-FDD864BFFF42}"/>
    <we:binding id="Var$N$3" type="matrix" appref="{4016B5EF-A365-4E18-B8FA-C87A43778B36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zoomScale="70" zoomScaleNormal="70" workbookViewId="0">
      <selection activeCell="H35" sqref="H35"/>
    </sheetView>
  </sheetViews>
  <sheetFormatPr defaultRowHeight="14.4" x14ac:dyDescent="0.3"/>
  <cols>
    <col min="18" max="18" width="12" bestFit="1" customWidth="1"/>
  </cols>
  <sheetData>
    <row r="1" spans="1:11" x14ac:dyDescent="0.3">
      <c r="A1" t="s">
        <v>0</v>
      </c>
      <c r="B1">
        <v>0</v>
      </c>
      <c r="C1">
        <v>0.01</v>
      </c>
      <c r="D1">
        <v>0.02</v>
      </c>
      <c r="E1">
        <v>0.03</v>
      </c>
      <c r="F1">
        <v>0.04</v>
      </c>
      <c r="G1">
        <v>0.05</v>
      </c>
      <c r="H1">
        <v>0.06</v>
      </c>
      <c r="I1">
        <v>7.0000000000000007E-2</v>
      </c>
      <c r="J1">
        <v>0.08</v>
      </c>
      <c r="K1">
        <v>0.09</v>
      </c>
    </row>
    <row r="2" spans="1:11" x14ac:dyDescent="0.3">
      <c r="A2">
        <v>1</v>
      </c>
      <c r="B2">
        <v>0.9</v>
      </c>
      <c r="C2">
        <v>0.95</v>
      </c>
      <c r="D2">
        <v>1</v>
      </c>
      <c r="E2">
        <v>1.05</v>
      </c>
      <c r="F2">
        <v>1.1200000000000001</v>
      </c>
      <c r="G2">
        <v>1.19</v>
      </c>
      <c r="H2">
        <v>1.27</v>
      </c>
      <c r="I2">
        <v>1.35</v>
      </c>
      <c r="J2">
        <v>1.48</v>
      </c>
      <c r="K2">
        <v>1.64</v>
      </c>
    </row>
    <row r="3" spans="1:11" x14ac:dyDescent="0.3">
      <c r="A3">
        <v>2</v>
      </c>
      <c r="B3">
        <v>0.9</v>
      </c>
      <c r="C3">
        <v>0.94</v>
      </c>
      <c r="D3">
        <v>0.98</v>
      </c>
      <c r="E3">
        <v>1.03</v>
      </c>
      <c r="F3">
        <v>1.08</v>
      </c>
      <c r="G3">
        <v>1.1399999999999999</v>
      </c>
      <c r="H3">
        <v>1.21</v>
      </c>
      <c r="I3">
        <v>1.28</v>
      </c>
      <c r="J3">
        <v>1.37</v>
      </c>
      <c r="K3">
        <v>1.47</v>
      </c>
    </row>
    <row r="4" spans="1:11" x14ac:dyDescent="0.3">
      <c r="A4">
        <v>3</v>
      </c>
      <c r="B4">
        <v>0.9</v>
      </c>
      <c r="C4">
        <v>0.94</v>
      </c>
      <c r="D4">
        <v>0.98</v>
      </c>
      <c r="E4">
        <v>1.03</v>
      </c>
      <c r="F4">
        <v>1.08</v>
      </c>
      <c r="G4">
        <v>1.1299999999999999</v>
      </c>
      <c r="H4">
        <v>1.19</v>
      </c>
      <c r="I4">
        <v>1.26</v>
      </c>
      <c r="J4">
        <v>1.35</v>
      </c>
      <c r="K4">
        <v>1.46</v>
      </c>
    </row>
    <row r="5" spans="1:11" x14ac:dyDescent="0.3">
      <c r="A5">
        <v>4</v>
      </c>
      <c r="B5">
        <v>0.9</v>
      </c>
      <c r="C5">
        <v>0.94</v>
      </c>
      <c r="D5">
        <v>0.98</v>
      </c>
      <c r="E5">
        <v>1.03</v>
      </c>
      <c r="F5">
        <v>1.07</v>
      </c>
      <c r="G5">
        <v>1.1200000000000001</v>
      </c>
      <c r="H5">
        <v>1.19</v>
      </c>
      <c r="I5">
        <v>1.25</v>
      </c>
      <c r="J5">
        <v>1.34</v>
      </c>
      <c r="K5">
        <v>1.43</v>
      </c>
    </row>
    <row r="6" spans="1:11" x14ac:dyDescent="0.3">
      <c r="A6">
        <v>5</v>
      </c>
      <c r="B6">
        <v>0.9</v>
      </c>
      <c r="C6">
        <v>0.94</v>
      </c>
      <c r="D6">
        <v>0.98</v>
      </c>
      <c r="E6">
        <v>1.03</v>
      </c>
      <c r="F6">
        <v>1.07</v>
      </c>
      <c r="G6">
        <v>1.1200000000000001</v>
      </c>
      <c r="H6">
        <v>1.19</v>
      </c>
      <c r="I6">
        <v>1.24</v>
      </c>
      <c r="J6">
        <v>1.34</v>
      </c>
      <c r="K6">
        <v>1.43</v>
      </c>
    </row>
    <row r="7" spans="1:11" x14ac:dyDescent="0.3">
      <c r="A7">
        <v>6</v>
      </c>
      <c r="B7">
        <v>0.9</v>
      </c>
      <c r="C7">
        <v>0.94</v>
      </c>
      <c r="D7">
        <v>0.98</v>
      </c>
      <c r="E7">
        <v>1.03</v>
      </c>
      <c r="F7">
        <v>1.07</v>
      </c>
      <c r="G7">
        <v>1.1200000000000001</v>
      </c>
      <c r="H7">
        <v>1.18</v>
      </c>
      <c r="I7">
        <v>1.23</v>
      </c>
      <c r="J7">
        <v>1.33</v>
      </c>
      <c r="K7">
        <v>1.41</v>
      </c>
    </row>
    <row r="8" spans="1:11" x14ac:dyDescent="0.3">
      <c r="A8">
        <v>7</v>
      </c>
      <c r="B8">
        <v>0.9</v>
      </c>
      <c r="C8">
        <v>0.94</v>
      </c>
      <c r="D8">
        <v>0.98</v>
      </c>
      <c r="E8">
        <v>1.02</v>
      </c>
      <c r="F8">
        <v>1.07</v>
      </c>
      <c r="G8">
        <v>1.1100000000000001</v>
      </c>
      <c r="H8">
        <v>1.17</v>
      </c>
      <c r="I8">
        <v>1.23</v>
      </c>
      <c r="J8">
        <v>1.32</v>
      </c>
      <c r="K8">
        <v>1.41</v>
      </c>
    </row>
    <row r="9" spans="1:11" x14ac:dyDescent="0.3">
      <c r="A9">
        <v>8</v>
      </c>
      <c r="B9">
        <v>0.9</v>
      </c>
      <c r="C9">
        <v>0.93</v>
      </c>
      <c r="D9">
        <v>0.97</v>
      </c>
      <c r="E9">
        <v>1</v>
      </c>
      <c r="F9">
        <v>1.06</v>
      </c>
      <c r="G9">
        <v>1.1100000000000001</v>
      </c>
      <c r="H9">
        <v>1.17</v>
      </c>
      <c r="I9">
        <v>1.23</v>
      </c>
      <c r="J9">
        <v>1.3</v>
      </c>
      <c r="K9">
        <v>1.39</v>
      </c>
    </row>
    <row r="10" spans="1:11" x14ac:dyDescent="0.3">
      <c r="A10">
        <v>9</v>
      </c>
      <c r="B10">
        <v>0.9</v>
      </c>
      <c r="C10">
        <v>0.92</v>
      </c>
      <c r="D10">
        <v>0.97</v>
      </c>
      <c r="E10">
        <v>1.01</v>
      </c>
      <c r="F10">
        <v>1.05</v>
      </c>
      <c r="G10">
        <v>1.0900000000000001</v>
      </c>
      <c r="H10">
        <v>1.1499999999999999</v>
      </c>
      <c r="I10">
        <v>1.21</v>
      </c>
      <c r="J10">
        <v>1.28</v>
      </c>
      <c r="K10">
        <v>1.36</v>
      </c>
    </row>
    <row r="11" spans="1:11" x14ac:dyDescent="0.3">
      <c r="A11">
        <v>10</v>
      </c>
      <c r="B11">
        <v>0.9</v>
      </c>
      <c r="C11">
        <v>0.92</v>
      </c>
      <c r="D11">
        <v>0.96</v>
      </c>
      <c r="E11">
        <v>1</v>
      </c>
      <c r="F11">
        <v>1.04</v>
      </c>
      <c r="G11">
        <v>1.08</v>
      </c>
      <c r="H11">
        <v>1.1299999999999999</v>
      </c>
      <c r="I11">
        <v>1.19</v>
      </c>
      <c r="J11">
        <v>1.26</v>
      </c>
      <c r="K11">
        <v>1.34</v>
      </c>
    </row>
    <row r="12" spans="1:11" x14ac:dyDescent="0.3">
      <c r="A12">
        <v>11</v>
      </c>
      <c r="B12">
        <v>0.9</v>
      </c>
      <c r="C12">
        <v>0.93</v>
      </c>
      <c r="D12">
        <v>0.96</v>
      </c>
      <c r="E12">
        <v>1</v>
      </c>
      <c r="F12">
        <v>1.04</v>
      </c>
      <c r="G12">
        <v>1.08</v>
      </c>
      <c r="H12">
        <v>1.1299999999999999</v>
      </c>
      <c r="I12">
        <v>1.18</v>
      </c>
      <c r="J12">
        <v>1.24</v>
      </c>
      <c r="K12">
        <v>1.31</v>
      </c>
    </row>
    <row r="13" spans="1:11" x14ac:dyDescent="0.3">
      <c r="A13">
        <v>12</v>
      </c>
      <c r="B13">
        <v>0.9</v>
      </c>
      <c r="C13">
        <v>0.93</v>
      </c>
      <c r="D13">
        <v>0.97</v>
      </c>
      <c r="E13">
        <v>1</v>
      </c>
      <c r="F13">
        <v>1.03</v>
      </c>
      <c r="G13">
        <v>1.07</v>
      </c>
      <c r="H13">
        <v>1.1000000000000001</v>
      </c>
      <c r="I13">
        <v>1.1599999999999999</v>
      </c>
      <c r="J13">
        <v>1.22</v>
      </c>
      <c r="K13">
        <v>1.29</v>
      </c>
    </row>
    <row r="14" spans="1:11" x14ac:dyDescent="0.3">
      <c r="A14">
        <v>13</v>
      </c>
      <c r="B14">
        <v>0.9</v>
      </c>
      <c r="C14">
        <v>0.92</v>
      </c>
      <c r="D14">
        <v>0.97</v>
      </c>
      <c r="E14">
        <v>0.99</v>
      </c>
      <c r="F14">
        <v>1.03</v>
      </c>
      <c r="G14">
        <v>1.06</v>
      </c>
      <c r="H14">
        <v>1.1000000000000001</v>
      </c>
      <c r="I14">
        <v>1.1399999999999999</v>
      </c>
      <c r="J14">
        <v>1.2</v>
      </c>
      <c r="K14">
        <v>1.26</v>
      </c>
    </row>
    <row r="15" spans="1:11" x14ac:dyDescent="0.3">
      <c r="A15">
        <v>14</v>
      </c>
      <c r="B15">
        <v>0.9</v>
      </c>
      <c r="C15">
        <v>0.93</v>
      </c>
      <c r="D15">
        <v>0.96</v>
      </c>
      <c r="E15">
        <v>1</v>
      </c>
      <c r="F15">
        <v>1.03</v>
      </c>
      <c r="G15">
        <v>1.07</v>
      </c>
      <c r="H15">
        <v>1.1200000000000001</v>
      </c>
      <c r="I15">
        <v>1.1599999999999999</v>
      </c>
      <c r="J15">
        <v>1.2</v>
      </c>
      <c r="K15">
        <v>1.26</v>
      </c>
    </row>
    <row r="16" spans="1:11" x14ac:dyDescent="0.3">
      <c r="A16">
        <v>15</v>
      </c>
      <c r="B16">
        <v>0.9</v>
      </c>
      <c r="C16">
        <v>0.92</v>
      </c>
      <c r="D16">
        <v>0.96</v>
      </c>
      <c r="E16">
        <v>0.99</v>
      </c>
      <c r="F16">
        <v>1.03</v>
      </c>
      <c r="G16">
        <v>1.06</v>
      </c>
      <c r="H16">
        <v>1.1000000000000001</v>
      </c>
      <c r="I16">
        <v>1.1599999999999999</v>
      </c>
      <c r="J16">
        <v>1.21</v>
      </c>
      <c r="K16">
        <v>1.27</v>
      </c>
    </row>
    <row r="17" spans="1:11" x14ac:dyDescent="0.3">
      <c r="A17">
        <v>16</v>
      </c>
      <c r="B17">
        <v>0.9</v>
      </c>
      <c r="C17">
        <v>0.92</v>
      </c>
      <c r="D17">
        <v>0.95</v>
      </c>
      <c r="E17">
        <v>0.97</v>
      </c>
      <c r="F17">
        <v>1</v>
      </c>
      <c r="G17">
        <v>1.03</v>
      </c>
      <c r="H17">
        <v>1.07</v>
      </c>
      <c r="I17">
        <v>1.1100000000000001</v>
      </c>
      <c r="J17">
        <v>1.1599999999999999</v>
      </c>
      <c r="K17">
        <v>1.22</v>
      </c>
    </row>
    <row r="18" spans="1:11" x14ac:dyDescent="0.3">
      <c r="A18">
        <v>17</v>
      </c>
      <c r="B18">
        <v>0.9</v>
      </c>
      <c r="C18">
        <v>0.93</v>
      </c>
      <c r="D18">
        <v>0.96</v>
      </c>
      <c r="E18">
        <v>0.97</v>
      </c>
      <c r="F18">
        <v>1</v>
      </c>
      <c r="G18">
        <v>1.05</v>
      </c>
      <c r="H18">
        <v>1.08</v>
      </c>
      <c r="I18">
        <v>1.1100000000000001</v>
      </c>
      <c r="J18">
        <v>1.1599999999999999</v>
      </c>
      <c r="K18">
        <v>1.2</v>
      </c>
    </row>
    <row r="19" spans="1:11" x14ac:dyDescent="0.3">
      <c r="A19">
        <v>18</v>
      </c>
      <c r="B19">
        <v>0.9</v>
      </c>
      <c r="C19">
        <v>0.92</v>
      </c>
      <c r="D19">
        <v>0.94</v>
      </c>
      <c r="E19">
        <v>0.97</v>
      </c>
      <c r="F19">
        <v>1.01</v>
      </c>
      <c r="G19">
        <v>1.04</v>
      </c>
      <c r="H19">
        <v>1.07</v>
      </c>
      <c r="I19">
        <v>1.0900000000000001</v>
      </c>
      <c r="J19">
        <v>1.1399999999999999</v>
      </c>
      <c r="K19">
        <v>1.19</v>
      </c>
    </row>
    <row r="20" spans="1:11" x14ac:dyDescent="0.3">
      <c r="A20">
        <v>19</v>
      </c>
      <c r="B20">
        <v>0.9</v>
      </c>
      <c r="C20">
        <v>0.92</v>
      </c>
      <c r="D20">
        <v>0.94</v>
      </c>
      <c r="E20">
        <v>0.97</v>
      </c>
      <c r="F20">
        <v>0.99</v>
      </c>
      <c r="G20">
        <v>1.02</v>
      </c>
      <c r="H20">
        <v>1.05</v>
      </c>
      <c r="I20">
        <v>1.08</v>
      </c>
      <c r="J20">
        <v>1.1200000000000001</v>
      </c>
      <c r="K20">
        <v>1.1599999999999999</v>
      </c>
    </row>
    <row r="21" spans="1:11" x14ac:dyDescent="0.3">
      <c r="A21">
        <v>20</v>
      </c>
      <c r="B21">
        <v>0.9</v>
      </c>
      <c r="C21">
        <v>0.92</v>
      </c>
      <c r="D21">
        <v>0.94</v>
      </c>
      <c r="E21">
        <v>0.97</v>
      </c>
      <c r="F21">
        <v>0.99</v>
      </c>
      <c r="G21">
        <v>1.02</v>
      </c>
      <c r="H21">
        <v>1.05</v>
      </c>
      <c r="I21">
        <v>1.08</v>
      </c>
      <c r="J21">
        <v>1.1200000000000001</v>
      </c>
      <c r="K21">
        <v>1.1599999999999999</v>
      </c>
    </row>
    <row r="22" spans="1:11" x14ac:dyDescent="0.3">
      <c r="A22">
        <v>21</v>
      </c>
      <c r="B22">
        <v>0.9</v>
      </c>
      <c r="C22">
        <v>0.92</v>
      </c>
      <c r="D22">
        <v>0.94</v>
      </c>
      <c r="E22">
        <v>0.97</v>
      </c>
      <c r="F22">
        <v>0.99</v>
      </c>
      <c r="G22">
        <v>1.02</v>
      </c>
      <c r="H22">
        <v>1.04</v>
      </c>
      <c r="I22">
        <v>1.07</v>
      </c>
      <c r="J22">
        <v>1.1100000000000001</v>
      </c>
      <c r="K22">
        <v>1.1399999999999999</v>
      </c>
    </row>
    <row r="28" spans="1:11" x14ac:dyDescent="0.3">
      <c r="B2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zoomScale="85" zoomScaleNormal="85" workbookViewId="0">
      <selection activeCell="E5" sqref="E5"/>
    </sheetView>
  </sheetViews>
  <sheetFormatPr defaultColWidth="9.109375" defaultRowHeight="14.4" x14ac:dyDescent="0.3"/>
  <cols>
    <col min="1" max="16384" width="9.109375" style="1"/>
  </cols>
  <sheetData>
    <row r="1" spans="1:11" x14ac:dyDescent="0.3">
      <c r="A1" s="1" t="s">
        <v>1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 x14ac:dyDescent="0.3">
      <c r="A2" s="1" t="s">
        <v>2</v>
      </c>
      <c r="B2" s="1">
        <f>fatigue_crack!B2-0.9</f>
        <v>0</v>
      </c>
      <c r="C2" s="1">
        <f>fatigue_crack!C2-0.9</f>
        <v>4.9999999999999933E-2</v>
      </c>
      <c r="D2" s="1">
        <f>fatigue_crack!D2-0.9</f>
        <v>9.9999999999999978E-2</v>
      </c>
      <c r="E2" s="1">
        <f>fatigue_crack!E2-0.9</f>
        <v>0.15000000000000002</v>
      </c>
      <c r="F2" s="1">
        <f>fatigue_crack!F2-0.9</f>
        <v>0.22000000000000008</v>
      </c>
      <c r="G2" s="1">
        <f>fatigue_crack!G2-0.9</f>
        <v>0.28999999999999992</v>
      </c>
      <c r="H2" s="1">
        <f>fatigue_crack!H2-0.9</f>
        <v>0.37</v>
      </c>
      <c r="I2" s="1">
        <f>fatigue_crack!I2-0.9</f>
        <v>0.45000000000000007</v>
      </c>
      <c r="J2" s="1">
        <f>fatigue_crack!J2-0.9</f>
        <v>0.57999999999999996</v>
      </c>
      <c r="K2" s="1">
        <f>fatigue_crack!K2-0.9</f>
        <v>0.73999999999999988</v>
      </c>
    </row>
    <row r="3" spans="1:11" x14ac:dyDescent="0.3">
      <c r="A3" s="1" t="s">
        <v>3</v>
      </c>
      <c r="B3" s="1">
        <f>fatigue_crack!B3-0.9</f>
        <v>0</v>
      </c>
      <c r="C3" s="1">
        <f>fatigue_crack!C3-0.9</f>
        <v>3.9999999999999925E-2</v>
      </c>
      <c r="D3" s="1">
        <f>fatigue_crack!D3-0.9</f>
        <v>7.999999999999996E-2</v>
      </c>
      <c r="E3" s="1">
        <f>fatigue_crack!E3-0.9</f>
        <v>0.13</v>
      </c>
      <c r="F3" s="1">
        <f>fatigue_crack!F3-0.9</f>
        <v>0.18000000000000005</v>
      </c>
      <c r="G3" s="1">
        <f>fatigue_crack!G3-0.9</f>
        <v>0.23999999999999988</v>
      </c>
      <c r="H3" s="1">
        <f>fatigue_crack!H3-0.9</f>
        <v>0.30999999999999994</v>
      </c>
      <c r="I3" s="1">
        <f>fatigue_crack!I3-0.9</f>
        <v>0.38</v>
      </c>
      <c r="J3" s="1">
        <f>fatigue_crack!J3-0.9</f>
        <v>0.47000000000000008</v>
      </c>
      <c r="K3" s="1">
        <f>fatigue_crack!K3-0.9</f>
        <v>0.56999999999999995</v>
      </c>
    </row>
    <row r="4" spans="1:11" x14ac:dyDescent="0.3">
      <c r="A4" s="1" t="s">
        <v>4</v>
      </c>
      <c r="B4" s="1">
        <f>fatigue_crack!B4-0.9</f>
        <v>0</v>
      </c>
      <c r="C4" s="1">
        <f>fatigue_crack!C4-0.9</f>
        <v>3.9999999999999925E-2</v>
      </c>
      <c r="D4" s="1">
        <f>fatigue_crack!D4-0.9</f>
        <v>7.999999999999996E-2</v>
      </c>
      <c r="E4" s="1">
        <f>fatigue_crack!E4-0.9</f>
        <v>0.13</v>
      </c>
      <c r="F4" s="1">
        <f>fatigue_crack!F4-0.9</f>
        <v>0.18000000000000005</v>
      </c>
      <c r="G4" s="1">
        <f>fatigue_crack!G4-0.9</f>
        <v>0.22999999999999987</v>
      </c>
      <c r="H4" s="1">
        <f>fatigue_crack!H4-0.9</f>
        <v>0.28999999999999992</v>
      </c>
      <c r="I4" s="1">
        <f>fatigue_crack!I4-0.9</f>
        <v>0.36</v>
      </c>
      <c r="J4" s="1">
        <f>fatigue_crack!J4-0.9</f>
        <v>0.45000000000000007</v>
      </c>
      <c r="K4" s="1">
        <f>fatigue_crack!K4-0.9</f>
        <v>0.55999999999999994</v>
      </c>
    </row>
    <row r="5" spans="1:11" x14ac:dyDescent="0.3">
      <c r="A5" s="1" t="s">
        <v>5</v>
      </c>
      <c r="B5" s="1">
        <f>fatigue_crack!B5-0.9</f>
        <v>0</v>
      </c>
      <c r="C5" s="1">
        <f>fatigue_crack!C5-0.9</f>
        <v>3.9999999999999925E-2</v>
      </c>
      <c r="D5" s="1">
        <f>fatigue_crack!D5-0.9</f>
        <v>7.999999999999996E-2</v>
      </c>
      <c r="E5" s="1">
        <f>fatigue_crack!E5-0.9</f>
        <v>0.13</v>
      </c>
      <c r="F5" s="1">
        <f>fatigue_crack!F5-0.9</f>
        <v>0.17000000000000004</v>
      </c>
      <c r="G5" s="1">
        <f>fatigue_crack!G5-0.9</f>
        <v>0.22000000000000008</v>
      </c>
      <c r="H5" s="1">
        <f>fatigue_crack!H5-0.9</f>
        <v>0.28999999999999992</v>
      </c>
      <c r="I5" s="1">
        <f>fatigue_crack!I5-0.9</f>
        <v>0.35</v>
      </c>
      <c r="J5" s="1">
        <f>fatigue_crack!J5-0.9</f>
        <v>0.44000000000000006</v>
      </c>
      <c r="K5" s="1">
        <f>fatigue_crack!K5-0.9</f>
        <v>0.52999999999999992</v>
      </c>
    </row>
    <row r="6" spans="1:11" x14ac:dyDescent="0.3">
      <c r="A6" s="1" t="s">
        <v>6</v>
      </c>
      <c r="B6" s="1">
        <f>fatigue_crack!B6-0.9</f>
        <v>0</v>
      </c>
      <c r="C6" s="1">
        <f>fatigue_crack!C6-0.9</f>
        <v>3.9999999999999925E-2</v>
      </c>
      <c r="D6" s="1">
        <f>fatigue_crack!D6-0.9</f>
        <v>7.999999999999996E-2</v>
      </c>
      <c r="E6" s="1">
        <f>fatigue_crack!E6-0.9</f>
        <v>0.13</v>
      </c>
      <c r="F6" s="1">
        <f>fatigue_crack!F6-0.9</f>
        <v>0.17000000000000004</v>
      </c>
      <c r="G6" s="1">
        <f>fatigue_crack!G6-0.9</f>
        <v>0.22000000000000008</v>
      </c>
      <c r="H6" s="1">
        <f>fatigue_crack!H6-0.9</f>
        <v>0.28999999999999992</v>
      </c>
      <c r="I6" s="1">
        <f>fatigue_crack!I6-0.9</f>
        <v>0.33999999999999997</v>
      </c>
      <c r="J6" s="1">
        <f>fatigue_crack!J6-0.9</f>
        <v>0.44000000000000006</v>
      </c>
      <c r="K6" s="1">
        <f>fatigue_crack!K6-0.9</f>
        <v>0.52999999999999992</v>
      </c>
    </row>
    <row r="7" spans="1:11" x14ac:dyDescent="0.3">
      <c r="A7" s="1" t="s">
        <v>7</v>
      </c>
      <c r="B7" s="1">
        <f>fatigue_crack!B7-0.9</f>
        <v>0</v>
      </c>
      <c r="C7" s="1">
        <f>fatigue_crack!C7-0.9</f>
        <v>3.9999999999999925E-2</v>
      </c>
      <c r="D7" s="1">
        <f>fatigue_crack!D7-0.9</f>
        <v>7.999999999999996E-2</v>
      </c>
      <c r="E7" s="1">
        <f>fatigue_crack!E7-0.9</f>
        <v>0.13</v>
      </c>
      <c r="F7" s="1">
        <f>fatigue_crack!F7-0.9</f>
        <v>0.17000000000000004</v>
      </c>
      <c r="G7" s="1">
        <f>fatigue_crack!G7-0.9</f>
        <v>0.22000000000000008</v>
      </c>
      <c r="H7" s="1">
        <f>fatigue_crack!H7-0.9</f>
        <v>0.27999999999999992</v>
      </c>
      <c r="I7" s="1">
        <f>fatigue_crack!I7-0.9</f>
        <v>0.32999999999999996</v>
      </c>
      <c r="J7" s="1">
        <f>fatigue_crack!J7-0.9</f>
        <v>0.43000000000000005</v>
      </c>
      <c r="K7" s="1">
        <f>fatigue_crack!K7-0.9</f>
        <v>0.5099999999999999</v>
      </c>
    </row>
    <row r="8" spans="1:11" x14ac:dyDescent="0.3">
      <c r="A8" s="1" t="s">
        <v>8</v>
      </c>
      <c r="B8" s="1">
        <f>fatigue_crack!B8-0.9</f>
        <v>0</v>
      </c>
      <c r="C8" s="1">
        <f>fatigue_crack!C8-0.9</f>
        <v>3.9999999999999925E-2</v>
      </c>
      <c r="D8" s="1">
        <f>fatigue_crack!D8-0.9</f>
        <v>7.999999999999996E-2</v>
      </c>
      <c r="E8" s="1">
        <f>fatigue_crack!E8-0.9</f>
        <v>0.12</v>
      </c>
      <c r="F8" s="1">
        <f>fatigue_crack!F8-0.9</f>
        <v>0.17000000000000004</v>
      </c>
      <c r="G8" s="1">
        <f>fatigue_crack!G8-0.9</f>
        <v>0.21000000000000008</v>
      </c>
      <c r="H8" s="1">
        <f>fatigue_crack!H8-0.9</f>
        <v>0.26999999999999991</v>
      </c>
      <c r="I8" s="1">
        <f>fatigue_crack!I8-0.9</f>
        <v>0.32999999999999996</v>
      </c>
      <c r="J8" s="1">
        <f>fatigue_crack!J8-0.9</f>
        <v>0.42000000000000004</v>
      </c>
      <c r="K8" s="1">
        <f>fatigue_crack!K8-0.9</f>
        <v>0.5099999999999999</v>
      </c>
    </row>
    <row r="9" spans="1:11" x14ac:dyDescent="0.3">
      <c r="A9" s="1" t="s">
        <v>9</v>
      </c>
      <c r="B9" s="1">
        <f>fatigue_crack!B9-0.9</f>
        <v>0</v>
      </c>
      <c r="C9" s="1">
        <f>fatigue_crack!C9-0.9</f>
        <v>3.0000000000000027E-2</v>
      </c>
      <c r="D9" s="1">
        <f>fatigue_crack!D9-0.9</f>
        <v>6.9999999999999951E-2</v>
      </c>
      <c r="E9" s="1">
        <f>fatigue_crack!E9-0.9</f>
        <v>9.9999999999999978E-2</v>
      </c>
      <c r="F9" s="1">
        <f>fatigue_crack!F9-0.9</f>
        <v>0.16000000000000003</v>
      </c>
      <c r="G9" s="1">
        <f>fatigue_crack!G9-0.9</f>
        <v>0.21000000000000008</v>
      </c>
      <c r="H9" s="1">
        <f>fatigue_crack!H9-0.9</f>
        <v>0.26999999999999991</v>
      </c>
      <c r="I9" s="1">
        <f>fatigue_crack!I9-0.9</f>
        <v>0.32999999999999996</v>
      </c>
      <c r="J9" s="1">
        <f>fatigue_crack!J9-0.9</f>
        <v>0.4</v>
      </c>
      <c r="K9" s="1">
        <f>fatigue_crack!K9-0.9</f>
        <v>0.48999999999999988</v>
      </c>
    </row>
    <row r="10" spans="1:11" x14ac:dyDescent="0.3">
      <c r="A10" s="1" t="s">
        <v>10</v>
      </c>
      <c r="B10" s="1">
        <f>fatigue_crack!B10-0.9</f>
        <v>0</v>
      </c>
      <c r="C10" s="1">
        <f>fatigue_crack!C10-0.9</f>
        <v>2.0000000000000018E-2</v>
      </c>
      <c r="D10" s="1">
        <f>fatigue_crack!D10-0.9</f>
        <v>6.9999999999999951E-2</v>
      </c>
      <c r="E10" s="1">
        <f>fatigue_crack!E10-0.9</f>
        <v>0.10999999999999999</v>
      </c>
      <c r="F10" s="1">
        <f>fatigue_crack!F10-0.9</f>
        <v>0.15000000000000002</v>
      </c>
      <c r="G10" s="1">
        <f>fatigue_crack!G10-0.9</f>
        <v>0.19000000000000006</v>
      </c>
      <c r="H10" s="1">
        <f>fatigue_crack!H10-0.9</f>
        <v>0.24999999999999989</v>
      </c>
      <c r="I10" s="1">
        <f>fatigue_crack!I10-0.9</f>
        <v>0.30999999999999994</v>
      </c>
      <c r="J10" s="1">
        <f>fatigue_crack!J10-0.9</f>
        <v>0.38</v>
      </c>
      <c r="K10" s="1">
        <f>fatigue_crack!K10-0.9</f>
        <v>0.46000000000000008</v>
      </c>
    </row>
    <row r="11" spans="1:11" x14ac:dyDescent="0.3">
      <c r="A11" s="1" t="s">
        <v>11</v>
      </c>
      <c r="B11" s="1">
        <f>fatigue_crack!B11-0.9</f>
        <v>0</v>
      </c>
      <c r="C11" s="1">
        <f>fatigue_crack!C11-0.9</f>
        <v>2.0000000000000018E-2</v>
      </c>
      <c r="D11" s="1">
        <f>fatigue_crack!D11-0.9</f>
        <v>5.9999999999999942E-2</v>
      </c>
      <c r="E11" s="1">
        <f>fatigue_crack!E11-0.9</f>
        <v>9.9999999999999978E-2</v>
      </c>
      <c r="F11" s="1">
        <f>fatigue_crack!F11-0.9</f>
        <v>0.14000000000000001</v>
      </c>
      <c r="G11" s="1">
        <f>fatigue_crack!G11-0.9</f>
        <v>0.18000000000000005</v>
      </c>
      <c r="H11" s="1">
        <f>fatigue_crack!H11-0.9</f>
        <v>0.22999999999999987</v>
      </c>
      <c r="I11" s="1">
        <f>fatigue_crack!I11-0.9</f>
        <v>0.28999999999999992</v>
      </c>
      <c r="J11" s="1">
        <f>fatigue_crack!J11-0.9</f>
        <v>0.36</v>
      </c>
      <c r="K11" s="1">
        <f>fatigue_crack!K11-0.9</f>
        <v>0.44000000000000006</v>
      </c>
    </row>
    <row r="12" spans="1:11" x14ac:dyDescent="0.3">
      <c r="A12" s="1" t="s">
        <v>12</v>
      </c>
      <c r="B12" s="1">
        <f>fatigue_crack!B12-0.9</f>
        <v>0</v>
      </c>
      <c r="C12" s="1">
        <f>fatigue_crack!C12-0.9</f>
        <v>3.0000000000000027E-2</v>
      </c>
      <c r="D12" s="1">
        <f>fatigue_crack!D12-0.9</f>
        <v>5.9999999999999942E-2</v>
      </c>
      <c r="E12" s="1">
        <f>fatigue_crack!E12-0.9</f>
        <v>9.9999999999999978E-2</v>
      </c>
      <c r="F12" s="1">
        <f>fatigue_crack!F12-0.9</f>
        <v>0.14000000000000001</v>
      </c>
      <c r="G12" s="1">
        <f>fatigue_crack!G12-0.9</f>
        <v>0.18000000000000005</v>
      </c>
      <c r="H12" s="1">
        <f>fatigue_crack!H12-0.9</f>
        <v>0.22999999999999987</v>
      </c>
      <c r="I12" s="1">
        <f>fatigue_crack!I12-0.9</f>
        <v>0.27999999999999992</v>
      </c>
      <c r="J12" s="1">
        <f>fatigue_crack!J12-0.9</f>
        <v>0.33999999999999997</v>
      </c>
      <c r="K12" s="1">
        <f>fatigue_crack!K12-0.9</f>
        <v>0.41000000000000003</v>
      </c>
    </row>
    <row r="13" spans="1:11" x14ac:dyDescent="0.3">
      <c r="A13" s="1" t="s">
        <v>13</v>
      </c>
      <c r="B13" s="1">
        <f>fatigue_crack!B13-0.9</f>
        <v>0</v>
      </c>
      <c r="C13" s="1">
        <f>fatigue_crack!C13-0.9</f>
        <v>3.0000000000000027E-2</v>
      </c>
      <c r="D13" s="1">
        <f>fatigue_crack!D13-0.9</f>
        <v>6.9999999999999951E-2</v>
      </c>
      <c r="E13" s="1">
        <f>fatigue_crack!E13-0.9</f>
        <v>9.9999999999999978E-2</v>
      </c>
      <c r="F13" s="1">
        <f>fatigue_crack!F13-0.9</f>
        <v>0.13</v>
      </c>
      <c r="G13" s="1">
        <f>fatigue_crack!G13-0.9</f>
        <v>0.17000000000000004</v>
      </c>
      <c r="H13" s="1">
        <f>fatigue_crack!H13-0.9</f>
        <v>0.20000000000000007</v>
      </c>
      <c r="I13" s="1">
        <f>fatigue_crack!I13-0.9</f>
        <v>0.2599999999999999</v>
      </c>
      <c r="J13" s="1">
        <f>fatigue_crack!J13-0.9</f>
        <v>0.31999999999999995</v>
      </c>
      <c r="K13" s="1">
        <f>fatigue_crack!K13-0.9</f>
        <v>0.39</v>
      </c>
    </row>
    <row r="14" spans="1:11" x14ac:dyDescent="0.3">
      <c r="A14" s="1" t="s">
        <v>14</v>
      </c>
      <c r="B14" s="1">
        <f>fatigue_crack!B14-0.9</f>
        <v>0</v>
      </c>
      <c r="C14" s="1">
        <f>fatigue_crack!C14-0.9</f>
        <v>2.0000000000000018E-2</v>
      </c>
      <c r="D14" s="1">
        <f>fatigue_crack!D14-0.9</f>
        <v>6.9999999999999951E-2</v>
      </c>
      <c r="E14" s="1">
        <f>fatigue_crack!E14-0.9</f>
        <v>8.9999999999999969E-2</v>
      </c>
      <c r="F14" s="1">
        <f>fatigue_crack!F14-0.9</f>
        <v>0.13</v>
      </c>
      <c r="G14" s="1">
        <f>fatigue_crack!G14-0.9</f>
        <v>0.16000000000000003</v>
      </c>
      <c r="H14" s="1">
        <f>fatigue_crack!H14-0.9</f>
        <v>0.20000000000000007</v>
      </c>
      <c r="I14" s="1">
        <f>fatigue_crack!I14-0.9</f>
        <v>0.23999999999999988</v>
      </c>
      <c r="J14" s="1">
        <f>fatigue_crack!J14-0.9</f>
        <v>0.29999999999999993</v>
      </c>
      <c r="K14" s="1">
        <f>fatigue_crack!K14-0.9</f>
        <v>0.36</v>
      </c>
    </row>
    <row r="15" spans="1:11" x14ac:dyDescent="0.3">
      <c r="A15" s="1" t="s">
        <v>15</v>
      </c>
      <c r="B15" s="1">
        <f>fatigue_crack!B15-0.9</f>
        <v>0</v>
      </c>
      <c r="C15" s="1">
        <f>fatigue_crack!C15-0.9</f>
        <v>3.0000000000000027E-2</v>
      </c>
      <c r="D15" s="1">
        <f>fatigue_crack!D15-0.9</f>
        <v>5.9999999999999942E-2</v>
      </c>
      <c r="E15" s="1">
        <f>fatigue_crack!E15-0.9</f>
        <v>9.9999999999999978E-2</v>
      </c>
      <c r="F15" s="1">
        <f>fatigue_crack!F15-0.9</f>
        <v>0.13</v>
      </c>
      <c r="G15" s="1">
        <f>fatigue_crack!G15-0.9</f>
        <v>0.17000000000000004</v>
      </c>
      <c r="H15" s="1">
        <f>fatigue_crack!H15-0.9</f>
        <v>0.22000000000000008</v>
      </c>
      <c r="I15" s="1">
        <f>fatigue_crack!I15-0.9</f>
        <v>0.2599999999999999</v>
      </c>
      <c r="J15" s="1">
        <f>fatigue_crack!J15-0.9</f>
        <v>0.29999999999999993</v>
      </c>
      <c r="K15" s="1">
        <f>fatigue_crack!K15-0.9</f>
        <v>0.36</v>
      </c>
    </row>
    <row r="16" spans="1:11" x14ac:dyDescent="0.3">
      <c r="A16" s="1" t="s">
        <v>16</v>
      </c>
      <c r="B16" s="1">
        <f>fatigue_crack!B16-0.9</f>
        <v>0</v>
      </c>
      <c r="C16" s="1">
        <f>fatigue_crack!C16-0.9</f>
        <v>2.0000000000000018E-2</v>
      </c>
      <c r="D16" s="1">
        <f>fatigue_crack!D16-0.9</f>
        <v>5.9999999999999942E-2</v>
      </c>
      <c r="E16" s="1">
        <f>fatigue_crack!E16-0.9</f>
        <v>8.9999999999999969E-2</v>
      </c>
      <c r="F16" s="1">
        <f>fatigue_crack!F16-0.9</f>
        <v>0.13</v>
      </c>
      <c r="G16" s="1">
        <f>fatigue_crack!G16-0.9</f>
        <v>0.16000000000000003</v>
      </c>
      <c r="H16" s="1">
        <f>fatigue_crack!H16-0.9</f>
        <v>0.20000000000000007</v>
      </c>
      <c r="I16" s="1">
        <f>fatigue_crack!I16-0.9</f>
        <v>0.2599999999999999</v>
      </c>
      <c r="J16" s="1">
        <f>fatigue_crack!J16-0.9</f>
        <v>0.30999999999999994</v>
      </c>
      <c r="K16" s="1">
        <f>fatigue_crack!K16-0.9</f>
        <v>0.37</v>
      </c>
    </row>
    <row r="17" spans="1:11" x14ac:dyDescent="0.3">
      <c r="A17" s="1" t="s">
        <v>17</v>
      </c>
      <c r="B17" s="1">
        <f>fatigue_crack!B17-0.9</f>
        <v>0</v>
      </c>
      <c r="C17" s="1">
        <f>fatigue_crack!C17-0.9</f>
        <v>2.0000000000000018E-2</v>
      </c>
      <c r="D17" s="1">
        <f>fatigue_crack!D17-0.9</f>
        <v>4.9999999999999933E-2</v>
      </c>
      <c r="E17" s="1">
        <f>fatigue_crack!E17-0.9</f>
        <v>6.9999999999999951E-2</v>
      </c>
      <c r="F17" s="1">
        <f>fatigue_crack!F17-0.9</f>
        <v>9.9999999999999978E-2</v>
      </c>
      <c r="G17" s="1">
        <f>fatigue_crack!G17-0.9</f>
        <v>0.13</v>
      </c>
      <c r="H17" s="1">
        <f>fatigue_crack!H17-0.9</f>
        <v>0.17000000000000004</v>
      </c>
      <c r="I17" s="1">
        <f>fatigue_crack!I17-0.9</f>
        <v>0.21000000000000008</v>
      </c>
      <c r="J17" s="1">
        <f>fatigue_crack!J17-0.9</f>
        <v>0.2599999999999999</v>
      </c>
      <c r="K17" s="1">
        <f>fatigue_crack!K17-0.9</f>
        <v>0.31999999999999995</v>
      </c>
    </row>
    <row r="18" spans="1:11" x14ac:dyDescent="0.3">
      <c r="A18" s="1" t="s">
        <v>18</v>
      </c>
      <c r="B18" s="1">
        <f>fatigue_crack!B18-0.9</f>
        <v>0</v>
      </c>
      <c r="C18" s="1">
        <f>fatigue_crack!C18-0.9</f>
        <v>3.0000000000000027E-2</v>
      </c>
      <c r="D18" s="1">
        <f>fatigue_crack!D18-0.9</f>
        <v>5.9999999999999942E-2</v>
      </c>
      <c r="E18" s="1">
        <f>fatigue_crack!E18-0.9</f>
        <v>6.9999999999999951E-2</v>
      </c>
      <c r="F18" s="1">
        <f>fatigue_crack!F18-0.9</f>
        <v>9.9999999999999978E-2</v>
      </c>
      <c r="G18" s="1">
        <f>fatigue_crack!G18-0.9</f>
        <v>0.15000000000000002</v>
      </c>
      <c r="H18" s="1">
        <f>fatigue_crack!H18-0.9</f>
        <v>0.18000000000000005</v>
      </c>
      <c r="I18" s="1">
        <f>fatigue_crack!I18-0.9</f>
        <v>0.21000000000000008</v>
      </c>
      <c r="J18" s="1">
        <f>fatigue_crack!J18-0.9</f>
        <v>0.2599999999999999</v>
      </c>
      <c r="K18" s="1">
        <f>fatigue_crack!K18-0.9</f>
        <v>0.29999999999999993</v>
      </c>
    </row>
    <row r="19" spans="1:11" x14ac:dyDescent="0.3">
      <c r="A19" s="1" t="s">
        <v>19</v>
      </c>
      <c r="B19" s="1">
        <f>fatigue_crack!B19-0.9</f>
        <v>0</v>
      </c>
      <c r="C19" s="1">
        <f>fatigue_crack!C19-0.9</f>
        <v>2.0000000000000018E-2</v>
      </c>
      <c r="D19" s="1">
        <f>fatigue_crack!D19-0.9</f>
        <v>3.9999999999999925E-2</v>
      </c>
      <c r="E19" s="1">
        <f>fatigue_crack!E19-0.9</f>
        <v>6.9999999999999951E-2</v>
      </c>
      <c r="F19" s="1">
        <f>fatigue_crack!F19-0.9</f>
        <v>0.10999999999999999</v>
      </c>
      <c r="G19" s="1">
        <f>fatigue_crack!G19-0.9</f>
        <v>0.14000000000000001</v>
      </c>
      <c r="H19" s="1">
        <f>fatigue_crack!H19-0.9</f>
        <v>0.17000000000000004</v>
      </c>
      <c r="I19" s="1">
        <f>fatigue_crack!I19-0.9</f>
        <v>0.19000000000000006</v>
      </c>
      <c r="J19" s="1">
        <f>fatigue_crack!J19-0.9</f>
        <v>0.23999999999999988</v>
      </c>
      <c r="K19" s="1">
        <f>fatigue_crack!K19-0.9</f>
        <v>0.28999999999999992</v>
      </c>
    </row>
    <row r="20" spans="1:11" x14ac:dyDescent="0.3">
      <c r="A20" s="1" t="s">
        <v>20</v>
      </c>
      <c r="B20" s="1">
        <f>fatigue_crack!B20-0.9</f>
        <v>0</v>
      </c>
      <c r="C20" s="1">
        <f>fatigue_crack!C20-0.9</f>
        <v>2.0000000000000018E-2</v>
      </c>
      <c r="D20" s="1">
        <f>fatigue_crack!D20-0.9</f>
        <v>3.9999999999999925E-2</v>
      </c>
      <c r="E20" s="1">
        <f>fatigue_crack!E20-0.9</f>
        <v>6.9999999999999951E-2</v>
      </c>
      <c r="F20" s="1">
        <f>fatigue_crack!F20-0.9</f>
        <v>8.9999999999999969E-2</v>
      </c>
      <c r="G20" s="1">
        <f>fatigue_crack!G20-0.9</f>
        <v>0.12</v>
      </c>
      <c r="H20" s="1">
        <f>fatigue_crack!H20-0.9</f>
        <v>0.15000000000000002</v>
      </c>
      <c r="I20" s="1">
        <f>fatigue_crack!I20-0.9</f>
        <v>0.18000000000000005</v>
      </c>
      <c r="J20" s="1">
        <f>fatigue_crack!J20-0.9</f>
        <v>0.22000000000000008</v>
      </c>
      <c r="K20" s="1">
        <f>fatigue_crack!K20-0.9</f>
        <v>0.2599999999999999</v>
      </c>
    </row>
    <row r="21" spans="1:11" x14ac:dyDescent="0.3">
      <c r="A21" s="1" t="s">
        <v>21</v>
      </c>
      <c r="B21" s="1">
        <f>fatigue_crack!B21-0.9</f>
        <v>0</v>
      </c>
      <c r="C21" s="1">
        <f>fatigue_crack!C21-0.9</f>
        <v>2.0000000000000018E-2</v>
      </c>
      <c r="D21" s="1">
        <f>fatigue_crack!D21-0.9</f>
        <v>3.9999999999999925E-2</v>
      </c>
      <c r="E21" s="1">
        <f>fatigue_crack!E21-0.9</f>
        <v>6.9999999999999951E-2</v>
      </c>
      <c r="F21" s="1">
        <f>fatigue_crack!F21-0.9</f>
        <v>8.9999999999999969E-2</v>
      </c>
      <c r="G21" s="1">
        <f>fatigue_crack!G21-0.9</f>
        <v>0.12</v>
      </c>
      <c r="H21" s="1">
        <f>fatigue_crack!H21-0.9</f>
        <v>0.15000000000000002</v>
      </c>
      <c r="I21" s="1">
        <f>fatigue_crack!I21-0.9</f>
        <v>0.18000000000000005</v>
      </c>
      <c r="J21" s="1">
        <f>fatigue_crack!J21-0.9</f>
        <v>0.22000000000000008</v>
      </c>
      <c r="K21" s="1">
        <f>fatigue_crack!K21-0.9</f>
        <v>0.2599999999999999</v>
      </c>
    </row>
    <row r="22" spans="1:11" x14ac:dyDescent="0.3">
      <c r="A22" s="1" t="s">
        <v>22</v>
      </c>
      <c r="B22" s="1">
        <f>fatigue_crack!B22-0.9</f>
        <v>0</v>
      </c>
      <c r="C22" s="1">
        <f>fatigue_crack!C22-0.9</f>
        <v>2.0000000000000018E-2</v>
      </c>
      <c r="D22" s="1">
        <f>fatigue_crack!D22-0.9</f>
        <v>3.9999999999999925E-2</v>
      </c>
      <c r="E22" s="1">
        <f>fatigue_crack!E22-0.9</f>
        <v>6.9999999999999951E-2</v>
      </c>
      <c r="F22" s="1">
        <f>fatigue_crack!F22-0.9</f>
        <v>8.9999999999999969E-2</v>
      </c>
      <c r="G22" s="1">
        <f>fatigue_crack!G22-0.9</f>
        <v>0.12</v>
      </c>
      <c r="H22" s="1">
        <f>fatigue_crack!H22-0.9</f>
        <v>0.14000000000000001</v>
      </c>
      <c r="I22" s="1">
        <f>fatigue_crack!I22-0.9</f>
        <v>0.17000000000000004</v>
      </c>
      <c r="J22" s="1">
        <f>fatigue_crack!J22-0.9</f>
        <v>0.21000000000000008</v>
      </c>
      <c r="K22" s="1">
        <f>fatigue_crack!K22-0.9</f>
        <v>0.23999999999999988</v>
      </c>
    </row>
    <row r="23" spans="1:11" x14ac:dyDescent="0.3">
      <c r="A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5"/>
  <sheetViews>
    <sheetView tabSelected="1" zoomScale="77" workbookViewId="0">
      <selection activeCell="I13" sqref="I13"/>
    </sheetView>
  </sheetViews>
  <sheetFormatPr defaultColWidth="9.109375" defaultRowHeight="14.4" x14ac:dyDescent="0.3"/>
  <cols>
    <col min="1" max="13" width="9.109375" style="1"/>
    <col min="14" max="14" width="12.44140625" style="1" bestFit="1" customWidth="1"/>
    <col min="15" max="16384" width="9.109375" style="1"/>
  </cols>
  <sheetData>
    <row r="1" spans="1:14" x14ac:dyDescent="0.3">
      <c r="A1" s="1" t="s">
        <v>1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4" x14ac:dyDescent="0.3">
      <c r="A2" s="1" t="s">
        <v>2</v>
      </c>
      <c r="B2" s="1">
        <f>fatigue_crack!B2-0.9</f>
        <v>0</v>
      </c>
      <c r="C2" s="1">
        <f>fatigue_crack!C2-0.9</f>
        <v>4.9999999999999933E-2</v>
      </c>
      <c r="D2" s="1">
        <f>fatigue_crack!D2-0.9</f>
        <v>9.9999999999999978E-2</v>
      </c>
      <c r="E2" s="1">
        <f>fatigue_crack!E2-0.9</f>
        <v>0.15000000000000002</v>
      </c>
      <c r="F2" s="1">
        <f>fatigue_crack!F2-0.9</f>
        <v>0.22000000000000008</v>
      </c>
      <c r="G2" s="1">
        <f>fatigue_crack!G2-0.9</f>
        <v>0.28999999999999992</v>
      </c>
      <c r="H2" s="1">
        <f>fatigue_crack!H2-0.9</f>
        <v>0.37</v>
      </c>
      <c r="I2" s="1">
        <f>fatigue_crack!I2-0.9</f>
        <v>0.45000000000000007</v>
      </c>
      <c r="J2" s="1">
        <f>fatigue_crack!J2-0.9</f>
        <v>0.57999999999999996</v>
      </c>
      <c r="K2" s="1">
        <f>fatigue_crack!K2-0.9</f>
        <v>0.73999999999999988</v>
      </c>
      <c r="M2" s="2" t="s">
        <v>23</v>
      </c>
      <c r="N2" s="1">
        <v>2.1582409090955001E-2</v>
      </c>
    </row>
    <row r="3" spans="1:14" x14ac:dyDescent="0.3">
      <c r="A3" s="1" t="s">
        <v>3</v>
      </c>
      <c r="B3" s="1">
        <f>fatigue_crack!B3-0.9</f>
        <v>0</v>
      </c>
      <c r="C3" s="1">
        <f>fatigue_crack!C3-0.9</f>
        <v>3.9999999999999925E-2</v>
      </c>
      <c r="D3" s="1">
        <f>fatigue_crack!D3-0.9</f>
        <v>7.999999999999996E-2</v>
      </c>
      <c r="E3" s="1">
        <f>fatigue_crack!E3-0.9</f>
        <v>0.13</v>
      </c>
      <c r="F3" s="1">
        <f>fatigue_crack!F3-0.9</f>
        <v>0.18000000000000005</v>
      </c>
      <c r="G3" s="1">
        <f>fatigue_crack!G3-0.9</f>
        <v>0.23999999999999988</v>
      </c>
      <c r="H3" s="1">
        <f>fatigue_crack!H3-0.9</f>
        <v>0.30999999999999994</v>
      </c>
      <c r="I3" s="1">
        <f>fatigue_crack!I3-0.9</f>
        <v>0.38</v>
      </c>
      <c r="J3" s="1">
        <f>fatigue_crack!J3-0.9</f>
        <v>0.47000000000000008</v>
      </c>
      <c r="K3" s="1">
        <f>fatigue_crack!K3-0.9</f>
        <v>0.56999999999999995</v>
      </c>
      <c r="M3" s="1" t="s">
        <v>24</v>
      </c>
      <c r="N3" s="1">
        <v>1.34168436877612</v>
      </c>
    </row>
    <row r="4" spans="1:14" x14ac:dyDescent="0.3">
      <c r="A4" s="1" t="s">
        <v>4</v>
      </c>
      <c r="B4" s="1">
        <f>fatigue_crack!B4-0.9</f>
        <v>0</v>
      </c>
      <c r="C4" s="1">
        <f>fatigue_crack!C4-0.9</f>
        <v>3.9999999999999925E-2</v>
      </c>
      <c r="D4" s="1">
        <f>fatigue_crack!D4-0.9</f>
        <v>7.999999999999996E-2</v>
      </c>
      <c r="E4" s="1">
        <f>fatigue_crack!E4-0.9</f>
        <v>0.13</v>
      </c>
      <c r="F4" s="1">
        <f>fatigue_crack!F4-0.9</f>
        <v>0.18000000000000005</v>
      </c>
      <c r="G4" s="1">
        <f>fatigue_crack!G4-0.9</f>
        <v>0.22999999999999987</v>
      </c>
      <c r="H4" s="1">
        <f>fatigue_crack!H4-0.9</f>
        <v>0.28999999999999992</v>
      </c>
      <c r="I4" s="1">
        <f>fatigue_crack!I4-0.9</f>
        <v>0.36</v>
      </c>
      <c r="J4" s="1">
        <f>fatigue_crack!J4-0.9</f>
        <v>0.45000000000000007</v>
      </c>
      <c r="K4" s="1">
        <f>fatigue_crack!K4-0.9</f>
        <v>0.55999999999999994</v>
      </c>
    </row>
    <row r="5" spans="1:14" x14ac:dyDescent="0.3">
      <c r="A5" s="1" t="s">
        <v>5</v>
      </c>
      <c r="B5" s="1">
        <f>fatigue_crack!B5-0.9</f>
        <v>0</v>
      </c>
      <c r="C5" s="1">
        <f>fatigue_crack!C5-0.9</f>
        <v>3.9999999999999925E-2</v>
      </c>
      <c r="D5" s="1">
        <f>fatigue_crack!D5-0.9</f>
        <v>7.999999999999996E-2</v>
      </c>
      <c r="E5" s="1">
        <f>fatigue_crack!E5-0.9</f>
        <v>0.13</v>
      </c>
      <c r="F5" s="1">
        <f>fatigue_crack!F5-0.9</f>
        <v>0.17000000000000004</v>
      </c>
      <c r="G5" s="1">
        <f>fatigue_crack!G5-0.9</f>
        <v>0.22000000000000008</v>
      </c>
      <c r="H5" s="1">
        <f>fatigue_crack!H5-0.9</f>
        <v>0.28999999999999992</v>
      </c>
      <c r="I5" s="1">
        <f>fatigue_crack!I5-0.9</f>
        <v>0.35</v>
      </c>
      <c r="J5" s="1">
        <f>fatigue_crack!J5-0.9</f>
        <v>0.44000000000000006</v>
      </c>
      <c r="K5" s="1">
        <f>fatigue_crack!K5-0.9</f>
        <v>0.52999999999999992</v>
      </c>
      <c r="M5" s="1" t="s">
        <v>25</v>
      </c>
      <c r="N5" s="1">
        <f>SUMSQ(B25:K25)/COUNT(B25:K25)</f>
        <v>6.1015418340817551E-5</v>
      </c>
    </row>
    <row r="6" spans="1:14" x14ac:dyDescent="0.3">
      <c r="A6" s="1" t="s">
        <v>6</v>
      </c>
      <c r="B6" s="1">
        <f>fatigue_crack!B6-0.9</f>
        <v>0</v>
      </c>
      <c r="C6" s="1">
        <f>fatigue_crack!C6-0.9</f>
        <v>3.9999999999999925E-2</v>
      </c>
      <c r="D6" s="1">
        <f>fatigue_crack!D6-0.9</f>
        <v>7.999999999999996E-2</v>
      </c>
      <c r="E6" s="1">
        <f>fatigue_crack!E6-0.9</f>
        <v>0.13</v>
      </c>
      <c r="F6" s="1">
        <f>fatigue_crack!F6-0.9</f>
        <v>0.17000000000000004</v>
      </c>
      <c r="G6" s="1">
        <f>fatigue_crack!G6-0.9</f>
        <v>0.22000000000000008</v>
      </c>
      <c r="H6" s="1">
        <f>fatigue_crack!H6-0.9</f>
        <v>0.28999999999999992</v>
      </c>
      <c r="I6" s="1">
        <f>fatigue_crack!I6-0.9</f>
        <v>0.33999999999999997</v>
      </c>
      <c r="J6" s="1">
        <f>fatigue_crack!J6-0.9</f>
        <v>0.44000000000000006</v>
      </c>
      <c r="K6" s="1">
        <f>fatigue_crack!K6-0.9</f>
        <v>0.52999999999999992</v>
      </c>
    </row>
    <row r="7" spans="1:14" x14ac:dyDescent="0.3">
      <c r="A7" s="1" t="s">
        <v>7</v>
      </c>
      <c r="B7" s="1">
        <f>fatigue_crack!B7-0.9</f>
        <v>0</v>
      </c>
      <c r="C7" s="1">
        <f>fatigue_crack!C7-0.9</f>
        <v>3.9999999999999925E-2</v>
      </c>
      <c r="D7" s="1">
        <f>fatigue_crack!D7-0.9</f>
        <v>7.999999999999996E-2</v>
      </c>
      <c r="E7" s="1">
        <f>fatigue_crack!E7-0.9</f>
        <v>0.13</v>
      </c>
      <c r="F7" s="1">
        <f>fatigue_crack!F7-0.9</f>
        <v>0.17000000000000004</v>
      </c>
      <c r="G7" s="1">
        <f>fatigue_crack!G7-0.9</f>
        <v>0.22000000000000008</v>
      </c>
      <c r="H7" s="1">
        <f>fatigue_crack!H7-0.9</f>
        <v>0.27999999999999992</v>
      </c>
      <c r="I7" s="1">
        <f>fatigue_crack!I7-0.9</f>
        <v>0.32999999999999996</v>
      </c>
      <c r="J7" s="1">
        <f>fatigue_crack!J7-0.9</f>
        <v>0.43000000000000005</v>
      </c>
      <c r="K7" s="1">
        <f>fatigue_crack!K7-0.9</f>
        <v>0.5099999999999999</v>
      </c>
    </row>
    <row r="8" spans="1:14" x14ac:dyDescent="0.3">
      <c r="A8" s="1" t="s">
        <v>8</v>
      </c>
      <c r="B8" s="1">
        <f>fatigue_crack!B8-0.9</f>
        <v>0</v>
      </c>
      <c r="C8" s="1">
        <f>fatigue_crack!C8-0.9</f>
        <v>3.9999999999999925E-2</v>
      </c>
      <c r="D8" s="1">
        <f>fatigue_crack!D8-0.9</f>
        <v>7.999999999999996E-2</v>
      </c>
      <c r="E8" s="1">
        <f>fatigue_crack!E8-0.9</f>
        <v>0.12</v>
      </c>
      <c r="F8" s="1">
        <f>fatigue_crack!F8-0.9</f>
        <v>0.17000000000000004</v>
      </c>
      <c r="G8" s="1">
        <f>fatigue_crack!G8-0.9</f>
        <v>0.21000000000000008</v>
      </c>
      <c r="H8" s="1">
        <f>fatigue_crack!H8-0.9</f>
        <v>0.26999999999999991</v>
      </c>
      <c r="I8" s="1">
        <f>fatigue_crack!I8-0.9</f>
        <v>0.32999999999999996</v>
      </c>
      <c r="J8" s="1">
        <f>fatigue_crack!J8-0.9</f>
        <v>0.42000000000000004</v>
      </c>
      <c r="K8" s="1">
        <f>fatigue_crack!K8-0.9</f>
        <v>0.5099999999999999</v>
      </c>
    </row>
    <row r="9" spans="1:14" x14ac:dyDescent="0.3">
      <c r="A9" s="1" t="s">
        <v>9</v>
      </c>
      <c r="B9" s="1">
        <f>fatigue_crack!B9-0.9</f>
        <v>0</v>
      </c>
      <c r="C9" s="1">
        <f>fatigue_crack!C9-0.9</f>
        <v>3.0000000000000027E-2</v>
      </c>
      <c r="D9" s="1">
        <f>fatigue_crack!D9-0.9</f>
        <v>6.9999999999999951E-2</v>
      </c>
      <c r="E9" s="1">
        <f>fatigue_crack!E9-0.9</f>
        <v>9.9999999999999978E-2</v>
      </c>
      <c r="F9" s="1">
        <f>fatigue_crack!F9-0.9</f>
        <v>0.16000000000000003</v>
      </c>
      <c r="G9" s="1">
        <f>fatigue_crack!G9-0.9</f>
        <v>0.21000000000000008</v>
      </c>
      <c r="H9" s="1">
        <f>fatigue_crack!H9-0.9</f>
        <v>0.26999999999999991</v>
      </c>
      <c r="I9" s="1">
        <f>fatigue_crack!I9-0.9</f>
        <v>0.32999999999999996</v>
      </c>
      <c r="J9" s="1">
        <f>fatigue_crack!J9-0.9</f>
        <v>0.4</v>
      </c>
      <c r="K9" s="1">
        <f>fatigue_crack!K9-0.9</f>
        <v>0.48999999999999988</v>
      </c>
    </row>
    <row r="10" spans="1:14" x14ac:dyDescent="0.3">
      <c r="A10" s="1" t="s">
        <v>10</v>
      </c>
      <c r="B10" s="1">
        <f>fatigue_crack!B10-0.9</f>
        <v>0</v>
      </c>
      <c r="C10" s="1">
        <f>fatigue_crack!C10-0.9</f>
        <v>2.0000000000000018E-2</v>
      </c>
      <c r="D10" s="1">
        <f>fatigue_crack!D10-0.9</f>
        <v>6.9999999999999951E-2</v>
      </c>
      <c r="E10" s="1">
        <f>fatigue_crack!E10-0.9</f>
        <v>0.10999999999999999</v>
      </c>
      <c r="F10" s="1">
        <f>fatigue_crack!F10-0.9</f>
        <v>0.15000000000000002</v>
      </c>
      <c r="G10" s="1">
        <f>fatigue_crack!G10-0.9</f>
        <v>0.19000000000000006</v>
      </c>
      <c r="H10" s="1">
        <f>fatigue_crack!H10-0.9</f>
        <v>0.24999999999999989</v>
      </c>
      <c r="I10" s="1">
        <f>fatigue_crack!I10-0.9</f>
        <v>0.30999999999999994</v>
      </c>
      <c r="J10" s="1">
        <f>fatigue_crack!J10-0.9</f>
        <v>0.38</v>
      </c>
      <c r="K10" s="1">
        <f>fatigue_crack!K10-0.9</f>
        <v>0.46000000000000008</v>
      </c>
    </row>
    <row r="11" spans="1:14" x14ac:dyDescent="0.3">
      <c r="A11" s="1" t="s">
        <v>11</v>
      </c>
      <c r="B11" s="1">
        <f>fatigue_crack!B11-0.9</f>
        <v>0</v>
      </c>
      <c r="C11" s="1">
        <f>fatigue_crack!C11-0.9</f>
        <v>2.0000000000000018E-2</v>
      </c>
      <c r="D11" s="1">
        <f>fatigue_crack!D11-0.9</f>
        <v>5.9999999999999942E-2</v>
      </c>
      <c r="E11" s="1">
        <f>fatigue_crack!E11-0.9</f>
        <v>9.9999999999999978E-2</v>
      </c>
      <c r="F11" s="1">
        <f>fatigue_crack!F11-0.9</f>
        <v>0.14000000000000001</v>
      </c>
      <c r="G11" s="1">
        <f>fatigue_crack!G11-0.9</f>
        <v>0.18000000000000005</v>
      </c>
      <c r="H11" s="1">
        <f>fatigue_crack!H11-0.9</f>
        <v>0.22999999999999987</v>
      </c>
      <c r="I11" s="1">
        <f>fatigue_crack!I11-0.9</f>
        <v>0.28999999999999992</v>
      </c>
      <c r="J11" s="1">
        <f>fatigue_crack!J11-0.9</f>
        <v>0.36</v>
      </c>
      <c r="K11" s="1">
        <f>fatigue_crack!K11-0.9</f>
        <v>0.44000000000000006</v>
      </c>
    </row>
    <row r="12" spans="1:14" x14ac:dyDescent="0.3">
      <c r="A12" s="1" t="s">
        <v>12</v>
      </c>
      <c r="B12" s="1">
        <f>fatigue_crack!B12-0.9</f>
        <v>0</v>
      </c>
      <c r="C12" s="1">
        <f>fatigue_crack!C12-0.9</f>
        <v>3.0000000000000027E-2</v>
      </c>
      <c r="D12" s="1">
        <f>fatigue_crack!D12-0.9</f>
        <v>5.9999999999999942E-2</v>
      </c>
      <c r="E12" s="1">
        <f>fatigue_crack!E12-0.9</f>
        <v>9.9999999999999978E-2</v>
      </c>
      <c r="F12" s="1">
        <f>fatigue_crack!F12-0.9</f>
        <v>0.14000000000000001</v>
      </c>
      <c r="G12" s="1">
        <f>fatigue_crack!G12-0.9</f>
        <v>0.18000000000000005</v>
      </c>
      <c r="H12" s="1">
        <f>fatigue_crack!H12-0.9</f>
        <v>0.22999999999999987</v>
      </c>
      <c r="I12" s="1">
        <f>fatigue_crack!I12-0.9</f>
        <v>0.27999999999999992</v>
      </c>
      <c r="J12" s="1">
        <f>fatigue_crack!J12-0.9</f>
        <v>0.33999999999999997</v>
      </c>
      <c r="K12" s="1">
        <f>fatigue_crack!K12-0.9</f>
        <v>0.41000000000000003</v>
      </c>
    </row>
    <row r="13" spans="1:14" x14ac:dyDescent="0.3">
      <c r="A13" s="1" t="s">
        <v>13</v>
      </c>
      <c r="B13" s="1">
        <f>fatigue_crack!B13-0.9</f>
        <v>0</v>
      </c>
      <c r="C13" s="1">
        <f>fatigue_crack!C13-0.9</f>
        <v>3.0000000000000027E-2</v>
      </c>
      <c r="D13" s="1">
        <f>fatigue_crack!D13-0.9</f>
        <v>6.9999999999999951E-2</v>
      </c>
      <c r="E13" s="1">
        <f>fatigue_crack!E13-0.9</f>
        <v>9.9999999999999978E-2</v>
      </c>
      <c r="F13" s="1">
        <f>fatigue_crack!F13-0.9</f>
        <v>0.13</v>
      </c>
      <c r="G13" s="1">
        <f>fatigue_crack!G13-0.9</f>
        <v>0.17000000000000004</v>
      </c>
      <c r="H13" s="1">
        <f>fatigue_crack!H13-0.9</f>
        <v>0.20000000000000007</v>
      </c>
      <c r="I13" s="1">
        <f>fatigue_crack!I13-0.9</f>
        <v>0.2599999999999999</v>
      </c>
      <c r="J13" s="1">
        <f>fatigue_crack!J13-0.9</f>
        <v>0.31999999999999995</v>
      </c>
      <c r="K13" s="1">
        <f>fatigue_crack!K13-0.9</f>
        <v>0.39</v>
      </c>
    </row>
    <row r="14" spans="1:14" x14ac:dyDescent="0.3">
      <c r="A14" s="1" t="s">
        <v>14</v>
      </c>
      <c r="B14" s="1">
        <f>fatigue_crack!B14-0.9</f>
        <v>0</v>
      </c>
      <c r="C14" s="1">
        <f>fatigue_crack!C14-0.9</f>
        <v>2.0000000000000018E-2</v>
      </c>
      <c r="D14" s="1">
        <f>fatigue_crack!D14-0.9</f>
        <v>6.9999999999999951E-2</v>
      </c>
      <c r="E14" s="1">
        <f>fatigue_crack!E14-0.9</f>
        <v>8.9999999999999969E-2</v>
      </c>
      <c r="F14" s="1">
        <f>fatigue_crack!F14-0.9</f>
        <v>0.13</v>
      </c>
      <c r="G14" s="1">
        <f>fatigue_crack!G14-0.9</f>
        <v>0.16000000000000003</v>
      </c>
      <c r="H14" s="1">
        <f>fatigue_crack!H14-0.9</f>
        <v>0.20000000000000007</v>
      </c>
      <c r="I14" s="1">
        <f>fatigue_crack!I14-0.9</f>
        <v>0.23999999999999988</v>
      </c>
      <c r="J14" s="1">
        <f>fatigue_crack!J14-0.9</f>
        <v>0.29999999999999993</v>
      </c>
      <c r="K14" s="1">
        <f>fatigue_crack!K14-0.9</f>
        <v>0.36</v>
      </c>
    </row>
    <row r="15" spans="1:14" x14ac:dyDescent="0.3">
      <c r="A15" s="1" t="s">
        <v>15</v>
      </c>
      <c r="B15" s="1">
        <f>fatigue_crack!B15-0.9</f>
        <v>0</v>
      </c>
      <c r="C15" s="1">
        <f>fatigue_crack!C15-0.9</f>
        <v>3.0000000000000027E-2</v>
      </c>
      <c r="D15" s="1">
        <f>fatigue_crack!D15-0.9</f>
        <v>5.9999999999999942E-2</v>
      </c>
      <c r="E15" s="1">
        <f>fatigue_crack!E15-0.9</f>
        <v>9.9999999999999978E-2</v>
      </c>
      <c r="F15" s="1">
        <f>fatigue_crack!F15-0.9</f>
        <v>0.13</v>
      </c>
      <c r="G15" s="1">
        <f>fatigue_crack!G15-0.9</f>
        <v>0.17000000000000004</v>
      </c>
      <c r="H15" s="1">
        <f>fatigue_crack!H15-0.9</f>
        <v>0.22000000000000008</v>
      </c>
      <c r="I15" s="1">
        <f>fatigue_crack!I15-0.9</f>
        <v>0.2599999999999999</v>
      </c>
      <c r="J15" s="1">
        <f>fatigue_crack!J15-0.9</f>
        <v>0.29999999999999993</v>
      </c>
      <c r="K15" s="1">
        <f>fatigue_crack!K15-0.9</f>
        <v>0.36</v>
      </c>
    </row>
    <row r="16" spans="1:14" x14ac:dyDescent="0.3">
      <c r="A16" s="1" t="s">
        <v>16</v>
      </c>
      <c r="B16" s="1">
        <f>fatigue_crack!B16-0.9</f>
        <v>0</v>
      </c>
      <c r="C16" s="1">
        <f>fatigue_crack!C16-0.9</f>
        <v>2.0000000000000018E-2</v>
      </c>
      <c r="D16" s="1">
        <f>fatigue_crack!D16-0.9</f>
        <v>5.9999999999999942E-2</v>
      </c>
      <c r="E16" s="1">
        <f>fatigue_crack!E16-0.9</f>
        <v>8.9999999999999969E-2</v>
      </c>
      <c r="F16" s="1">
        <f>fatigue_crack!F16-0.9</f>
        <v>0.13</v>
      </c>
      <c r="G16" s="1">
        <f>fatigue_crack!G16-0.9</f>
        <v>0.16000000000000003</v>
      </c>
      <c r="H16" s="1">
        <f>fatigue_crack!H16-0.9</f>
        <v>0.20000000000000007</v>
      </c>
      <c r="I16" s="1">
        <f>fatigue_crack!I16-0.9</f>
        <v>0.2599999999999999</v>
      </c>
      <c r="J16" s="1">
        <f>fatigue_crack!J16-0.9</f>
        <v>0.30999999999999994</v>
      </c>
      <c r="K16" s="1">
        <f>fatigue_crack!K16-0.9</f>
        <v>0.37</v>
      </c>
    </row>
    <row r="17" spans="1:11" x14ac:dyDescent="0.3">
      <c r="A17" s="1" t="s">
        <v>17</v>
      </c>
      <c r="B17" s="1">
        <f>fatigue_crack!B17-0.9</f>
        <v>0</v>
      </c>
      <c r="C17" s="1">
        <f>fatigue_crack!C17-0.9</f>
        <v>2.0000000000000018E-2</v>
      </c>
      <c r="D17" s="1">
        <f>fatigue_crack!D17-0.9</f>
        <v>4.9999999999999933E-2</v>
      </c>
      <c r="E17" s="1">
        <f>fatigue_crack!E17-0.9</f>
        <v>6.9999999999999951E-2</v>
      </c>
      <c r="F17" s="1">
        <f>fatigue_crack!F17-0.9</f>
        <v>9.9999999999999978E-2</v>
      </c>
      <c r="G17" s="1">
        <f>fatigue_crack!G17-0.9</f>
        <v>0.13</v>
      </c>
      <c r="H17" s="1">
        <f>fatigue_crack!H17-0.9</f>
        <v>0.17000000000000004</v>
      </c>
      <c r="I17" s="1">
        <f>fatigue_crack!I17-0.9</f>
        <v>0.21000000000000008</v>
      </c>
      <c r="J17" s="1">
        <f>fatigue_crack!J17-0.9</f>
        <v>0.2599999999999999</v>
      </c>
      <c r="K17" s="1">
        <f>fatigue_crack!K17-0.9</f>
        <v>0.31999999999999995</v>
      </c>
    </row>
    <row r="18" spans="1:11" x14ac:dyDescent="0.3">
      <c r="A18" s="1" t="s">
        <v>18</v>
      </c>
      <c r="B18" s="1">
        <f>fatigue_crack!B18-0.9</f>
        <v>0</v>
      </c>
      <c r="C18" s="1">
        <f>fatigue_crack!C18-0.9</f>
        <v>3.0000000000000027E-2</v>
      </c>
      <c r="D18" s="1">
        <f>fatigue_crack!D18-0.9</f>
        <v>5.9999999999999942E-2</v>
      </c>
      <c r="E18" s="1">
        <f>fatigue_crack!E18-0.9</f>
        <v>6.9999999999999951E-2</v>
      </c>
      <c r="F18" s="1">
        <f>fatigue_crack!F18-0.9</f>
        <v>9.9999999999999978E-2</v>
      </c>
      <c r="G18" s="1">
        <f>fatigue_crack!G18-0.9</f>
        <v>0.15000000000000002</v>
      </c>
      <c r="H18" s="1">
        <f>fatigue_crack!H18-0.9</f>
        <v>0.18000000000000005</v>
      </c>
      <c r="I18" s="1">
        <f>fatigue_crack!I18-0.9</f>
        <v>0.21000000000000008</v>
      </c>
      <c r="J18" s="1">
        <f>fatigue_crack!J18-0.9</f>
        <v>0.2599999999999999</v>
      </c>
      <c r="K18" s="1">
        <f>fatigue_crack!K18-0.9</f>
        <v>0.29999999999999993</v>
      </c>
    </row>
    <row r="19" spans="1:11" x14ac:dyDescent="0.3">
      <c r="A19" s="1" t="s">
        <v>19</v>
      </c>
      <c r="B19" s="1">
        <f>fatigue_crack!B19-0.9</f>
        <v>0</v>
      </c>
      <c r="C19" s="1">
        <f>fatigue_crack!C19-0.9</f>
        <v>2.0000000000000018E-2</v>
      </c>
      <c r="D19" s="1">
        <f>fatigue_crack!D19-0.9</f>
        <v>3.9999999999999925E-2</v>
      </c>
      <c r="E19" s="1">
        <f>fatigue_crack!E19-0.9</f>
        <v>6.9999999999999951E-2</v>
      </c>
      <c r="F19" s="1">
        <f>fatigue_crack!F19-0.9</f>
        <v>0.10999999999999999</v>
      </c>
      <c r="G19" s="1">
        <f>fatigue_crack!G19-0.9</f>
        <v>0.14000000000000001</v>
      </c>
      <c r="H19" s="1">
        <f>fatigue_crack!H19-0.9</f>
        <v>0.17000000000000004</v>
      </c>
      <c r="I19" s="1">
        <f>fatigue_crack!I19-0.9</f>
        <v>0.19000000000000006</v>
      </c>
      <c r="J19" s="1">
        <f>fatigue_crack!J19-0.9</f>
        <v>0.23999999999999988</v>
      </c>
      <c r="K19" s="1">
        <f>fatigue_crack!K19-0.9</f>
        <v>0.28999999999999992</v>
      </c>
    </row>
    <row r="20" spans="1:11" x14ac:dyDescent="0.3">
      <c r="A20" s="1" t="s">
        <v>20</v>
      </c>
      <c r="B20" s="1">
        <f>fatigue_crack!B20-0.9</f>
        <v>0</v>
      </c>
      <c r="C20" s="1">
        <f>fatigue_crack!C20-0.9</f>
        <v>2.0000000000000018E-2</v>
      </c>
      <c r="D20" s="1">
        <f>fatigue_crack!D20-0.9</f>
        <v>3.9999999999999925E-2</v>
      </c>
      <c r="E20" s="1">
        <f>fatigue_crack!E20-0.9</f>
        <v>6.9999999999999951E-2</v>
      </c>
      <c r="F20" s="1">
        <f>fatigue_crack!F20-0.9</f>
        <v>8.9999999999999969E-2</v>
      </c>
      <c r="G20" s="1">
        <f>fatigue_crack!G20-0.9</f>
        <v>0.12</v>
      </c>
      <c r="H20" s="1">
        <f>fatigue_crack!H20-0.9</f>
        <v>0.15000000000000002</v>
      </c>
      <c r="I20" s="1">
        <f>fatigue_crack!I20-0.9</f>
        <v>0.18000000000000005</v>
      </c>
      <c r="J20" s="1">
        <f>fatigue_crack!J20-0.9</f>
        <v>0.22000000000000008</v>
      </c>
      <c r="K20" s="1">
        <f>fatigue_crack!K20-0.9</f>
        <v>0.2599999999999999</v>
      </c>
    </row>
    <row r="21" spans="1:11" x14ac:dyDescent="0.3">
      <c r="A21" s="1" t="s">
        <v>21</v>
      </c>
      <c r="B21" s="1">
        <f>fatigue_crack!B21-0.9</f>
        <v>0</v>
      </c>
      <c r="C21" s="1">
        <f>fatigue_crack!C21-0.9</f>
        <v>2.0000000000000018E-2</v>
      </c>
      <c r="D21" s="1">
        <f>fatigue_crack!D21-0.9</f>
        <v>3.9999999999999925E-2</v>
      </c>
      <c r="E21" s="1">
        <f>fatigue_crack!E21-0.9</f>
        <v>6.9999999999999951E-2</v>
      </c>
      <c r="F21" s="1">
        <f>fatigue_crack!F21-0.9</f>
        <v>8.9999999999999969E-2</v>
      </c>
      <c r="G21" s="1">
        <f>fatigue_crack!G21-0.9</f>
        <v>0.12</v>
      </c>
      <c r="H21" s="1">
        <f>fatigue_crack!H21-0.9</f>
        <v>0.15000000000000002</v>
      </c>
      <c r="I21" s="1">
        <f>fatigue_crack!I21-0.9</f>
        <v>0.18000000000000005</v>
      </c>
      <c r="J21" s="1">
        <f>fatigue_crack!J21-0.9</f>
        <v>0.22000000000000008</v>
      </c>
      <c r="K21" s="1">
        <f>fatigue_crack!K21-0.9</f>
        <v>0.2599999999999999</v>
      </c>
    </row>
    <row r="22" spans="1:11" x14ac:dyDescent="0.3">
      <c r="A22" s="1" t="s">
        <v>22</v>
      </c>
      <c r="B22" s="1">
        <f>fatigue_crack!B22-0.9</f>
        <v>0</v>
      </c>
      <c r="C22" s="1">
        <f>fatigue_crack!C22-0.9</f>
        <v>2.0000000000000018E-2</v>
      </c>
      <c r="D22" s="1">
        <f>fatigue_crack!D22-0.9</f>
        <v>3.9999999999999925E-2</v>
      </c>
      <c r="E22" s="1">
        <f>fatigue_crack!E22-0.9</f>
        <v>6.9999999999999951E-2</v>
      </c>
      <c r="F22" s="1">
        <f>fatigue_crack!F22-0.9</f>
        <v>8.9999999999999969E-2</v>
      </c>
      <c r="G22" s="1">
        <f>fatigue_crack!G22-0.9</f>
        <v>0.12</v>
      </c>
      <c r="H22" s="1">
        <f>fatigue_crack!H22-0.9</f>
        <v>0.14000000000000001</v>
      </c>
      <c r="I22" s="1">
        <f>fatigue_crack!I22-0.9</f>
        <v>0.17000000000000004</v>
      </c>
      <c r="J22" s="1">
        <f>fatigue_crack!J22-0.9</f>
        <v>0.21000000000000008</v>
      </c>
      <c r="K22" s="1">
        <f>fatigue_crack!K22-0.9</f>
        <v>0.23999999999999988</v>
      </c>
    </row>
    <row r="23" spans="1:11" x14ac:dyDescent="0.3">
      <c r="A23" s="2" t="s">
        <v>26</v>
      </c>
      <c r="B23" s="1">
        <f>AVERAGE(B2:B22)</f>
        <v>0</v>
      </c>
      <c r="C23" s="1">
        <f>AVERAGE(C2:C22)</f>
        <v>2.9523809523809515E-2</v>
      </c>
      <c r="D23" s="1">
        <f t="shared" ref="D23:K23" si="0">AVERAGE(D2:D22)</f>
        <v>6.5238095238095206E-2</v>
      </c>
      <c r="E23" s="1">
        <f t="shared" si="0"/>
        <v>0.10142857142857138</v>
      </c>
      <c r="F23" s="1">
        <f t="shared" si="0"/>
        <v>0.14047619047619048</v>
      </c>
      <c r="G23" s="1">
        <f t="shared" si="0"/>
        <v>0.18238095238095239</v>
      </c>
      <c r="H23" s="1">
        <f t="shared" si="0"/>
        <v>0.23142857142857146</v>
      </c>
      <c r="I23" s="1">
        <f t="shared" si="0"/>
        <v>0.28142857142857142</v>
      </c>
      <c r="J23" s="1">
        <f t="shared" si="0"/>
        <v>0.34999999999999992</v>
      </c>
      <c r="K23" s="1">
        <f t="shared" si="0"/>
        <v>0.42380952380952375</v>
      </c>
    </row>
    <row r="24" spans="1:11" x14ac:dyDescent="0.3">
      <c r="A24" s="1" t="s">
        <v>27</v>
      </c>
      <c r="B24" s="1">
        <f>IF(N3=0,0,$N$2*B1^$N$3)</f>
        <v>0</v>
      </c>
      <c r="C24" s="1">
        <f>$N$2*C1^$N$3</f>
        <v>2.1582409090955001E-2</v>
      </c>
      <c r="D24" s="1">
        <f>$N$2*D1^$N$3</f>
        <v>5.4699979046870059E-2</v>
      </c>
      <c r="E24" s="1">
        <f>$N$2*E1^$N$3</f>
        <v>9.4242337567566531E-2</v>
      </c>
      <c r="F24" s="1">
        <f>$N$2*F1^$N$3</f>
        <v>0.13863548295829409</v>
      </c>
      <c r="G24" s="1">
        <f t="shared" ref="D24:K24" si="1">$N$2*G1^$N$3</f>
        <v>0.18702387426699407</v>
      </c>
      <c r="H24" s="1">
        <f>$N$2*H1^$N$3</f>
        <v>0.23885442392222944</v>
      </c>
      <c r="I24" s="1">
        <f t="shared" si="1"/>
        <v>0.29373435926464603</v>
      </c>
      <c r="J24" s="1">
        <f>$N$2*J1^$N$3</f>
        <v>0.3513675410846287</v>
      </c>
      <c r="K24" s="1">
        <f t="shared" si="1"/>
        <v>0.41152116766804175</v>
      </c>
    </row>
    <row r="25" spans="1:11" x14ac:dyDescent="0.3">
      <c r="A25" s="1" t="s">
        <v>28</v>
      </c>
      <c r="B25" s="1">
        <f>B24-B23</f>
        <v>0</v>
      </c>
      <c r="C25" s="1">
        <f>C24-C23</f>
        <v>-7.9414004328545139E-3</v>
      </c>
      <c r="D25" s="1">
        <f t="shared" ref="C25:J25" si="2">D24-D23</f>
        <v>-1.0538116191225147E-2</v>
      </c>
      <c r="E25" s="1">
        <f t="shared" si="2"/>
        <v>-7.186233861004851E-3</v>
      </c>
      <c r="F25" s="1">
        <f t="shared" si="2"/>
        <v>-1.8407075178963894E-3</v>
      </c>
      <c r="G25" s="1">
        <f t="shared" si="2"/>
        <v>4.6429218860416788E-3</v>
      </c>
      <c r="H25" s="1">
        <f t="shared" si="2"/>
        <v>7.4258524936579862E-3</v>
      </c>
      <c r="I25" s="1">
        <f t="shared" si="2"/>
        <v>1.2305787836074611E-2</v>
      </c>
      <c r="J25" s="1">
        <f t="shared" si="2"/>
        <v>1.3675410846287761E-3</v>
      </c>
      <c r="K25" s="1">
        <f>K24-K23</f>
        <v>-1.2288356141481993E-2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EE9A36A6-4747-4B5B-A0E8-55E5B43271DC}">
          <xm:f>'estimate b'!1:1048576</xm:f>
        </x15:webExtension>
        <x15:webExtension appRef="{34E8DBA7-6DDE-41BB-8998-709805FA28D0}">
          <xm:f>'estimate b'!#REF!</xm:f>
        </x15:webExtension>
        <x15:webExtension appRef="{FA2E9D55-6343-47F5-B633-C9EE6881FAF8}">
          <xm:f>'estimate b'!$N$2</xm:f>
        </x15:webExtension>
        <x15:webExtension appRef="{24474A0A-393F-4F1E-B8C2-2818F14D132B}">
          <xm:f>'estimate b'!N5</xm:f>
        </x15:webExtension>
        <x15:webExtension appRef="{46EF6B0F-AD20-4204-BCC3-FDD864BFFF42}">
          <xm:f>'estimate b'!$N$2</xm:f>
        </x15:webExtension>
        <x15:webExtension appRef="{4016B5EF-A365-4E18-B8FA-C87A43778B36}">
          <xm:f>'estimate b'!$N$3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8"/>
  <sheetViews>
    <sheetView topLeftCell="F1" zoomScale="70" zoomScaleNormal="70" workbookViewId="0">
      <selection activeCell="R30" sqref="R30"/>
    </sheetView>
  </sheetViews>
  <sheetFormatPr defaultColWidth="9.109375" defaultRowHeight="14.4" x14ac:dyDescent="0.3"/>
  <cols>
    <col min="1" max="2" width="9.109375" style="1"/>
    <col min="3" max="3" width="12" style="1" bestFit="1" customWidth="1"/>
    <col min="4" max="16384" width="9.109375" style="1"/>
  </cols>
  <sheetData>
    <row r="1" spans="1:19" x14ac:dyDescent="0.3">
      <c r="A1" s="1" t="s">
        <v>24</v>
      </c>
      <c r="B1" s="1">
        <f>'estimate b'!N3</f>
        <v>1.34168436877612</v>
      </c>
    </row>
    <row r="3" spans="1:19" x14ac:dyDescent="0.3">
      <c r="A3" s="1" t="s">
        <v>1</v>
      </c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N3" s="3" t="s">
        <v>29</v>
      </c>
      <c r="O3" s="4" t="s">
        <v>30</v>
      </c>
      <c r="P3" s="4" t="s">
        <v>31</v>
      </c>
      <c r="Q3" s="4" t="s">
        <v>32</v>
      </c>
      <c r="R3" s="2" t="s">
        <v>33</v>
      </c>
      <c r="S3" s="1" t="s">
        <v>34</v>
      </c>
    </row>
    <row r="4" spans="1:19" x14ac:dyDescent="0.3">
      <c r="A4" s="2" t="s">
        <v>35</v>
      </c>
      <c r="C4" s="1">
        <f>formatted!C2-formatted!B2</f>
        <v>4.9999999999999933E-2</v>
      </c>
      <c r="D4" s="1">
        <f>formatted!D2-formatted!C2</f>
        <v>5.0000000000000044E-2</v>
      </c>
      <c r="E4" s="1">
        <f>formatted!E2-formatted!D2</f>
        <v>5.0000000000000044E-2</v>
      </c>
      <c r="F4" s="1">
        <f>formatted!F2-formatted!E2</f>
        <v>7.0000000000000062E-2</v>
      </c>
      <c r="G4" s="1">
        <f>formatted!G2-formatted!F2</f>
        <v>6.999999999999984E-2</v>
      </c>
      <c r="H4" s="1">
        <f>formatted!H2-formatted!G2</f>
        <v>8.0000000000000071E-2</v>
      </c>
      <c r="I4" s="1">
        <f>formatted!I2-formatted!H2</f>
        <v>8.0000000000000071E-2</v>
      </c>
      <c r="J4" s="1">
        <f>formatted!J2-formatted!I2</f>
        <v>0.12999999999999989</v>
      </c>
      <c r="K4" s="1">
        <f>formatted!K2-formatted!J2</f>
        <v>0.15999999999999992</v>
      </c>
      <c r="M4" s="1">
        <v>1</v>
      </c>
      <c r="N4" s="1">
        <f>SUM(C4:K4)</f>
        <v>0.73999999999999988</v>
      </c>
      <c r="O4" s="1">
        <f>SUM(C26:K26)</f>
        <v>19.067434313461636</v>
      </c>
      <c r="P4" s="1">
        <f t="shared" ref="P4:P23" si="0">SUMSQ(C26:K26)</f>
        <v>43.101328589602957</v>
      </c>
      <c r="Q4" s="1">
        <f>SUM(C48:K48)</f>
        <v>4.9528848380455482E-3</v>
      </c>
      <c r="R4" s="1">
        <f>Q4*O4^2/(N4*(O4^2-P4))</f>
        <v>7.5932805204441426E-3</v>
      </c>
      <c r="S4" s="1">
        <f>N4/(O4*R4)</f>
        <v>5.1110486679301408</v>
      </c>
    </row>
    <row r="5" spans="1:19" x14ac:dyDescent="0.3">
      <c r="A5" s="2" t="s">
        <v>36</v>
      </c>
      <c r="C5" s="1">
        <f>formatted!C3-formatted!B3</f>
        <v>3.9999999999999925E-2</v>
      </c>
      <c r="D5" s="1">
        <f>formatted!D3-formatted!C3</f>
        <v>4.0000000000000036E-2</v>
      </c>
      <c r="E5" s="1">
        <f>formatted!E3-formatted!D3</f>
        <v>5.0000000000000044E-2</v>
      </c>
      <c r="F5" s="1">
        <f>formatted!F3-formatted!E3</f>
        <v>5.0000000000000044E-2</v>
      </c>
      <c r="G5" s="1">
        <f>formatted!G3-formatted!F3</f>
        <v>5.9999999999999831E-2</v>
      </c>
      <c r="H5" s="1">
        <f>formatted!H3-formatted!G3</f>
        <v>7.0000000000000062E-2</v>
      </c>
      <c r="I5" s="1">
        <f>formatted!I3-formatted!H3</f>
        <v>7.0000000000000062E-2</v>
      </c>
      <c r="J5" s="1">
        <f>formatted!J3-formatted!I3</f>
        <v>9.000000000000008E-2</v>
      </c>
      <c r="K5" s="1">
        <f>formatted!K3-formatted!J3</f>
        <v>9.9999999999999867E-2</v>
      </c>
      <c r="M5" s="1">
        <v>2</v>
      </c>
      <c r="N5" s="1">
        <f t="shared" ref="N5:N24" si="1">SUM(C5:K5)</f>
        <v>0.56999999999999995</v>
      </c>
      <c r="O5" s="1">
        <f t="shared" ref="O4:O23" si="2">SUM(C27:K27)</f>
        <v>19.067434313461636</v>
      </c>
      <c r="P5" s="1">
        <f t="shared" si="0"/>
        <v>43.101328589602957</v>
      </c>
      <c r="Q5" s="1">
        <f t="shared" ref="Q4:Q23" si="3">SUM(C49:K49)</f>
        <v>7.6178789258982724E-4</v>
      </c>
      <c r="R5" s="1">
        <f t="shared" ref="R5:R24" si="4">Q5*O5^2/(N5*(O5^2-P5))</f>
        <v>1.5162197323794881E-3</v>
      </c>
      <c r="S5" s="1">
        <f t="shared" ref="S5:S24" si="5">N5/(O5*R5)</f>
        <v>19.716074585036417</v>
      </c>
    </row>
    <row r="6" spans="1:19" x14ac:dyDescent="0.3">
      <c r="A6" s="2" t="s">
        <v>37</v>
      </c>
      <c r="C6" s="1">
        <f>formatted!C4-formatted!B4</f>
        <v>3.9999999999999925E-2</v>
      </c>
      <c r="D6" s="1">
        <f>formatted!D4-formatted!C4</f>
        <v>4.0000000000000036E-2</v>
      </c>
      <c r="E6" s="1">
        <f>formatted!E4-formatted!D4</f>
        <v>5.0000000000000044E-2</v>
      </c>
      <c r="F6" s="1">
        <f>formatted!F4-formatted!E4</f>
        <v>5.0000000000000044E-2</v>
      </c>
      <c r="G6" s="1">
        <f>formatted!G4-formatted!F4</f>
        <v>4.9999999999999822E-2</v>
      </c>
      <c r="H6" s="1">
        <f>formatted!H4-formatted!G4</f>
        <v>6.0000000000000053E-2</v>
      </c>
      <c r="I6" s="1">
        <f>formatted!I4-formatted!H4</f>
        <v>7.0000000000000062E-2</v>
      </c>
      <c r="J6" s="1">
        <f>formatted!J4-formatted!I4</f>
        <v>9.000000000000008E-2</v>
      </c>
      <c r="K6" s="1">
        <f>formatted!K4-formatted!J4</f>
        <v>0.10999999999999988</v>
      </c>
      <c r="M6" s="1">
        <v>3</v>
      </c>
      <c r="N6" s="1">
        <f t="shared" si="1"/>
        <v>0.55999999999999994</v>
      </c>
      <c r="O6" s="1">
        <f>SUM(C28:K28)</f>
        <v>19.067434313461636</v>
      </c>
      <c r="P6" s="1">
        <f>SUMSQ(C28:K28)</f>
        <v>43.101328589602957</v>
      </c>
      <c r="Q6" s="1">
        <f>SUM(C50:K50)</f>
        <v>1.5714488985983182E-3</v>
      </c>
      <c r="R6" s="1">
        <f>Q6*O6^2/(N6*(O6^2-P6))</f>
        <v>3.1835756182568287E-3</v>
      </c>
      <c r="S6" s="1">
        <f>N6/(O6*R6)</f>
        <v>9.2253021266902486</v>
      </c>
    </row>
    <row r="7" spans="1:19" x14ac:dyDescent="0.3">
      <c r="A7" s="2" t="s">
        <v>38</v>
      </c>
      <c r="C7" s="1">
        <f>formatted!C5-formatted!B5</f>
        <v>3.9999999999999925E-2</v>
      </c>
      <c r="D7" s="1">
        <f>formatted!D5-formatted!C5</f>
        <v>4.0000000000000036E-2</v>
      </c>
      <c r="E7" s="1">
        <f>formatted!E5-formatted!D5</f>
        <v>5.0000000000000044E-2</v>
      </c>
      <c r="F7" s="1">
        <f>formatted!F5-formatted!E5</f>
        <v>4.0000000000000036E-2</v>
      </c>
      <c r="G7" s="1">
        <f>formatted!G5-formatted!F5</f>
        <v>5.0000000000000044E-2</v>
      </c>
      <c r="H7" s="1">
        <f>formatted!H5-formatted!G5</f>
        <v>6.999999999999984E-2</v>
      </c>
      <c r="I7" s="1">
        <f>formatted!I5-formatted!H5</f>
        <v>6.0000000000000053E-2</v>
      </c>
      <c r="J7" s="1">
        <f>formatted!J5-formatted!I5</f>
        <v>9.000000000000008E-2</v>
      </c>
      <c r="K7" s="1">
        <f>formatted!K5-formatted!J5</f>
        <v>8.9999999999999858E-2</v>
      </c>
      <c r="M7" s="1">
        <v>4</v>
      </c>
      <c r="N7" s="1">
        <f t="shared" si="1"/>
        <v>0.52999999999999992</v>
      </c>
      <c r="O7" s="1">
        <f t="shared" si="2"/>
        <v>19.067434313461636</v>
      </c>
      <c r="P7" s="1">
        <f t="shared" si="0"/>
        <v>43.101328589602957</v>
      </c>
      <c r="Q7" s="1">
        <f t="shared" si="3"/>
        <v>1.1339278742889154E-3</v>
      </c>
      <c r="R7" s="1">
        <f t="shared" si="4"/>
        <v>2.4272387437083215E-3</v>
      </c>
      <c r="S7" s="1">
        <f t="shared" si="5"/>
        <v>11.451730393515081</v>
      </c>
    </row>
    <row r="8" spans="1:19" x14ac:dyDescent="0.3">
      <c r="A8" s="2" t="s">
        <v>39</v>
      </c>
      <c r="C8" s="1">
        <f>formatted!C6-formatted!B6</f>
        <v>3.9999999999999925E-2</v>
      </c>
      <c r="D8" s="1">
        <f>formatted!D6-formatted!C6</f>
        <v>4.0000000000000036E-2</v>
      </c>
      <c r="E8" s="1">
        <f>formatted!E6-formatted!D6</f>
        <v>5.0000000000000044E-2</v>
      </c>
      <c r="F8" s="1">
        <f>formatted!F6-formatted!E6</f>
        <v>4.0000000000000036E-2</v>
      </c>
      <c r="G8" s="1">
        <f>formatted!G6-formatted!F6</f>
        <v>5.0000000000000044E-2</v>
      </c>
      <c r="H8" s="1">
        <f>formatted!H6-formatted!G6</f>
        <v>6.999999999999984E-2</v>
      </c>
      <c r="I8" s="1">
        <f>formatted!I6-formatted!H6</f>
        <v>5.0000000000000044E-2</v>
      </c>
      <c r="J8" s="1">
        <f>formatted!J6-formatted!I6</f>
        <v>0.10000000000000009</v>
      </c>
      <c r="K8" s="1">
        <f>formatted!K6-formatted!J6</f>
        <v>8.9999999999999858E-2</v>
      </c>
      <c r="M8" s="1">
        <v>5</v>
      </c>
      <c r="N8" s="1">
        <f t="shared" si="1"/>
        <v>0.52999999999999992</v>
      </c>
      <c r="O8" s="1">
        <f t="shared" si="2"/>
        <v>19.067434313461636</v>
      </c>
      <c r="P8" s="1">
        <f t="shared" si="0"/>
        <v>43.101328589602957</v>
      </c>
      <c r="Q8" s="1">
        <f t="shared" si="3"/>
        <v>1.8630094988683293E-3</v>
      </c>
      <c r="R8" s="1">
        <f t="shared" si="4"/>
        <v>3.9878804799516497E-3</v>
      </c>
      <c r="S8" s="1">
        <f t="shared" si="5"/>
        <v>6.9701396100965782</v>
      </c>
    </row>
    <row r="9" spans="1:19" x14ac:dyDescent="0.3">
      <c r="A9" s="2" t="s">
        <v>40</v>
      </c>
      <c r="C9" s="1">
        <f>formatted!C7-formatted!B7</f>
        <v>3.9999999999999925E-2</v>
      </c>
      <c r="D9" s="1">
        <f>formatted!D7-formatted!C7</f>
        <v>4.0000000000000036E-2</v>
      </c>
      <c r="E9" s="1">
        <f>formatted!E7-formatted!D7</f>
        <v>5.0000000000000044E-2</v>
      </c>
      <c r="F9" s="1">
        <f>formatted!F7-formatted!E7</f>
        <v>4.0000000000000036E-2</v>
      </c>
      <c r="G9" s="1">
        <f>formatted!G7-formatted!F7</f>
        <v>5.0000000000000044E-2</v>
      </c>
      <c r="H9" s="1">
        <f>formatted!H7-formatted!G7</f>
        <v>5.9999999999999831E-2</v>
      </c>
      <c r="I9" s="1">
        <f>formatted!I7-formatted!H7</f>
        <v>5.0000000000000044E-2</v>
      </c>
      <c r="J9" s="1">
        <f>formatted!J7-formatted!I7</f>
        <v>0.10000000000000009</v>
      </c>
      <c r="K9" s="1">
        <f>formatted!K7-formatted!J7</f>
        <v>7.9999999999999849E-2</v>
      </c>
      <c r="M9" s="1">
        <v>6</v>
      </c>
      <c r="N9" s="1">
        <f t="shared" si="1"/>
        <v>0.5099999999999999</v>
      </c>
      <c r="O9" s="1">
        <f t="shared" si="2"/>
        <v>19.067434313461636</v>
      </c>
      <c r="P9" s="1">
        <f t="shared" si="0"/>
        <v>43.101328589602957</v>
      </c>
      <c r="Q9" s="1">
        <f t="shared" si="3"/>
        <v>1.6912096504203182E-3</v>
      </c>
      <c r="R9" s="1">
        <f t="shared" si="4"/>
        <v>3.7620988807671131E-3</v>
      </c>
      <c r="S9" s="1">
        <f t="shared" si="5"/>
        <v>7.1096416449213722</v>
      </c>
    </row>
    <row r="10" spans="1:19" x14ac:dyDescent="0.3">
      <c r="A10" s="2" t="s">
        <v>41</v>
      </c>
      <c r="C10" s="1">
        <f>formatted!C8-formatted!B8</f>
        <v>3.9999999999999925E-2</v>
      </c>
      <c r="D10" s="1">
        <f>formatted!D8-formatted!C8</f>
        <v>4.0000000000000036E-2</v>
      </c>
      <c r="E10" s="1">
        <f>formatted!E8-formatted!D8</f>
        <v>4.0000000000000036E-2</v>
      </c>
      <c r="F10" s="1">
        <f>formatted!F8-formatted!E8</f>
        <v>5.0000000000000044E-2</v>
      </c>
      <c r="G10" s="1">
        <f>formatted!G8-formatted!F8</f>
        <v>4.0000000000000036E-2</v>
      </c>
      <c r="H10" s="1">
        <f>formatted!H8-formatted!G8</f>
        <v>5.9999999999999831E-2</v>
      </c>
      <c r="I10" s="1">
        <f>formatted!I8-formatted!H8</f>
        <v>6.0000000000000053E-2</v>
      </c>
      <c r="J10" s="1">
        <f>formatted!J8-formatted!I8</f>
        <v>9.000000000000008E-2</v>
      </c>
      <c r="K10" s="1">
        <f>formatted!K8-formatted!J8</f>
        <v>8.9999999999999858E-2</v>
      </c>
      <c r="M10" s="1">
        <v>7</v>
      </c>
      <c r="N10" s="1">
        <f t="shared" si="1"/>
        <v>0.5099999999999999</v>
      </c>
      <c r="O10" s="1">
        <f t="shared" si="2"/>
        <v>19.067434313461636</v>
      </c>
      <c r="P10" s="1">
        <f t="shared" si="0"/>
        <v>43.101328589602957</v>
      </c>
      <c r="Q10" s="1">
        <f t="shared" si="3"/>
        <v>1.3476056686215503E-3</v>
      </c>
      <c r="R10" s="1">
        <f t="shared" si="4"/>
        <v>2.9977512110201956E-3</v>
      </c>
      <c r="S10" s="1">
        <f t="shared" si="5"/>
        <v>8.9224131664719906</v>
      </c>
    </row>
    <row r="11" spans="1:19" x14ac:dyDescent="0.3">
      <c r="A11" s="2" t="s">
        <v>42</v>
      </c>
      <c r="C11" s="1">
        <f>formatted!C9-formatted!B9</f>
        <v>3.0000000000000027E-2</v>
      </c>
      <c r="D11" s="1">
        <f>formatted!D9-formatted!C9</f>
        <v>3.9999999999999925E-2</v>
      </c>
      <c r="E11" s="1">
        <f>formatted!E9-formatted!D9</f>
        <v>3.0000000000000027E-2</v>
      </c>
      <c r="F11" s="1">
        <f>formatted!F9-formatted!E9</f>
        <v>6.0000000000000053E-2</v>
      </c>
      <c r="G11" s="1">
        <f>formatted!G9-formatted!F9</f>
        <v>5.0000000000000044E-2</v>
      </c>
      <c r="H11" s="1">
        <f>formatted!H9-formatted!G9</f>
        <v>5.9999999999999831E-2</v>
      </c>
      <c r="I11" s="1">
        <f>formatted!I9-formatted!H9</f>
        <v>6.0000000000000053E-2</v>
      </c>
      <c r="J11" s="1">
        <f>formatted!J9-formatted!I9</f>
        <v>7.0000000000000062E-2</v>
      </c>
      <c r="K11" s="1">
        <f>formatted!K9-formatted!J9</f>
        <v>8.9999999999999858E-2</v>
      </c>
      <c r="M11" s="1">
        <v>8</v>
      </c>
      <c r="N11" s="1">
        <f t="shared" si="1"/>
        <v>0.48999999999999988</v>
      </c>
      <c r="O11" s="1">
        <f t="shared" si="2"/>
        <v>19.067434313461636</v>
      </c>
      <c r="P11" s="1">
        <f t="shared" si="0"/>
        <v>43.101328589602957</v>
      </c>
      <c r="Q11" s="1">
        <f t="shared" si="3"/>
        <v>7.9070877683356557E-4</v>
      </c>
      <c r="R11" s="1">
        <f t="shared" si="4"/>
        <v>1.8307262700151458E-3</v>
      </c>
      <c r="S11" s="1">
        <f t="shared" si="5"/>
        <v>14.037197410278788</v>
      </c>
    </row>
    <row r="12" spans="1:19" x14ac:dyDescent="0.3">
      <c r="A12" s="2" t="s">
        <v>43</v>
      </c>
      <c r="C12" s="1">
        <f>formatted!C10-formatted!B10</f>
        <v>2.0000000000000018E-2</v>
      </c>
      <c r="D12" s="1">
        <f>formatted!D10-formatted!C10</f>
        <v>4.9999999999999933E-2</v>
      </c>
      <c r="E12" s="1">
        <f>formatted!E10-formatted!D10</f>
        <v>4.0000000000000036E-2</v>
      </c>
      <c r="F12" s="1">
        <f>formatted!F10-formatted!E10</f>
        <v>4.0000000000000036E-2</v>
      </c>
      <c r="G12" s="1">
        <f>formatted!G10-formatted!F10</f>
        <v>4.0000000000000036E-2</v>
      </c>
      <c r="H12" s="1">
        <f>formatted!H10-formatted!G10</f>
        <v>5.9999999999999831E-2</v>
      </c>
      <c r="I12" s="1">
        <f>formatted!I10-formatted!H10</f>
        <v>6.0000000000000053E-2</v>
      </c>
      <c r="J12" s="1">
        <f>formatted!J10-formatted!I10</f>
        <v>7.0000000000000062E-2</v>
      </c>
      <c r="K12" s="1">
        <f>formatted!K10-formatted!J10</f>
        <v>8.0000000000000071E-2</v>
      </c>
      <c r="M12" s="1">
        <v>9</v>
      </c>
      <c r="N12" s="1">
        <f t="shared" si="1"/>
        <v>0.46000000000000008</v>
      </c>
      <c r="O12" s="1">
        <f t="shared" si="2"/>
        <v>19.067434313461636</v>
      </c>
      <c r="P12" s="1">
        <f t="shared" si="0"/>
        <v>43.101328589602957</v>
      </c>
      <c r="Q12" s="1">
        <f t="shared" si="3"/>
        <v>6.9425241823341895E-4</v>
      </c>
      <c r="R12" s="1">
        <f t="shared" si="4"/>
        <v>1.7122315828379015E-3</v>
      </c>
      <c r="S12" s="1">
        <f t="shared" si="5"/>
        <v>14.089742923944119</v>
      </c>
    </row>
    <row r="13" spans="1:19" x14ac:dyDescent="0.3">
      <c r="A13" s="2" t="s">
        <v>44</v>
      </c>
      <c r="C13" s="1">
        <f>formatted!C11-formatted!B11</f>
        <v>2.0000000000000018E-2</v>
      </c>
      <c r="D13" s="1">
        <f>formatted!D11-formatted!C11</f>
        <v>3.9999999999999925E-2</v>
      </c>
      <c r="E13" s="1">
        <f>formatted!E11-formatted!D11</f>
        <v>4.0000000000000036E-2</v>
      </c>
      <c r="F13" s="1">
        <f>formatted!F11-formatted!E11</f>
        <v>4.0000000000000036E-2</v>
      </c>
      <c r="G13" s="1">
        <f>formatted!G11-formatted!F11</f>
        <v>4.0000000000000036E-2</v>
      </c>
      <c r="H13" s="1">
        <f>formatted!H11-formatted!G11</f>
        <v>4.9999999999999822E-2</v>
      </c>
      <c r="I13" s="1">
        <f>formatted!I11-formatted!H11</f>
        <v>6.0000000000000053E-2</v>
      </c>
      <c r="J13" s="1">
        <f>formatted!J11-formatted!I11</f>
        <v>7.0000000000000062E-2</v>
      </c>
      <c r="K13" s="1">
        <f>formatted!K11-formatted!J11</f>
        <v>8.0000000000000071E-2</v>
      </c>
      <c r="M13" s="1">
        <v>10</v>
      </c>
      <c r="N13" s="1">
        <f t="shared" si="1"/>
        <v>0.44000000000000006</v>
      </c>
      <c r="O13" s="1">
        <f t="shared" si="2"/>
        <v>19.067434313461636</v>
      </c>
      <c r="P13" s="1">
        <f t="shared" si="0"/>
        <v>43.101328589602957</v>
      </c>
      <c r="Q13" s="1">
        <f t="shared" si="3"/>
        <v>5.7648402173979892E-4</v>
      </c>
      <c r="R13" s="1">
        <f t="shared" si="4"/>
        <v>1.486406282060902E-3</v>
      </c>
      <c r="S13" s="1">
        <f t="shared" si="5"/>
        <v>15.524688161181007</v>
      </c>
    </row>
    <row r="14" spans="1:19" x14ac:dyDescent="0.3">
      <c r="A14" s="2" t="s">
        <v>45</v>
      </c>
      <c r="C14" s="1">
        <f>formatted!C12-formatted!B12</f>
        <v>3.0000000000000027E-2</v>
      </c>
      <c r="D14" s="1">
        <f>formatted!D12-formatted!C12</f>
        <v>2.9999999999999916E-2</v>
      </c>
      <c r="E14" s="1">
        <f>formatted!E12-formatted!D12</f>
        <v>4.0000000000000036E-2</v>
      </c>
      <c r="F14" s="1">
        <f>formatted!F12-formatted!E12</f>
        <v>4.0000000000000036E-2</v>
      </c>
      <c r="G14" s="1">
        <f>formatted!G12-formatted!F12</f>
        <v>4.0000000000000036E-2</v>
      </c>
      <c r="H14" s="1">
        <f>formatted!H12-formatted!G12</f>
        <v>4.9999999999999822E-2</v>
      </c>
      <c r="I14" s="1">
        <f>formatted!I12-formatted!H12</f>
        <v>5.0000000000000044E-2</v>
      </c>
      <c r="J14" s="1">
        <f>formatted!J12-formatted!I12</f>
        <v>6.0000000000000053E-2</v>
      </c>
      <c r="K14" s="1">
        <f>formatted!K12-formatted!J12</f>
        <v>7.0000000000000062E-2</v>
      </c>
      <c r="M14" s="1">
        <v>11</v>
      </c>
      <c r="N14" s="1">
        <f t="shared" si="1"/>
        <v>0.41000000000000003</v>
      </c>
      <c r="O14" s="1">
        <f t="shared" si="2"/>
        <v>19.067434313461636</v>
      </c>
      <c r="P14" s="1">
        <f t="shared" si="0"/>
        <v>43.101328589602957</v>
      </c>
      <c r="Q14" s="1">
        <f t="shared" si="3"/>
        <v>2.9941813863012428E-4</v>
      </c>
      <c r="R14" s="1">
        <f t="shared" si="4"/>
        <v>8.2850891042125861E-4</v>
      </c>
      <c r="S14" s="1">
        <f t="shared" si="5"/>
        <v>25.953409204664879</v>
      </c>
    </row>
    <row r="15" spans="1:19" x14ac:dyDescent="0.3">
      <c r="A15" s="2" t="s">
        <v>46</v>
      </c>
      <c r="C15" s="1">
        <f>formatted!C13-formatted!B13</f>
        <v>3.0000000000000027E-2</v>
      </c>
      <c r="D15" s="1">
        <f>formatted!D13-formatted!C13</f>
        <v>3.9999999999999925E-2</v>
      </c>
      <c r="E15" s="1">
        <f>formatted!E13-formatted!D13</f>
        <v>3.0000000000000027E-2</v>
      </c>
      <c r="F15" s="1">
        <f>formatted!F13-formatted!E13</f>
        <v>3.0000000000000027E-2</v>
      </c>
      <c r="G15" s="1">
        <f>formatted!G13-formatted!F13</f>
        <v>4.0000000000000036E-2</v>
      </c>
      <c r="H15" s="1">
        <f>formatted!H13-formatted!G13</f>
        <v>3.0000000000000027E-2</v>
      </c>
      <c r="I15" s="1">
        <f>formatted!I13-formatted!H13</f>
        <v>5.9999999999999831E-2</v>
      </c>
      <c r="J15" s="1">
        <f>formatted!J13-formatted!I13</f>
        <v>6.0000000000000053E-2</v>
      </c>
      <c r="K15" s="1">
        <f>formatted!K13-formatted!J13</f>
        <v>7.0000000000000062E-2</v>
      </c>
      <c r="M15" s="1">
        <v>12</v>
      </c>
      <c r="N15" s="1">
        <f t="shared" si="1"/>
        <v>0.39</v>
      </c>
      <c r="O15" s="1">
        <f t="shared" si="2"/>
        <v>19.067434313461636</v>
      </c>
      <c r="P15" s="1">
        <f t="shared" si="0"/>
        <v>43.101328589602957</v>
      </c>
      <c r="Q15" s="1">
        <f t="shared" si="3"/>
        <v>1.0284084538555774E-3</v>
      </c>
      <c r="R15" s="1">
        <f t="shared" si="4"/>
        <v>2.9916030343414956E-3</v>
      </c>
      <c r="S15" s="1">
        <f t="shared" si="5"/>
        <v>6.837044129335224</v>
      </c>
    </row>
    <row r="16" spans="1:19" x14ac:dyDescent="0.3">
      <c r="A16" s="2" t="s">
        <v>47</v>
      </c>
      <c r="C16" s="1">
        <f>formatted!C14-formatted!B14</f>
        <v>2.0000000000000018E-2</v>
      </c>
      <c r="D16" s="1">
        <f>formatted!D14-formatted!C14</f>
        <v>4.9999999999999933E-2</v>
      </c>
      <c r="E16" s="1">
        <f>formatted!E14-formatted!D14</f>
        <v>2.0000000000000018E-2</v>
      </c>
      <c r="F16" s="1">
        <f>formatted!F14-formatted!E14</f>
        <v>4.0000000000000036E-2</v>
      </c>
      <c r="G16" s="1">
        <f>formatted!G14-formatted!F14</f>
        <v>3.0000000000000027E-2</v>
      </c>
      <c r="H16" s="1">
        <f>formatted!H14-formatted!G14</f>
        <v>4.0000000000000036E-2</v>
      </c>
      <c r="I16" s="1">
        <f>formatted!I14-formatted!H14</f>
        <v>3.9999999999999813E-2</v>
      </c>
      <c r="J16" s="1">
        <f>formatted!J14-formatted!I14</f>
        <v>6.0000000000000053E-2</v>
      </c>
      <c r="K16" s="1">
        <f>formatted!K14-formatted!J14</f>
        <v>6.0000000000000053E-2</v>
      </c>
      <c r="M16" s="1">
        <v>13</v>
      </c>
      <c r="N16" s="1">
        <f t="shared" si="1"/>
        <v>0.36</v>
      </c>
      <c r="O16" s="1">
        <f t="shared" si="2"/>
        <v>19.067434313461636</v>
      </c>
      <c r="P16" s="1">
        <f t="shared" si="0"/>
        <v>43.101328589602957</v>
      </c>
      <c r="Q16" s="1">
        <f t="shared" si="3"/>
        <v>1.0486961183330426E-3</v>
      </c>
      <c r="R16" s="1">
        <f t="shared" si="4"/>
        <v>3.3048373770565849E-3</v>
      </c>
      <c r="S16" s="1">
        <f t="shared" si="5"/>
        <v>5.7129463816823378</v>
      </c>
    </row>
    <row r="17" spans="1:19" x14ac:dyDescent="0.3">
      <c r="A17" s="2" t="s">
        <v>48</v>
      </c>
      <c r="C17" s="1">
        <f>formatted!C15-formatted!B15</f>
        <v>3.0000000000000027E-2</v>
      </c>
      <c r="D17" s="1">
        <f>formatted!D15-formatted!C15</f>
        <v>2.9999999999999916E-2</v>
      </c>
      <c r="E17" s="1">
        <f>formatted!E15-formatted!D15</f>
        <v>4.0000000000000036E-2</v>
      </c>
      <c r="F17" s="1">
        <f>formatted!F15-formatted!E15</f>
        <v>3.0000000000000027E-2</v>
      </c>
      <c r="G17" s="1">
        <f>formatted!G15-formatted!F15</f>
        <v>4.0000000000000036E-2</v>
      </c>
      <c r="H17" s="1">
        <f>formatted!H15-formatted!G15</f>
        <v>5.0000000000000044E-2</v>
      </c>
      <c r="I17" s="1">
        <f>formatted!I15-formatted!H15</f>
        <v>3.9999999999999813E-2</v>
      </c>
      <c r="J17" s="1">
        <f>formatted!J15-formatted!I15</f>
        <v>4.0000000000000036E-2</v>
      </c>
      <c r="K17" s="1">
        <f>formatted!K15-formatted!J15</f>
        <v>6.0000000000000053E-2</v>
      </c>
      <c r="M17" s="1">
        <v>14</v>
      </c>
      <c r="N17" s="1">
        <f t="shared" si="1"/>
        <v>0.36</v>
      </c>
      <c r="O17" s="1">
        <f t="shared" si="2"/>
        <v>19.067434313461636</v>
      </c>
      <c r="P17" s="1">
        <f t="shared" si="0"/>
        <v>43.101328589602957</v>
      </c>
      <c r="Q17" s="1">
        <f t="shared" si="3"/>
        <v>4.862478251219774E-4</v>
      </c>
      <c r="R17" s="1">
        <f t="shared" si="4"/>
        <v>1.5323504672926107E-3</v>
      </c>
      <c r="S17" s="1">
        <f t="shared" si="5"/>
        <v>12.321175304408127</v>
      </c>
    </row>
    <row r="18" spans="1:19" x14ac:dyDescent="0.3">
      <c r="A18" s="2" t="s">
        <v>49</v>
      </c>
      <c r="C18" s="1">
        <f>formatted!C16-formatted!B16</f>
        <v>2.0000000000000018E-2</v>
      </c>
      <c r="D18" s="1">
        <f>formatted!D16-formatted!C16</f>
        <v>3.9999999999999925E-2</v>
      </c>
      <c r="E18" s="1">
        <f>formatted!E16-formatted!D16</f>
        <v>3.0000000000000027E-2</v>
      </c>
      <c r="F18" s="1">
        <f>formatted!F16-formatted!E16</f>
        <v>4.0000000000000036E-2</v>
      </c>
      <c r="G18" s="1">
        <f>formatted!G16-formatted!F16</f>
        <v>3.0000000000000027E-2</v>
      </c>
      <c r="H18" s="1">
        <f>formatted!H16-formatted!G16</f>
        <v>4.0000000000000036E-2</v>
      </c>
      <c r="I18" s="1">
        <f>formatted!I16-formatted!H16</f>
        <v>5.9999999999999831E-2</v>
      </c>
      <c r="J18" s="1">
        <f>formatted!J16-formatted!I16</f>
        <v>5.0000000000000044E-2</v>
      </c>
      <c r="K18" s="1">
        <f>formatted!K16-formatted!J16</f>
        <v>6.0000000000000053E-2</v>
      </c>
      <c r="M18" s="1">
        <v>15</v>
      </c>
      <c r="N18" s="1">
        <f t="shared" si="1"/>
        <v>0.37</v>
      </c>
      <c r="O18" s="1">
        <f t="shared" si="2"/>
        <v>19.067434313461636</v>
      </c>
      <c r="P18" s="1">
        <f t="shared" si="0"/>
        <v>43.101328589602957</v>
      </c>
      <c r="Q18" s="1">
        <f t="shared" si="3"/>
        <v>5.1358977501162904E-4</v>
      </c>
      <c r="R18" s="1">
        <f t="shared" si="4"/>
        <v>1.5747716175989262E-3</v>
      </c>
      <c r="S18" s="1">
        <f t="shared" si="5"/>
        <v>12.322303074146539</v>
      </c>
    </row>
    <row r="19" spans="1:19" x14ac:dyDescent="0.3">
      <c r="A19" s="2" t="s">
        <v>50</v>
      </c>
      <c r="C19" s="1">
        <f>formatted!C17-formatted!B17</f>
        <v>2.0000000000000018E-2</v>
      </c>
      <c r="D19" s="1">
        <f>formatted!D17-formatted!C17</f>
        <v>2.9999999999999916E-2</v>
      </c>
      <c r="E19" s="1">
        <f>formatted!E17-formatted!D17</f>
        <v>2.0000000000000018E-2</v>
      </c>
      <c r="F19" s="1">
        <f>formatted!F17-formatted!E17</f>
        <v>3.0000000000000027E-2</v>
      </c>
      <c r="G19" s="1">
        <f>formatted!G17-formatted!F17</f>
        <v>3.0000000000000027E-2</v>
      </c>
      <c r="H19" s="1">
        <f>formatted!H17-formatted!G17</f>
        <v>4.0000000000000036E-2</v>
      </c>
      <c r="I19" s="1">
        <f>formatted!I17-formatted!H17</f>
        <v>4.0000000000000036E-2</v>
      </c>
      <c r="J19" s="1">
        <f>formatted!J17-formatted!I17</f>
        <v>4.9999999999999822E-2</v>
      </c>
      <c r="K19" s="1">
        <f>formatted!K17-formatted!J17</f>
        <v>6.0000000000000053E-2</v>
      </c>
      <c r="M19" s="1">
        <v>16</v>
      </c>
      <c r="N19" s="1">
        <f t="shared" si="1"/>
        <v>0.31999999999999995</v>
      </c>
      <c r="O19" s="1">
        <f t="shared" si="2"/>
        <v>19.067434313461636</v>
      </c>
      <c r="P19" s="1">
        <f t="shared" si="0"/>
        <v>43.101328589602957</v>
      </c>
      <c r="Q19" s="1">
        <f t="shared" si="3"/>
        <v>4.3152997964298706E-4</v>
      </c>
      <c r="R19" s="1">
        <f t="shared" si="4"/>
        <v>1.529903113735627E-3</v>
      </c>
      <c r="S19" s="1">
        <f t="shared" si="5"/>
        <v>10.969675757485945</v>
      </c>
    </row>
    <row r="20" spans="1:19" x14ac:dyDescent="0.3">
      <c r="A20" s="2" t="s">
        <v>51</v>
      </c>
      <c r="C20" s="1">
        <f>formatted!C18-formatted!B18</f>
        <v>3.0000000000000027E-2</v>
      </c>
      <c r="D20" s="1">
        <f>formatted!D18-formatted!C18</f>
        <v>2.9999999999999916E-2</v>
      </c>
      <c r="E20" s="1">
        <f>formatted!E18-formatted!D18</f>
        <v>1.0000000000000009E-2</v>
      </c>
      <c r="F20" s="1">
        <f>formatted!F18-formatted!E18</f>
        <v>3.0000000000000027E-2</v>
      </c>
      <c r="G20" s="1">
        <f>formatted!G18-formatted!F18</f>
        <v>5.0000000000000044E-2</v>
      </c>
      <c r="H20" s="1">
        <f>formatted!H18-formatted!G18</f>
        <v>3.0000000000000027E-2</v>
      </c>
      <c r="I20" s="1">
        <f>formatted!I18-formatted!H18</f>
        <v>3.0000000000000027E-2</v>
      </c>
      <c r="J20" s="1">
        <f>formatted!J18-formatted!I18</f>
        <v>4.9999999999999822E-2</v>
      </c>
      <c r="K20" s="1">
        <f>formatted!K18-formatted!J18</f>
        <v>4.0000000000000036E-2</v>
      </c>
      <c r="M20" s="1">
        <v>17</v>
      </c>
      <c r="N20" s="1">
        <f t="shared" si="1"/>
        <v>0.29999999999999993</v>
      </c>
      <c r="O20" s="1">
        <f t="shared" si="2"/>
        <v>19.067434313461636</v>
      </c>
      <c r="P20" s="1">
        <f t="shared" si="0"/>
        <v>43.101328589602957</v>
      </c>
      <c r="Q20" s="1">
        <f t="shared" si="3"/>
        <v>1.0540287450984738E-3</v>
      </c>
      <c r="R20" s="1">
        <f t="shared" si="4"/>
        <v>3.9859709966282948E-3</v>
      </c>
      <c r="S20" s="1">
        <f t="shared" si="5"/>
        <v>3.947252073015318</v>
      </c>
    </row>
    <row r="21" spans="1:19" x14ac:dyDescent="0.3">
      <c r="A21" s="2" t="s">
        <v>52</v>
      </c>
      <c r="C21" s="1">
        <f>formatted!C19-formatted!B19</f>
        <v>2.0000000000000018E-2</v>
      </c>
      <c r="D21" s="1">
        <f>formatted!D19-formatted!C19</f>
        <v>1.9999999999999907E-2</v>
      </c>
      <c r="E21" s="1">
        <f>formatted!E19-formatted!D19</f>
        <v>3.0000000000000027E-2</v>
      </c>
      <c r="F21" s="1">
        <f>formatted!F19-formatted!E19</f>
        <v>4.0000000000000036E-2</v>
      </c>
      <c r="G21" s="1">
        <f>formatted!G19-formatted!F19</f>
        <v>3.0000000000000027E-2</v>
      </c>
      <c r="H21" s="1">
        <f>formatted!H19-formatted!G19</f>
        <v>3.0000000000000027E-2</v>
      </c>
      <c r="I21" s="1">
        <f>formatted!I19-formatted!H19</f>
        <v>2.0000000000000018E-2</v>
      </c>
      <c r="J21" s="1">
        <f>formatted!J19-formatted!I19</f>
        <v>4.9999999999999822E-2</v>
      </c>
      <c r="K21" s="1">
        <f>formatted!K19-formatted!J19</f>
        <v>5.0000000000000044E-2</v>
      </c>
      <c r="M21" s="1">
        <v>18</v>
      </c>
      <c r="N21" s="1">
        <f t="shared" si="1"/>
        <v>0.28999999999999992</v>
      </c>
      <c r="O21" s="1">
        <f t="shared" si="2"/>
        <v>19.067434313461636</v>
      </c>
      <c r="P21" s="1">
        <f t="shared" si="0"/>
        <v>43.101328589602957</v>
      </c>
      <c r="Q21" s="1">
        <f t="shared" si="3"/>
        <v>6.6871938282066473E-4</v>
      </c>
      <c r="R21" s="1">
        <f t="shared" si="4"/>
        <v>2.616066909973925E-3</v>
      </c>
      <c r="S21" s="1">
        <f t="shared" si="5"/>
        <v>5.8137572139764435</v>
      </c>
    </row>
    <row r="22" spans="1:19" x14ac:dyDescent="0.3">
      <c r="A22" s="2" t="s">
        <v>53</v>
      </c>
      <c r="C22" s="1">
        <f>formatted!C20-formatted!B20</f>
        <v>2.0000000000000018E-2</v>
      </c>
      <c r="D22" s="1">
        <f>formatted!D20-formatted!C20</f>
        <v>1.9999999999999907E-2</v>
      </c>
      <c r="E22" s="1">
        <f>formatted!E20-formatted!D20</f>
        <v>3.0000000000000027E-2</v>
      </c>
      <c r="F22" s="1">
        <f>formatted!F20-formatted!E20</f>
        <v>2.0000000000000018E-2</v>
      </c>
      <c r="G22" s="1">
        <f>formatted!G20-formatted!F20</f>
        <v>3.0000000000000027E-2</v>
      </c>
      <c r="H22" s="1">
        <f>formatted!H20-formatted!G20</f>
        <v>3.0000000000000027E-2</v>
      </c>
      <c r="I22" s="1">
        <f>formatted!I20-formatted!H20</f>
        <v>3.0000000000000027E-2</v>
      </c>
      <c r="J22" s="1">
        <f>formatted!J20-formatted!I20</f>
        <v>4.0000000000000036E-2</v>
      </c>
      <c r="K22" s="1">
        <f>formatted!K20-formatted!J20</f>
        <v>3.9999999999999813E-2</v>
      </c>
      <c r="M22" s="1">
        <v>19</v>
      </c>
      <c r="N22" s="1">
        <f t="shared" si="1"/>
        <v>0.2599999999999999</v>
      </c>
      <c r="O22" s="1">
        <f t="shared" si="2"/>
        <v>19.067434313461636</v>
      </c>
      <c r="P22" s="1">
        <f t="shared" si="0"/>
        <v>43.101328589602957</v>
      </c>
      <c r="Q22" s="1">
        <f t="shared" si="3"/>
        <v>1.7785030495294659E-4</v>
      </c>
      <c r="R22" s="1">
        <f t="shared" si="4"/>
        <v>7.7604016666880785E-4</v>
      </c>
      <c r="S22" s="1">
        <f t="shared" si="5"/>
        <v>17.571016588866016</v>
      </c>
    </row>
    <row r="23" spans="1:19" x14ac:dyDescent="0.3">
      <c r="A23" s="2" t="s">
        <v>54</v>
      </c>
      <c r="C23" s="1">
        <f>formatted!C21-formatted!B21</f>
        <v>2.0000000000000018E-2</v>
      </c>
      <c r="D23" s="1">
        <f>formatted!D21-formatted!C21</f>
        <v>1.9999999999999907E-2</v>
      </c>
      <c r="E23" s="1">
        <f>formatted!E21-formatted!D21</f>
        <v>3.0000000000000027E-2</v>
      </c>
      <c r="F23" s="1">
        <f>formatted!F21-formatted!E21</f>
        <v>2.0000000000000018E-2</v>
      </c>
      <c r="G23" s="1">
        <f>formatted!G21-formatted!F21</f>
        <v>3.0000000000000027E-2</v>
      </c>
      <c r="H23" s="1">
        <f>formatted!H21-formatted!G21</f>
        <v>3.0000000000000027E-2</v>
      </c>
      <c r="I23" s="1">
        <f>formatted!I21-formatted!H21</f>
        <v>3.0000000000000027E-2</v>
      </c>
      <c r="J23" s="1">
        <f>formatted!J21-formatted!I21</f>
        <v>4.0000000000000036E-2</v>
      </c>
      <c r="K23" s="1">
        <f>formatted!K21-formatted!J21</f>
        <v>3.9999999999999813E-2</v>
      </c>
      <c r="M23" s="1">
        <v>20</v>
      </c>
      <c r="N23" s="1">
        <f t="shared" si="1"/>
        <v>0.2599999999999999</v>
      </c>
      <c r="O23" s="1">
        <f t="shared" si="2"/>
        <v>19.067434313461636</v>
      </c>
      <c r="P23" s="1">
        <f t="shared" si="0"/>
        <v>43.101328589602957</v>
      </c>
      <c r="Q23" s="1">
        <f t="shared" si="3"/>
        <v>1.7785030495294659E-4</v>
      </c>
      <c r="R23" s="1">
        <f t="shared" si="4"/>
        <v>7.7604016666880785E-4</v>
      </c>
      <c r="S23" s="1">
        <f t="shared" si="5"/>
        <v>17.571016588866016</v>
      </c>
    </row>
    <row r="24" spans="1:19" x14ac:dyDescent="0.3">
      <c r="A24" s="2" t="s">
        <v>55</v>
      </c>
      <c r="C24" s="1">
        <f>formatted!C22-formatted!B22</f>
        <v>2.0000000000000018E-2</v>
      </c>
      <c r="D24" s="1">
        <f>formatted!D22-formatted!C22</f>
        <v>1.9999999999999907E-2</v>
      </c>
      <c r="E24" s="1">
        <f>formatted!E22-formatted!D22</f>
        <v>3.0000000000000027E-2</v>
      </c>
      <c r="F24" s="1">
        <f>formatted!F22-formatted!E22</f>
        <v>2.0000000000000018E-2</v>
      </c>
      <c r="G24" s="1">
        <f>formatted!G22-formatted!F22</f>
        <v>3.0000000000000027E-2</v>
      </c>
      <c r="H24" s="1">
        <f>formatted!H22-formatted!G22</f>
        <v>2.0000000000000018E-2</v>
      </c>
      <c r="I24" s="1">
        <f>formatted!I22-formatted!H22</f>
        <v>3.0000000000000027E-2</v>
      </c>
      <c r="J24" s="1">
        <f>formatted!J22-formatted!I22</f>
        <v>4.0000000000000036E-2</v>
      </c>
      <c r="K24" s="1">
        <f>formatted!K22-formatted!J22</f>
        <v>2.9999999999999805E-2</v>
      </c>
      <c r="M24" s="1">
        <v>21</v>
      </c>
      <c r="N24" s="1">
        <f t="shared" si="1"/>
        <v>0.23999999999999988</v>
      </c>
      <c r="O24" s="1">
        <f t="shared" ref="O24" si="6">SUM(C46:K46)</f>
        <v>19.067434313461636</v>
      </c>
      <c r="P24" s="1">
        <f t="shared" ref="P24" si="7">SUMSQ(C46:K46)</f>
        <v>43.101328589602957</v>
      </c>
      <c r="Q24" s="1">
        <f t="shared" ref="Q24" si="8">SUM(C68:K68)</f>
        <v>3.1669621004613976E-4</v>
      </c>
      <c r="R24" s="1">
        <f t="shared" si="4"/>
        <v>1.4970439775198921E-3</v>
      </c>
      <c r="S24" s="1">
        <f t="shared" si="5"/>
        <v>8.4078397245138525</v>
      </c>
    </row>
    <row r="25" spans="1:19" x14ac:dyDescent="0.3">
      <c r="A25" s="2"/>
      <c r="R25" s="1">
        <f>AVERAGE(R4:R24)</f>
        <v>2.4719307647308531E-3</v>
      </c>
      <c r="S25" s="1">
        <f>AVERAGE(S4:S24)</f>
        <v>11.408829272906022</v>
      </c>
    </row>
    <row r="26" spans="1:19" x14ac:dyDescent="0.3">
      <c r="A26" s="1" t="s">
        <v>56</v>
      </c>
      <c r="C26" s="1">
        <f>C$3^$B$1-B$3^$B$1</f>
        <v>1</v>
      </c>
      <c r="D26" s="1">
        <f>D$3^$B$1-C$3^$B$1</f>
        <v>1.5344704947602139</v>
      </c>
      <c r="E26" s="1">
        <f>E$3^$B$1-D$3^$B$1</f>
        <v>1.8321568437542188</v>
      </c>
      <c r="F26" s="1">
        <f t="shared" ref="D26:K26" si="9">F$3^$B$1-E$3^$B$1</f>
        <v>2.05691335029565</v>
      </c>
      <c r="G26" s="1">
        <f t="shared" si="9"/>
        <v>2.2420291963133598</v>
      </c>
      <c r="H26" s="1">
        <f t="shared" si="9"/>
        <v>2.4015182659547083</v>
      </c>
      <c r="I26" s="1">
        <f t="shared" si="9"/>
        <v>2.5428085952376964</v>
      </c>
      <c r="J26" s="1">
        <f t="shared" si="9"/>
        <v>2.6703776013650042</v>
      </c>
      <c r="K26" s="1">
        <f t="shared" si="9"/>
        <v>2.7871599657807842</v>
      </c>
    </row>
    <row r="27" spans="1:19" x14ac:dyDescent="0.3">
      <c r="A27" s="1" t="s">
        <v>57</v>
      </c>
      <c r="C27" s="1">
        <f t="shared" ref="C27:K27" si="10">C$3^$B$1-B$3^$B$1</f>
        <v>1</v>
      </c>
      <c r="D27" s="1">
        <f t="shared" si="10"/>
        <v>1.5344704947602139</v>
      </c>
      <c r="E27" s="1">
        <f t="shared" si="10"/>
        <v>1.8321568437542188</v>
      </c>
      <c r="F27" s="1">
        <f t="shared" si="10"/>
        <v>2.05691335029565</v>
      </c>
      <c r="G27" s="1">
        <f t="shared" si="10"/>
        <v>2.2420291963133598</v>
      </c>
      <c r="H27" s="1">
        <f t="shared" si="10"/>
        <v>2.4015182659547083</v>
      </c>
      <c r="I27" s="1">
        <f t="shared" si="10"/>
        <v>2.5428085952376964</v>
      </c>
      <c r="J27" s="1">
        <f t="shared" si="10"/>
        <v>2.6703776013650042</v>
      </c>
      <c r="K27" s="1">
        <f t="shared" si="10"/>
        <v>2.7871599657807842</v>
      </c>
    </row>
    <row r="28" spans="1:19" x14ac:dyDescent="0.3">
      <c r="A28" s="1" t="s">
        <v>58</v>
      </c>
      <c r="C28" s="1">
        <f t="shared" ref="C28:K28" si="11">C$3^$B$1-B$3^$B$1</f>
        <v>1</v>
      </c>
      <c r="D28" s="1">
        <f t="shared" si="11"/>
        <v>1.5344704947602139</v>
      </c>
      <c r="E28" s="1">
        <f t="shared" si="11"/>
        <v>1.8321568437542188</v>
      </c>
      <c r="F28" s="1">
        <f t="shared" si="11"/>
        <v>2.05691335029565</v>
      </c>
      <c r="G28" s="1">
        <f t="shared" si="11"/>
        <v>2.2420291963133598</v>
      </c>
      <c r="H28" s="1">
        <f t="shared" si="11"/>
        <v>2.4015182659547083</v>
      </c>
      <c r="I28" s="1">
        <f t="shared" si="11"/>
        <v>2.5428085952376964</v>
      </c>
      <c r="J28" s="1">
        <f t="shared" si="11"/>
        <v>2.6703776013650042</v>
      </c>
      <c r="K28" s="1">
        <f t="shared" si="11"/>
        <v>2.7871599657807842</v>
      </c>
    </row>
    <row r="29" spans="1:19" x14ac:dyDescent="0.3">
      <c r="A29" s="1" t="s">
        <v>59</v>
      </c>
      <c r="C29" s="1">
        <f t="shared" ref="C29:K29" si="12">C$3^$B$1-B$3^$B$1</f>
        <v>1</v>
      </c>
      <c r="D29" s="1">
        <f t="shared" si="12"/>
        <v>1.5344704947602139</v>
      </c>
      <c r="E29" s="1">
        <f t="shared" si="12"/>
        <v>1.8321568437542188</v>
      </c>
      <c r="F29" s="1">
        <f>F$3^$B$1-E$3^$B$1</f>
        <v>2.05691335029565</v>
      </c>
      <c r="G29" s="1">
        <f t="shared" si="12"/>
        <v>2.2420291963133598</v>
      </c>
      <c r="H29" s="1">
        <f t="shared" si="12"/>
        <v>2.4015182659547083</v>
      </c>
      <c r="I29" s="1">
        <f t="shared" si="12"/>
        <v>2.5428085952376964</v>
      </c>
      <c r="J29" s="1">
        <f t="shared" si="12"/>
        <v>2.6703776013650042</v>
      </c>
      <c r="K29" s="1">
        <f t="shared" si="12"/>
        <v>2.7871599657807842</v>
      </c>
    </row>
    <row r="30" spans="1:19" x14ac:dyDescent="0.3">
      <c r="A30" s="1" t="s">
        <v>60</v>
      </c>
      <c r="C30" s="1">
        <f t="shared" ref="C30:K30" si="13">C$3^$B$1-B$3^$B$1</f>
        <v>1</v>
      </c>
      <c r="D30" s="1">
        <f t="shared" si="13"/>
        <v>1.5344704947602139</v>
      </c>
      <c r="E30" s="1">
        <f t="shared" si="13"/>
        <v>1.8321568437542188</v>
      </c>
      <c r="F30" s="1">
        <f t="shared" si="13"/>
        <v>2.05691335029565</v>
      </c>
      <c r="G30" s="1">
        <f t="shared" si="13"/>
        <v>2.2420291963133598</v>
      </c>
      <c r="H30" s="1">
        <f t="shared" si="13"/>
        <v>2.4015182659547083</v>
      </c>
      <c r="I30" s="1">
        <f t="shared" si="13"/>
        <v>2.5428085952376964</v>
      </c>
      <c r="J30" s="1">
        <f t="shared" si="13"/>
        <v>2.6703776013650042</v>
      </c>
      <c r="K30" s="1">
        <f t="shared" si="13"/>
        <v>2.7871599657807842</v>
      </c>
    </row>
    <row r="31" spans="1:19" x14ac:dyDescent="0.3">
      <c r="A31" s="1" t="s">
        <v>61</v>
      </c>
      <c r="C31" s="1">
        <f t="shared" ref="C31:K31" si="14">C$3^$B$1-B$3^$B$1</f>
        <v>1</v>
      </c>
      <c r="D31" s="1">
        <f t="shared" si="14"/>
        <v>1.5344704947602139</v>
      </c>
      <c r="E31" s="1">
        <f t="shared" si="14"/>
        <v>1.8321568437542188</v>
      </c>
      <c r="F31" s="1">
        <f t="shared" si="14"/>
        <v>2.05691335029565</v>
      </c>
      <c r="G31" s="1">
        <f t="shared" si="14"/>
        <v>2.2420291963133598</v>
      </c>
      <c r="H31" s="1">
        <f t="shared" si="14"/>
        <v>2.4015182659547083</v>
      </c>
      <c r="I31" s="1">
        <f t="shared" si="14"/>
        <v>2.5428085952376964</v>
      </c>
      <c r="J31" s="1">
        <f t="shared" si="14"/>
        <v>2.6703776013650042</v>
      </c>
      <c r="K31" s="1">
        <f t="shared" si="14"/>
        <v>2.7871599657807842</v>
      </c>
    </row>
    <row r="32" spans="1:19" x14ac:dyDescent="0.3">
      <c r="A32" s="1" t="s">
        <v>62</v>
      </c>
      <c r="C32" s="1">
        <f t="shared" ref="C32:K32" si="15">C$3^$B$1-B$3^$B$1</f>
        <v>1</v>
      </c>
      <c r="D32" s="1">
        <f t="shared" si="15"/>
        <v>1.5344704947602139</v>
      </c>
      <c r="E32" s="1">
        <f t="shared" si="15"/>
        <v>1.8321568437542188</v>
      </c>
      <c r="F32" s="1">
        <f t="shared" si="15"/>
        <v>2.05691335029565</v>
      </c>
      <c r="G32" s="1">
        <f t="shared" si="15"/>
        <v>2.2420291963133598</v>
      </c>
      <c r="H32" s="1">
        <f t="shared" si="15"/>
        <v>2.4015182659547083</v>
      </c>
      <c r="I32" s="1">
        <f t="shared" si="15"/>
        <v>2.5428085952376964</v>
      </c>
      <c r="J32" s="1">
        <f t="shared" si="15"/>
        <v>2.6703776013650042</v>
      </c>
      <c r="K32" s="1">
        <f t="shared" si="15"/>
        <v>2.7871599657807842</v>
      </c>
    </row>
    <row r="33" spans="1:11" x14ac:dyDescent="0.3">
      <c r="A33" s="1" t="s">
        <v>63</v>
      </c>
      <c r="C33" s="1">
        <f t="shared" ref="C33:K33" si="16">C$3^$B$1-B$3^$B$1</f>
        <v>1</v>
      </c>
      <c r="D33" s="1">
        <f t="shared" si="16"/>
        <v>1.5344704947602139</v>
      </c>
      <c r="E33" s="1">
        <f t="shared" si="16"/>
        <v>1.8321568437542188</v>
      </c>
      <c r="F33" s="1">
        <f t="shared" si="16"/>
        <v>2.05691335029565</v>
      </c>
      <c r="G33" s="1">
        <f t="shared" si="16"/>
        <v>2.2420291963133598</v>
      </c>
      <c r="H33" s="1">
        <f t="shared" si="16"/>
        <v>2.4015182659547083</v>
      </c>
      <c r="I33" s="1">
        <f t="shared" si="16"/>
        <v>2.5428085952376964</v>
      </c>
      <c r="J33" s="1">
        <f t="shared" si="16"/>
        <v>2.6703776013650042</v>
      </c>
      <c r="K33" s="1">
        <f t="shared" si="16"/>
        <v>2.7871599657807842</v>
      </c>
    </row>
    <row r="34" spans="1:11" x14ac:dyDescent="0.3">
      <c r="A34" s="1" t="s">
        <v>64</v>
      </c>
      <c r="C34" s="1">
        <f t="shared" ref="C34:K34" si="17">C$3^$B$1-B$3^$B$1</f>
        <v>1</v>
      </c>
      <c r="D34" s="1">
        <f t="shared" si="17"/>
        <v>1.5344704947602139</v>
      </c>
      <c r="E34" s="1">
        <f t="shared" si="17"/>
        <v>1.8321568437542188</v>
      </c>
      <c r="F34" s="1">
        <f t="shared" si="17"/>
        <v>2.05691335029565</v>
      </c>
      <c r="G34" s="1">
        <f t="shared" si="17"/>
        <v>2.2420291963133598</v>
      </c>
      <c r="H34" s="1">
        <f t="shared" si="17"/>
        <v>2.4015182659547083</v>
      </c>
      <c r="I34" s="1">
        <f t="shared" si="17"/>
        <v>2.5428085952376964</v>
      </c>
      <c r="J34" s="1">
        <f t="shared" si="17"/>
        <v>2.6703776013650042</v>
      </c>
      <c r="K34" s="1">
        <f t="shared" si="17"/>
        <v>2.7871599657807842</v>
      </c>
    </row>
    <row r="35" spans="1:11" x14ac:dyDescent="0.3">
      <c r="A35" s="1" t="s">
        <v>65</v>
      </c>
      <c r="C35" s="1">
        <f t="shared" ref="C35:K35" si="18">C$3^$B$1-B$3^$B$1</f>
        <v>1</v>
      </c>
      <c r="D35" s="1">
        <f t="shared" si="18"/>
        <v>1.5344704947602139</v>
      </c>
      <c r="E35" s="1">
        <f t="shared" si="18"/>
        <v>1.8321568437542188</v>
      </c>
      <c r="F35" s="1">
        <f t="shared" si="18"/>
        <v>2.05691335029565</v>
      </c>
      <c r="G35" s="1">
        <f t="shared" si="18"/>
        <v>2.2420291963133598</v>
      </c>
      <c r="H35" s="1">
        <f t="shared" si="18"/>
        <v>2.4015182659547083</v>
      </c>
      <c r="I35" s="1">
        <f t="shared" si="18"/>
        <v>2.5428085952376964</v>
      </c>
      <c r="J35" s="1">
        <f t="shared" si="18"/>
        <v>2.6703776013650042</v>
      </c>
      <c r="K35" s="1">
        <f t="shared" si="18"/>
        <v>2.7871599657807842</v>
      </c>
    </row>
    <row r="36" spans="1:11" x14ac:dyDescent="0.3">
      <c r="A36" s="1" t="s">
        <v>66</v>
      </c>
      <c r="C36" s="1">
        <f t="shared" ref="C36:K36" si="19">C$3^$B$1-B$3^$B$1</f>
        <v>1</v>
      </c>
      <c r="D36" s="1">
        <f t="shared" si="19"/>
        <v>1.5344704947602139</v>
      </c>
      <c r="E36" s="1">
        <f t="shared" si="19"/>
        <v>1.8321568437542188</v>
      </c>
      <c r="F36" s="1">
        <f t="shared" si="19"/>
        <v>2.05691335029565</v>
      </c>
      <c r="G36" s="1">
        <f t="shared" si="19"/>
        <v>2.2420291963133598</v>
      </c>
      <c r="H36" s="1">
        <f t="shared" si="19"/>
        <v>2.4015182659547083</v>
      </c>
      <c r="I36" s="1">
        <f t="shared" si="19"/>
        <v>2.5428085952376964</v>
      </c>
      <c r="J36" s="1">
        <f t="shared" si="19"/>
        <v>2.6703776013650042</v>
      </c>
      <c r="K36" s="1">
        <f t="shared" si="19"/>
        <v>2.7871599657807842</v>
      </c>
    </row>
    <row r="37" spans="1:11" x14ac:dyDescent="0.3">
      <c r="A37" s="1" t="s">
        <v>67</v>
      </c>
      <c r="C37" s="1">
        <f t="shared" ref="C37:K37" si="20">C$3^$B$1-B$3^$B$1</f>
        <v>1</v>
      </c>
      <c r="D37" s="1">
        <f t="shared" si="20"/>
        <v>1.5344704947602139</v>
      </c>
      <c r="E37" s="1">
        <f t="shared" si="20"/>
        <v>1.8321568437542188</v>
      </c>
      <c r="F37" s="1">
        <f t="shared" si="20"/>
        <v>2.05691335029565</v>
      </c>
      <c r="G37" s="1">
        <f t="shared" si="20"/>
        <v>2.2420291963133598</v>
      </c>
      <c r="H37" s="1">
        <f t="shared" si="20"/>
        <v>2.4015182659547083</v>
      </c>
      <c r="I37" s="1">
        <f t="shared" si="20"/>
        <v>2.5428085952376964</v>
      </c>
      <c r="J37" s="1">
        <f t="shared" si="20"/>
        <v>2.6703776013650042</v>
      </c>
      <c r="K37" s="1">
        <f t="shared" si="20"/>
        <v>2.7871599657807842</v>
      </c>
    </row>
    <row r="38" spans="1:11" x14ac:dyDescent="0.3">
      <c r="A38" s="1" t="s">
        <v>68</v>
      </c>
      <c r="C38" s="1">
        <f t="shared" ref="C38:K38" si="21">C$3^$B$1-B$3^$B$1</f>
        <v>1</v>
      </c>
      <c r="D38" s="1">
        <f t="shared" si="21"/>
        <v>1.5344704947602139</v>
      </c>
      <c r="E38" s="1">
        <f t="shared" si="21"/>
        <v>1.8321568437542188</v>
      </c>
      <c r="F38" s="1">
        <f t="shared" si="21"/>
        <v>2.05691335029565</v>
      </c>
      <c r="G38" s="1">
        <f t="shared" si="21"/>
        <v>2.2420291963133598</v>
      </c>
      <c r="H38" s="1">
        <f t="shared" si="21"/>
        <v>2.4015182659547083</v>
      </c>
      <c r="I38" s="1">
        <f t="shared" si="21"/>
        <v>2.5428085952376964</v>
      </c>
      <c r="J38" s="1">
        <f t="shared" si="21"/>
        <v>2.6703776013650042</v>
      </c>
      <c r="K38" s="1">
        <f t="shared" si="21"/>
        <v>2.7871599657807842</v>
      </c>
    </row>
    <row r="39" spans="1:11" x14ac:dyDescent="0.3">
      <c r="A39" s="1" t="s">
        <v>69</v>
      </c>
      <c r="C39" s="1">
        <f t="shared" ref="C39:K39" si="22">C$3^$B$1-B$3^$B$1</f>
        <v>1</v>
      </c>
      <c r="D39" s="1">
        <f t="shared" si="22"/>
        <v>1.5344704947602139</v>
      </c>
      <c r="E39" s="1">
        <f t="shared" si="22"/>
        <v>1.8321568437542188</v>
      </c>
      <c r="F39" s="1">
        <f t="shared" si="22"/>
        <v>2.05691335029565</v>
      </c>
      <c r="G39" s="1">
        <f t="shared" si="22"/>
        <v>2.2420291963133598</v>
      </c>
      <c r="H39" s="1">
        <f t="shared" si="22"/>
        <v>2.4015182659547083</v>
      </c>
      <c r="I39" s="1">
        <f t="shared" si="22"/>
        <v>2.5428085952376964</v>
      </c>
      <c r="J39" s="1">
        <f t="shared" si="22"/>
        <v>2.6703776013650042</v>
      </c>
      <c r="K39" s="1">
        <f t="shared" si="22"/>
        <v>2.7871599657807842</v>
      </c>
    </row>
    <row r="40" spans="1:11" x14ac:dyDescent="0.3">
      <c r="A40" s="1" t="s">
        <v>70</v>
      </c>
      <c r="C40" s="1">
        <f t="shared" ref="C40:K40" si="23">C$3^$B$1-B$3^$B$1</f>
        <v>1</v>
      </c>
      <c r="D40" s="1">
        <f t="shared" si="23"/>
        <v>1.5344704947602139</v>
      </c>
      <c r="E40" s="1">
        <f t="shared" si="23"/>
        <v>1.8321568437542188</v>
      </c>
      <c r="F40" s="1">
        <f t="shared" si="23"/>
        <v>2.05691335029565</v>
      </c>
      <c r="G40" s="1">
        <f t="shared" si="23"/>
        <v>2.2420291963133598</v>
      </c>
      <c r="H40" s="1">
        <f t="shared" si="23"/>
        <v>2.4015182659547083</v>
      </c>
      <c r="I40" s="1">
        <f t="shared" si="23"/>
        <v>2.5428085952376964</v>
      </c>
      <c r="J40" s="1">
        <f t="shared" si="23"/>
        <v>2.6703776013650042</v>
      </c>
      <c r="K40" s="1">
        <f t="shared" si="23"/>
        <v>2.7871599657807842</v>
      </c>
    </row>
    <row r="41" spans="1:11" x14ac:dyDescent="0.3">
      <c r="A41" s="1" t="s">
        <v>71</v>
      </c>
      <c r="C41" s="1">
        <f t="shared" ref="C41:K41" si="24">C$3^$B$1-B$3^$B$1</f>
        <v>1</v>
      </c>
      <c r="D41" s="1">
        <f t="shared" si="24"/>
        <v>1.5344704947602139</v>
      </c>
      <c r="E41" s="1">
        <f t="shared" si="24"/>
        <v>1.8321568437542188</v>
      </c>
      <c r="F41" s="1">
        <f t="shared" si="24"/>
        <v>2.05691335029565</v>
      </c>
      <c r="G41" s="1">
        <f t="shared" si="24"/>
        <v>2.2420291963133598</v>
      </c>
      <c r="H41" s="1">
        <f t="shared" si="24"/>
        <v>2.4015182659547083</v>
      </c>
      <c r="I41" s="1">
        <f t="shared" si="24"/>
        <v>2.5428085952376964</v>
      </c>
      <c r="J41" s="1">
        <f t="shared" si="24"/>
        <v>2.6703776013650042</v>
      </c>
      <c r="K41" s="1">
        <f t="shared" si="24"/>
        <v>2.7871599657807842</v>
      </c>
    </row>
    <row r="42" spans="1:11" x14ac:dyDescent="0.3">
      <c r="A42" s="1" t="s">
        <v>72</v>
      </c>
      <c r="C42" s="1">
        <f t="shared" ref="C42:K42" si="25">C$3^$B$1-B$3^$B$1</f>
        <v>1</v>
      </c>
      <c r="D42" s="1">
        <f t="shared" si="25"/>
        <v>1.5344704947602139</v>
      </c>
      <c r="E42" s="1">
        <f t="shared" si="25"/>
        <v>1.8321568437542188</v>
      </c>
      <c r="F42" s="1">
        <f t="shared" si="25"/>
        <v>2.05691335029565</v>
      </c>
      <c r="G42" s="1">
        <f t="shared" si="25"/>
        <v>2.2420291963133598</v>
      </c>
      <c r="H42" s="1">
        <f t="shared" si="25"/>
        <v>2.4015182659547083</v>
      </c>
      <c r="I42" s="1">
        <f t="shared" si="25"/>
        <v>2.5428085952376964</v>
      </c>
      <c r="J42" s="1">
        <f t="shared" si="25"/>
        <v>2.6703776013650042</v>
      </c>
      <c r="K42" s="1">
        <f t="shared" si="25"/>
        <v>2.7871599657807842</v>
      </c>
    </row>
    <row r="43" spans="1:11" x14ac:dyDescent="0.3">
      <c r="A43" s="1" t="s">
        <v>73</v>
      </c>
      <c r="C43" s="1">
        <f t="shared" ref="C43:K43" si="26">C$3^$B$1-B$3^$B$1</f>
        <v>1</v>
      </c>
      <c r="D43" s="1">
        <f t="shared" si="26"/>
        <v>1.5344704947602139</v>
      </c>
      <c r="E43" s="1">
        <f t="shared" si="26"/>
        <v>1.8321568437542188</v>
      </c>
      <c r="F43" s="1">
        <f t="shared" si="26"/>
        <v>2.05691335029565</v>
      </c>
      <c r="G43" s="1">
        <f t="shared" si="26"/>
        <v>2.2420291963133598</v>
      </c>
      <c r="H43" s="1">
        <f t="shared" si="26"/>
        <v>2.4015182659547083</v>
      </c>
      <c r="I43" s="1">
        <f t="shared" si="26"/>
        <v>2.5428085952376964</v>
      </c>
      <c r="J43" s="1">
        <f t="shared" si="26"/>
        <v>2.6703776013650042</v>
      </c>
      <c r="K43" s="1">
        <f t="shared" si="26"/>
        <v>2.7871599657807842</v>
      </c>
    </row>
    <row r="44" spans="1:11" x14ac:dyDescent="0.3">
      <c r="A44" s="1" t="s">
        <v>74</v>
      </c>
      <c r="C44" s="1">
        <f t="shared" ref="C44:K44" si="27">C$3^$B$1-B$3^$B$1</f>
        <v>1</v>
      </c>
      <c r="D44" s="1">
        <f t="shared" si="27"/>
        <v>1.5344704947602139</v>
      </c>
      <c r="E44" s="1">
        <f t="shared" si="27"/>
        <v>1.8321568437542188</v>
      </c>
      <c r="F44" s="1">
        <f t="shared" si="27"/>
        <v>2.05691335029565</v>
      </c>
      <c r="G44" s="1">
        <f t="shared" si="27"/>
        <v>2.2420291963133598</v>
      </c>
      <c r="H44" s="1">
        <f t="shared" si="27"/>
        <v>2.4015182659547083</v>
      </c>
      <c r="I44" s="1">
        <f t="shared" si="27"/>
        <v>2.5428085952376964</v>
      </c>
      <c r="J44" s="1">
        <f t="shared" si="27"/>
        <v>2.6703776013650042</v>
      </c>
      <c r="K44" s="1">
        <f t="shared" si="27"/>
        <v>2.7871599657807842</v>
      </c>
    </row>
    <row r="45" spans="1:11" x14ac:dyDescent="0.3">
      <c r="A45" s="1" t="s">
        <v>75</v>
      </c>
      <c r="C45" s="1">
        <f t="shared" ref="C45:K45" si="28">C$3^$B$1-B$3^$B$1</f>
        <v>1</v>
      </c>
      <c r="D45" s="1">
        <f t="shared" si="28"/>
        <v>1.5344704947602139</v>
      </c>
      <c r="E45" s="1">
        <f t="shared" si="28"/>
        <v>1.8321568437542188</v>
      </c>
      <c r="F45" s="1">
        <f t="shared" si="28"/>
        <v>2.05691335029565</v>
      </c>
      <c r="G45" s="1">
        <f t="shared" si="28"/>
        <v>2.2420291963133598</v>
      </c>
      <c r="H45" s="1">
        <f t="shared" si="28"/>
        <v>2.4015182659547083</v>
      </c>
      <c r="I45" s="1">
        <f t="shared" si="28"/>
        <v>2.5428085952376964</v>
      </c>
      <c r="J45" s="1">
        <f t="shared" si="28"/>
        <v>2.6703776013650042</v>
      </c>
      <c r="K45" s="1">
        <f t="shared" si="28"/>
        <v>2.7871599657807842</v>
      </c>
    </row>
    <row r="46" spans="1:11" x14ac:dyDescent="0.3">
      <c r="A46" s="1" t="s">
        <v>76</v>
      </c>
      <c r="C46" s="1">
        <f t="shared" ref="C46:K46" si="29">C$3^$B$1-B$3^$B$1</f>
        <v>1</v>
      </c>
      <c r="D46" s="1">
        <f t="shared" si="29"/>
        <v>1.5344704947602139</v>
      </c>
      <c r="E46" s="1">
        <f t="shared" si="29"/>
        <v>1.8321568437542188</v>
      </c>
      <c r="F46" s="1">
        <f t="shared" si="29"/>
        <v>2.05691335029565</v>
      </c>
      <c r="G46" s="1">
        <f t="shared" si="29"/>
        <v>2.2420291963133598</v>
      </c>
      <c r="H46" s="1">
        <f t="shared" si="29"/>
        <v>2.4015182659547083</v>
      </c>
      <c r="I46" s="1">
        <f t="shared" si="29"/>
        <v>2.5428085952376964</v>
      </c>
      <c r="J46" s="1">
        <f t="shared" si="29"/>
        <v>2.6703776013650042</v>
      </c>
      <c r="K46" s="1">
        <f t="shared" si="29"/>
        <v>2.7871599657807842</v>
      </c>
    </row>
    <row r="48" spans="1:11" x14ac:dyDescent="0.3">
      <c r="A48" s="1" t="s">
        <v>77</v>
      </c>
      <c r="C48" s="1">
        <f t="shared" ref="C48:K48" si="30">(C4-$N4/$O4*C26)^2</f>
        <v>1.2522446378655821E-4</v>
      </c>
      <c r="D48" s="1">
        <f>(D4-$N4/$O4*D26)^2</f>
        <v>9.1245030218998973E-5</v>
      </c>
      <c r="E48" s="1">
        <f>(E4-$N4/$O4*E26)^2</f>
        <v>4.4543463400333744E-4</v>
      </c>
      <c r="F48" s="1">
        <f t="shared" si="30"/>
        <v>9.6590339466359979E-5</v>
      </c>
      <c r="G48" s="1">
        <f t="shared" si="30"/>
        <v>2.8941886977333804E-4</v>
      </c>
      <c r="H48" s="1">
        <f t="shared" si="30"/>
        <v>1.7429350181818014E-4</v>
      </c>
      <c r="I48" s="1">
        <f t="shared" si="30"/>
        <v>3.4914609051756365E-4</v>
      </c>
      <c r="J48" s="1">
        <f t="shared" si="30"/>
        <v>6.950416848795568E-4</v>
      </c>
      <c r="K48" s="1">
        <f t="shared" si="30"/>
        <v>2.6864902235816551E-3</v>
      </c>
    </row>
    <row r="49" spans="1:11" x14ac:dyDescent="0.3">
      <c r="A49" s="1" t="s">
        <v>78</v>
      </c>
      <c r="C49" s="1">
        <f>(C5-$N5/$O5*C27)^2</f>
        <v>1.021332303096248E-4</v>
      </c>
      <c r="D49" s="1">
        <f t="shared" ref="C49:K49" si="31">(D5-$N5/$O5*D27)^2</f>
        <v>3.4472276014353942E-5</v>
      </c>
      <c r="E49" s="1">
        <f t="shared" si="31"/>
        <v>2.2755913880416592E-5</v>
      </c>
      <c r="F49" s="1">
        <f t="shared" si="31"/>
        <v>1.3200090642159174E-4</v>
      </c>
      <c r="G49" s="1">
        <f t="shared" si="31"/>
        <v>4.9322523038655369E-5</v>
      </c>
      <c r="H49" s="1">
        <f t="shared" si="31"/>
        <v>3.2067858733710456E-6</v>
      </c>
      <c r="I49" s="1">
        <f t="shared" si="31"/>
        <v>3.6173840351916208E-5</v>
      </c>
      <c r="J49" s="1">
        <f t="shared" si="31"/>
        <v>1.034694918122976E-4</v>
      </c>
      <c r="K49" s="1">
        <f t="shared" si="31"/>
        <v>2.7825292488759993E-4</v>
      </c>
    </row>
    <row r="50" spans="1:11" x14ac:dyDescent="0.3">
      <c r="A50" s="1" t="s">
        <v>79</v>
      </c>
      <c r="C50" s="1">
        <f t="shared" ref="C50:K50" si="32">(C6-$N6/$O6*C28)^2</f>
        <v>1.1300865875301946E-4</v>
      </c>
      <c r="D50" s="1">
        <f t="shared" si="32"/>
        <v>2.5669926355005516E-5</v>
      </c>
      <c r="E50" s="1">
        <f t="shared" si="32"/>
        <v>1.4511781112171638E-5</v>
      </c>
      <c r="F50" s="1">
        <f t="shared" si="32"/>
        <v>1.0837658356245634E-4</v>
      </c>
      <c r="G50" s="1">
        <f t="shared" si="32"/>
        <v>2.5113240012514368E-4</v>
      </c>
      <c r="H50" s="1">
        <f t="shared" si="32"/>
        <v>1.1090750549696596E-4</v>
      </c>
      <c r="I50" s="1">
        <f t="shared" si="32"/>
        <v>2.1910656949323912E-5</v>
      </c>
      <c r="J50" s="1">
        <f t="shared" si="32"/>
        <v>1.3392245018356336E-4</v>
      </c>
      <c r="K50" s="1">
        <f t="shared" si="32"/>
        <v>7.920089360606684E-4</v>
      </c>
    </row>
    <row r="51" spans="1:11" x14ac:dyDescent="0.3">
      <c r="A51" s="1" t="s">
        <v>80</v>
      </c>
      <c r="C51" s="1">
        <f t="shared" ref="C51:K51" si="33">(C7-$N7/$O7*C29)^2</f>
        <v>1.489355732125901E-4</v>
      </c>
      <c r="D51" s="1">
        <f t="shared" si="33"/>
        <v>7.034537732480932E-6</v>
      </c>
      <c r="E51" s="1">
        <f t="shared" si="33"/>
        <v>8.589303785253954E-7</v>
      </c>
      <c r="F51" s="1">
        <f t="shared" si="33"/>
        <v>2.9495093482268035E-4</v>
      </c>
      <c r="G51" s="1">
        <f t="shared" si="33"/>
        <v>1.5177331251754416E-4</v>
      </c>
      <c r="H51" s="1">
        <f t="shared" si="33"/>
        <v>1.054429022532994E-5</v>
      </c>
      <c r="I51" s="1">
        <f t="shared" si="33"/>
        <v>1.1406497453829811E-4</v>
      </c>
      <c r="J51" s="1">
        <f t="shared" si="33"/>
        <v>2.4881783612828323E-4</v>
      </c>
      <c r="K51" s="1">
        <f t="shared" si="33"/>
        <v>1.5694748473318328E-4</v>
      </c>
    </row>
    <row r="52" spans="1:11" x14ac:dyDescent="0.3">
      <c r="A52" s="1" t="s">
        <v>81</v>
      </c>
      <c r="C52" s="1">
        <f t="shared" ref="C52:K52" si="34">(C8-$N8/$O8*C30)^2</f>
        <v>1.489355732125901E-4</v>
      </c>
      <c r="D52" s="1">
        <f t="shared" si="34"/>
        <v>7.034537732480932E-6</v>
      </c>
      <c r="E52" s="1">
        <f t="shared" si="34"/>
        <v>8.589303785253954E-7</v>
      </c>
      <c r="F52" s="1">
        <f t="shared" si="34"/>
        <v>2.9495093482268035E-4</v>
      </c>
      <c r="G52" s="1">
        <f t="shared" si="34"/>
        <v>1.5177331251754416E-4</v>
      </c>
      <c r="H52" s="1">
        <f t="shared" si="34"/>
        <v>1.054429022532994E-5</v>
      </c>
      <c r="I52" s="1">
        <f t="shared" si="34"/>
        <v>4.2766738514107995E-4</v>
      </c>
      <c r="J52" s="1">
        <f t="shared" si="34"/>
        <v>6.6429705010491533E-4</v>
      </c>
      <c r="K52" s="1">
        <f t="shared" si="34"/>
        <v>1.5694748473318328E-4</v>
      </c>
    </row>
    <row r="53" spans="1:11" x14ac:dyDescent="0.3">
      <c r="A53" s="1" t="s">
        <v>82</v>
      </c>
      <c r="C53" s="1">
        <f t="shared" ref="C53:K53" si="35">(C9-$N9/$O9*C31)^2</f>
        <v>1.7563737379345954E-4</v>
      </c>
      <c r="D53" s="1">
        <f t="shared" si="35"/>
        <v>1.0873289470651053E-6</v>
      </c>
      <c r="E53" s="1">
        <f t="shared" si="35"/>
        <v>9.8998619866835046E-7</v>
      </c>
      <c r="F53" s="1">
        <f t="shared" si="35"/>
        <v>2.2549890875365994E-4</v>
      </c>
      <c r="G53" s="1">
        <f t="shared" si="35"/>
        <v>9.9359967169142092E-5</v>
      </c>
      <c r="H53" s="1">
        <f t="shared" si="35"/>
        <v>1.7925308213195063E-5</v>
      </c>
      <c r="I53" s="1">
        <f t="shared" si="35"/>
        <v>3.2446622974173327E-4</v>
      </c>
      <c r="J53" s="1">
        <f t="shared" si="35"/>
        <v>8.1652738539660086E-4</v>
      </c>
      <c r="K53" s="1">
        <f t="shared" si="35"/>
        <v>2.9717162206793926E-5</v>
      </c>
    </row>
    <row r="54" spans="1:11" x14ac:dyDescent="0.3">
      <c r="A54" s="1" t="s">
        <v>83</v>
      </c>
      <c r="C54" s="1">
        <f t="shared" ref="C54:K54" si="36">(C10-$N10/$O10*C32)^2</f>
        <v>1.7563737379345954E-4</v>
      </c>
      <c r="D54" s="1">
        <f t="shared" si="36"/>
        <v>1.0873289470651053E-6</v>
      </c>
      <c r="E54" s="1">
        <f t="shared" si="36"/>
        <v>8.1090376165621626E-5</v>
      </c>
      <c r="F54" s="1">
        <f t="shared" si="36"/>
        <v>2.516648709148903E-5</v>
      </c>
      <c r="G54" s="1">
        <f t="shared" si="36"/>
        <v>3.987189069427499E-4</v>
      </c>
      <c r="H54" s="1">
        <f t="shared" si="36"/>
        <v>1.7925308213195063E-5</v>
      </c>
      <c r="I54" s="1">
        <f t="shared" si="36"/>
        <v>6.4207306331509587E-5</v>
      </c>
      <c r="J54" s="1">
        <f t="shared" si="36"/>
        <v>3.4502851911719979E-4</v>
      </c>
      <c r="K54" s="1">
        <f t="shared" si="36"/>
        <v>2.3874406201926054E-4</v>
      </c>
    </row>
    <row r="55" spans="1:11" x14ac:dyDescent="0.3">
      <c r="A55" s="1" t="s">
        <v>84</v>
      </c>
      <c r="C55" s="1">
        <f t="shared" ref="C55:K55" si="37">(C11-$N11/$O11*C33)^2</f>
        <v>1.8504914921641525E-5</v>
      </c>
      <c r="D55" s="1">
        <f t="shared" si="37"/>
        <v>3.2122706532965894E-7</v>
      </c>
      <c r="E55" s="1">
        <f t="shared" si="37"/>
        <v>2.9183756817917269E-4</v>
      </c>
      <c r="F55" s="1">
        <f t="shared" si="37"/>
        <v>5.099235953803828E-5</v>
      </c>
      <c r="G55" s="1">
        <f t="shared" si="37"/>
        <v>5.8007458932734462E-5</v>
      </c>
      <c r="H55" s="1">
        <f t="shared" si="37"/>
        <v>2.9407288294950411E-6</v>
      </c>
      <c r="I55" s="1">
        <f t="shared" si="37"/>
        <v>2.8577276254034264E-5</v>
      </c>
      <c r="J55" s="1">
        <f t="shared" si="37"/>
        <v>1.8931721623929322E-6</v>
      </c>
      <c r="K55" s="1">
        <f t="shared" si="37"/>
        <v>3.376340709507267E-4</v>
      </c>
    </row>
    <row r="56" spans="1:11" x14ac:dyDescent="0.3">
      <c r="A56" s="1" t="s">
        <v>85</v>
      </c>
      <c r="C56" s="1">
        <f t="shared" ref="C56:K56" si="38">(C12-$N12/$O12*C34)^2</f>
        <v>1.7014823344104859E-5</v>
      </c>
      <c r="D56" s="1">
        <f t="shared" si="38"/>
        <v>1.6850761810303585E-4</v>
      </c>
      <c r="E56" s="1">
        <f t="shared" si="38"/>
        <v>1.7645089272148604E-5</v>
      </c>
      <c r="F56" s="1">
        <f t="shared" si="38"/>
        <v>9.2598947709937704E-5</v>
      </c>
      <c r="G56" s="1">
        <f t="shared" si="38"/>
        <v>1.9849249615499462E-4</v>
      </c>
      <c r="H56" s="1">
        <f t="shared" si="38"/>
        <v>4.2584663930274527E-6</v>
      </c>
      <c r="I56" s="1">
        <f t="shared" si="38"/>
        <v>1.8090526302830493E-6</v>
      </c>
      <c r="J56" s="1">
        <f t="shared" si="38"/>
        <v>3.1107389107037951E-5</v>
      </c>
      <c r="K56" s="1">
        <f t="shared" si="38"/>
        <v>1.6281853551884892E-4</v>
      </c>
    </row>
    <row r="57" spans="1:11" x14ac:dyDescent="0.3">
      <c r="A57" s="1" t="s">
        <v>86</v>
      </c>
      <c r="C57" s="1">
        <f t="shared" ref="C57:K57" si="39">(C13-$N13/$O13*C35)^2</f>
        <v>9.4617391484235771E-6</v>
      </c>
      <c r="D57" s="1">
        <f t="shared" si="39"/>
        <v>2.1073315064592457E-5</v>
      </c>
      <c r="E57" s="1">
        <f t="shared" si="39"/>
        <v>5.1931133476959271E-6</v>
      </c>
      <c r="F57" s="1">
        <f t="shared" si="39"/>
        <v>5.5731004943979842E-5</v>
      </c>
      <c r="G57" s="1">
        <f t="shared" si="39"/>
        <v>1.3775839678588234E-4</v>
      </c>
      <c r="H57" s="1">
        <f t="shared" si="39"/>
        <v>2.9348451587463524E-5</v>
      </c>
      <c r="I57" s="1">
        <f t="shared" si="39"/>
        <v>1.7481178760898383E-6</v>
      </c>
      <c r="J57" s="1">
        <f t="shared" si="39"/>
        <v>7.0197292762570689E-5</v>
      </c>
      <c r="K57" s="1">
        <f t="shared" si="39"/>
        <v>2.4597259022310071E-4</v>
      </c>
    </row>
    <row r="58" spans="1:11" x14ac:dyDescent="0.3">
      <c r="A58" s="1" t="s">
        <v>87</v>
      </c>
      <c r="C58" s="1">
        <f t="shared" ref="C58:K58" si="40">(C14-$N14/$O14*C36)^2</f>
        <v>7.2205283629156352E-5</v>
      </c>
      <c r="D58" s="1">
        <f t="shared" si="40"/>
        <v>8.9709384653600602E-6</v>
      </c>
      <c r="E58" s="1">
        <f t="shared" si="40"/>
        <v>3.6458392487756318E-7</v>
      </c>
      <c r="F58" s="1">
        <f t="shared" si="40"/>
        <v>1.7884849707398003E-5</v>
      </c>
      <c r="G58" s="1">
        <f t="shared" si="40"/>
        <v>6.73963173172034E-5</v>
      </c>
      <c r="H58" s="1">
        <f t="shared" si="40"/>
        <v>2.6861918114772995E-6</v>
      </c>
      <c r="I58" s="1">
        <f t="shared" si="40"/>
        <v>2.1875024684696513E-5</v>
      </c>
      <c r="J58" s="1">
        <f t="shared" si="40"/>
        <v>6.6556589912806496E-6</v>
      </c>
      <c r="K58" s="1">
        <f t="shared" si="40"/>
        <v>1.0137929009867443E-4</v>
      </c>
    </row>
    <row r="59" spans="1:11" x14ac:dyDescent="0.3">
      <c r="A59" s="1" t="s">
        <v>88</v>
      </c>
      <c r="C59" s="1">
        <f t="shared" ref="C59:K59" si="41">(C15-$N15/$O15*C37)^2</f>
        <v>9.1131424355012954E-5</v>
      </c>
      <c r="D59" s="1">
        <f t="shared" si="41"/>
        <v>7.4207321211858262E-5</v>
      </c>
      <c r="E59" s="1">
        <f t="shared" si="41"/>
        <v>5.5867054123046708E-5</v>
      </c>
      <c r="F59" s="1">
        <f t="shared" si="41"/>
        <v>1.4572192754663262E-4</v>
      </c>
      <c r="G59" s="1">
        <f t="shared" si="41"/>
        <v>3.4314310728077346E-5</v>
      </c>
      <c r="H59" s="1">
        <f t="shared" si="41"/>
        <v>3.6557389911330833E-4</v>
      </c>
      <c r="I59" s="1">
        <f t="shared" si="41"/>
        <v>6.3841697806347333E-5</v>
      </c>
      <c r="J59" s="1">
        <f t="shared" si="41"/>
        <v>2.8953428395583315E-5</v>
      </c>
      <c r="K59" s="1">
        <f t="shared" si="41"/>
        <v>1.6879739057571063E-4</v>
      </c>
    </row>
    <row r="60" spans="1:11" x14ac:dyDescent="0.3">
      <c r="A60" s="1" t="s">
        <v>89</v>
      </c>
      <c r="C60" s="1">
        <f t="shared" ref="C60:K60" si="42">(C16-$N16/$O16*C38)^2</f>
        <v>1.2535965616101723E-6</v>
      </c>
      <c r="D60" s="1">
        <f t="shared" si="42"/>
        <v>4.4220397741501406E-4</v>
      </c>
      <c r="E60" s="1">
        <f t="shared" si="42"/>
        <v>2.1291999890068423E-4</v>
      </c>
      <c r="F60" s="1">
        <f t="shared" si="42"/>
        <v>1.3566147460416541E-6</v>
      </c>
      <c r="G60" s="1">
        <f t="shared" si="42"/>
        <v>1.5203668085780669E-4</v>
      </c>
      <c r="H60" s="1">
        <f t="shared" si="42"/>
        <v>2.853190396792182E-5</v>
      </c>
      <c r="I60" s="1">
        <f t="shared" si="42"/>
        <v>6.4146299084530083E-5</v>
      </c>
      <c r="J60" s="1">
        <f t="shared" si="42"/>
        <v>9.1820721040691521E-5</v>
      </c>
      <c r="K60" s="1">
        <f t="shared" si="42"/>
        <v>5.4426325758742406E-5</v>
      </c>
    </row>
    <row r="61" spans="1:11" x14ac:dyDescent="0.3">
      <c r="A61" s="1" t="s">
        <v>90</v>
      </c>
      <c r="C61" s="1">
        <f t="shared" ref="C61:K61" si="43">(C17-$N17/$O17*C39)^2</f>
        <v>1.236464218555314E-4</v>
      </c>
      <c r="D61" s="1">
        <f t="shared" si="43"/>
        <v>1.0581138075048074E-6</v>
      </c>
      <c r="E61" s="1">
        <f t="shared" si="43"/>
        <v>2.9248860123808828E-5</v>
      </c>
      <c r="F61" s="1">
        <f t="shared" si="43"/>
        <v>7.8061853566397546E-5</v>
      </c>
      <c r="G61" s="1">
        <f t="shared" si="43"/>
        <v>5.4303704293776792E-6</v>
      </c>
      <c r="H61" s="1">
        <f t="shared" si="43"/>
        <v>2.1701376555722314E-5</v>
      </c>
      <c r="I61" s="1">
        <f t="shared" si="43"/>
        <v>6.4146299084530083E-5</v>
      </c>
      <c r="J61" s="1">
        <f t="shared" si="43"/>
        <v>1.0852820394036232E-4</v>
      </c>
      <c r="K61" s="1">
        <f t="shared" si="43"/>
        <v>5.4426325758742406E-5</v>
      </c>
    </row>
    <row r="62" spans="1:11" x14ac:dyDescent="0.3">
      <c r="A62" s="1" t="s">
        <v>91</v>
      </c>
      <c r="C62" s="1">
        <f t="shared" ref="C62:K62" si="44">(C18-$N18/$O18*C40)^2</f>
        <v>3.5424739281957442E-7</v>
      </c>
      <c r="D62" s="1">
        <f t="shared" si="44"/>
        <v>1.0452786075220544E-4</v>
      </c>
      <c r="E62" s="1">
        <f t="shared" si="44"/>
        <v>3.0832046453998369E-5</v>
      </c>
      <c r="F62" s="1">
        <f t="shared" si="44"/>
        <v>7.3926950182649743E-9</v>
      </c>
      <c r="G62" s="1">
        <f t="shared" si="44"/>
        <v>1.8241629363571996E-4</v>
      </c>
      <c r="H62" s="1">
        <f t="shared" si="44"/>
        <v>4.3573375454545124E-5</v>
      </c>
      <c r="I62" s="1">
        <f t="shared" si="44"/>
        <v>1.1357749650474829E-4</v>
      </c>
      <c r="J62" s="1">
        <f t="shared" si="44"/>
        <v>3.3057726217211925E-6</v>
      </c>
      <c r="K62" s="1">
        <f t="shared" si="44"/>
        <v>3.4995289500852801E-5</v>
      </c>
    </row>
    <row r="63" spans="1:11" x14ac:dyDescent="0.3">
      <c r="A63" s="1" t="s">
        <v>92</v>
      </c>
      <c r="C63" s="1">
        <f t="shared" ref="C63:K63" si="45">(C19-$N19/$O19*C41)^2</f>
        <v>1.0352041785750495E-5</v>
      </c>
      <c r="D63" s="1">
        <f t="shared" si="45"/>
        <v>1.8042835147782802E-5</v>
      </c>
      <c r="E63" s="1">
        <f t="shared" si="45"/>
        <v>1.155248249312195E-4</v>
      </c>
      <c r="F63" s="1">
        <f t="shared" si="45"/>
        <v>2.0432504895813516E-5</v>
      </c>
      <c r="G63" s="1">
        <f t="shared" si="45"/>
        <v>5.8170322526139788E-5</v>
      </c>
      <c r="H63" s="1">
        <f t="shared" si="45"/>
        <v>9.2160206871714527E-8</v>
      </c>
      <c r="I63" s="1">
        <f t="shared" si="45"/>
        <v>7.1545002283506651E-6</v>
      </c>
      <c r="J63" s="1">
        <f t="shared" si="45"/>
        <v>2.6876740017285492E-5</v>
      </c>
      <c r="K63" s="1">
        <f t="shared" si="45"/>
        <v>1.7488404990377305E-4</v>
      </c>
    </row>
    <row r="64" spans="1:11" x14ac:dyDescent="0.3">
      <c r="A64" s="1" t="s">
        <v>93</v>
      </c>
      <c r="C64" s="1">
        <f t="shared" ref="C64:K64" si="46">(C20-$N20/$O20*C42)^2</f>
        <v>2.0352924793880857E-4</v>
      </c>
      <c r="D64" s="1">
        <f t="shared" si="46"/>
        <v>3.4306856173442445E-5</v>
      </c>
      <c r="E64" s="1">
        <f t="shared" si="46"/>
        <v>3.5443642667460745E-4</v>
      </c>
      <c r="F64" s="1">
        <f t="shared" si="46"/>
        <v>5.5824376904055266E-6</v>
      </c>
      <c r="G64" s="1">
        <f t="shared" si="46"/>
        <v>2.1681788164758386E-4</v>
      </c>
      <c r="H64" s="1">
        <f t="shared" si="46"/>
        <v>6.0600079814445549E-5</v>
      </c>
      <c r="I64" s="1">
        <f t="shared" si="46"/>
        <v>1.00152365882599E-4</v>
      </c>
      <c r="J64" s="1">
        <f t="shared" si="46"/>
        <v>6.3764389611587887E-5</v>
      </c>
      <c r="K64" s="1">
        <f t="shared" si="46"/>
        <v>1.4839059664993627E-5</v>
      </c>
    </row>
    <row r="65" spans="1:11" x14ac:dyDescent="0.3">
      <c r="A65" s="1" t="s">
        <v>94</v>
      </c>
      <c r="C65" s="1">
        <f t="shared" ref="C65:K65" si="47">(C21-$N21/$O21*C43)^2</f>
        <v>2.2951976680282549E-5</v>
      </c>
      <c r="D65" s="1">
        <f t="shared" si="47"/>
        <v>1.1142475599906339E-5</v>
      </c>
      <c r="E65" s="1">
        <f t="shared" si="47"/>
        <v>4.5556662517289531E-6</v>
      </c>
      <c r="F65" s="1">
        <f t="shared" si="47"/>
        <v>7.5969335709330605E-5</v>
      </c>
      <c r="G65" s="1">
        <f t="shared" si="47"/>
        <v>1.6805251196375023E-5</v>
      </c>
      <c r="H65" s="1">
        <f t="shared" si="47"/>
        <v>4.2577170985071305E-5</v>
      </c>
      <c r="I65" s="1">
        <f t="shared" si="47"/>
        <v>3.4871932975984117E-4</v>
      </c>
      <c r="J65" s="1">
        <f t="shared" si="47"/>
        <v>8.8092342116470051E-5</v>
      </c>
      <c r="K65" s="1">
        <f t="shared" si="47"/>
        <v>5.7905834521658695E-5</v>
      </c>
    </row>
    <row r="66" spans="1:11" x14ac:dyDescent="0.3">
      <c r="A66" s="1" t="s">
        <v>95</v>
      </c>
      <c r="C66" s="1">
        <f t="shared" ref="C66:K66" si="48">(C22-$N22/$O22*C44)^2</f>
        <v>4.0502855268894734E-5</v>
      </c>
      <c r="D66" s="1">
        <f t="shared" si="48"/>
        <v>8.5332374420343433E-7</v>
      </c>
      <c r="E66" s="1">
        <f t="shared" si="48"/>
        <v>2.517077949637143E-5</v>
      </c>
      <c r="F66" s="1">
        <f t="shared" si="48"/>
        <v>6.4765301131836488E-5</v>
      </c>
      <c r="G66" s="1">
        <f t="shared" si="48"/>
        <v>3.2706336859776148E-7</v>
      </c>
      <c r="H66" s="1">
        <f t="shared" si="48"/>
        <v>7.5441298082147127E-6</v>
      </c>
      <c r="I66" s="1">
        <f t="shared" si="48"/>
        <v>2.1839421417184866E-5</v>
      </c>
      <c r="J66" s="1">
        <f t="shared" si="48"/>
        <v>1.2868190398037146E-5</v>
      </c>
      <c r="K66" s="1">
        <f t="shared" si="48"/>
        <v>3.9792403196059921E-6</v>
      </c>
    </row>
    <row r="67" spans="1:11" x14ac:dyDescent="0.3">
      <c r="A67" s="1" t="s">
        <v>96</v>
      </c>
      <c r="C67" s="1">
        <f t="shared" ref="C67:K67" si="49">(C23-$N23/$O23*C45)^2</f>
        <v>4.0502855268894734E-5</v>
      </c>
      <c r="D67" s="1">
        <f t="shared" si="49"/>
        <v>8.5332374420343433E-7</v>
      </c>
      <c r="E67" s="1">
        <f t="shared" si="49"/>
        <v>2.517077949637143E-5</v>
      </c>
      <c r="F67" s="1">
        <f t="shared" si="49"/>
        <v>6.4765301131836488E-5</v>
      </c>
      <c r="G67" s="1">
        <f t="shared" si="49"/>
        <v>3.2706336859776148E-7</v>
      </c>
      <c r="H67" s="1">
        <f t="shared" si="49"/>
        <v>7.5441298082147127E-6</v>
      </c>
      <c r="I67" s="1">
        <f t="shared" si="49"/>
        <v>2.1839421417184866E-5</v>
      </c>
      <c r="J67" s="1">
        <f t="shared" si="49"/>
        <v>1.2868190398037146E-5</v>
      </c>
      <c r="K67" s="1">
        <f t="shared" si="49"/>
        <v>3.9792403196059921E-6</v>
      </c>
    </row>
    <row r="68" spans="1:11" x14ac:dyDescent="0.3">
      <c r="A68" s="1" t="s">
        <v>97</v>
      </c>
      <c r="C68" s="1">
        <f t="shared" ref="C68:K68" si="50">(C24-$N24/$O24*C46)^2</f>
        <v>5.4953965269125136E-5</v>
      </c>
      <c r="D68" s="1">
        <f t="shared" si="50"/>
        <v>4.7027280333542869E-7</v>
      </c>
      <c r="E68" s="1">
        <f t="shared" si="50"/>
        <v>4.81471446353735E-5</v>
      </c>
      <c r="F68" s="1">
        <f t="shared" si="50"/>
        <v>3.4694157140621021E-5</v>
      </c>
      <c r="G68" s="1">
        <f t="shared" si="50"/>
        <v>3.1676512067392899E-6</v>
      </c>
      <c r="H68" s="1">
        <f t="shared" si="50"/>
        <v>1.0460552505783156E-4</v>
      </c>
      <c r="I68" s="1">
        <f t="shared" si="50"/>
        <v>4.0244063784472216E-6</v>
      </c>
      <c r="J68" s="1">
        <f t="shared" si="50"/>
        <v>4.0809209351418689E-5</v>
      </c>
      <c r="K68" s="1">
        <f t="shared" si="50"/>
        <v>2.5823878203247902E-5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4F0E-56FD-415E-AE3D-0FAA575E9F95}">
  <dimension ref="A1:B9"/>
  <sheetViews>
    <sheetView workbookViewId="0">
      <selection activeCell="D9" sqref="D9"/>
    </sheetView>
  </sheetViews>
  <sheetFormatPr defaultRowHeight="14.4" x14ac:dyDescent="0.3"/>
  <cols>
    <col min="1" max="1" width="26.44140625" bestFit="1" customWidth="1"/>
  </cols>
  <sheetData>
    <row r="1" spans="1:2" x14ac:dyDescent="0.3">
      <c r="A1" t="s">
        <v>98</v>
      </c>
    </row>
    <row r="2" spans="1:2" x14ac:dyDescent="0.3">
      <c r="A2" t="s">
        <v>24</v>
      </c>
      <c r="B2">
        <f>'estimate b'!N3</f>
        <v>1.34168436877612</v>
      </c>
    </row>
    <row r="3" spans="1:2" x14ac:dyDescent="0.3">
      <c r="A3" t="s">
        <v>99</v>
      </c>
      <c r="B3">
        <f>'estimate c and θ'!S25</f>
        <v>11.408829272906022</v>
      </c>
    </row>
    <row r="4" spans="1:2" x14ac:dyDescent="0.3">
      <c r="A4" s="5" t="s">
        <v>100</v>
      </c>
      <c r="B4">
        <f>'estimate c and θ'!R25</f>
        <v>2.4719307647308531E-3</v>
      </c>
    </row>
    <row r="6" spans="1:2" x14ac:dyDescent="0.3">
      <c r="A6" t="s">
        <v>101</v>
      </c>
      <c r="B6">
        <f>B3*6^B2-B3*5^B2</f>
        <v>27.398511892042592</v>
      </c>
    </row>
    <row r="8" spans="1:2" x14ac:dyDescent="0.3">
      <c r="A8" t="s">
        <v>103</v>
      </c>
      <c r="B8">
        <f>1.18-1.12</f>
        <v>5.9999999999999831E-2</v>
      </c>
    </row>
    <row r="9" spans="1:2" x14ac:dyDescent="0.3">
      <c r="A9" t="s">
        <v>102</v>
      </c>
      <c r="B9">
        <f>1-_xlfn.GAMMA.DIST(B8,B6,B4,TRUE)</f>
        <v>0.71130411556988604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94D7B0F689B7A4B927024BF19B9257B" ma:contentTypeVersion="15" ma:contentTypeDescription="Opret et nyt dokument." ma:contentTypeScope="" ma:versionID="a0311714666c97858eb12576841ef513">
  <xsd:schema xmlns:xsd="http://www.w3.org/2001/XMLSchema" xmlns:xs="http://www.w3.org/2001/XMLSchema" xmlns:p="http://schemas.microsoft.com/office/2006/metadata/properties" xmlns:ns3="bdc53dbb-6f99-4d4e-968f-68778ad16e6a" xmlns:ns4="3a8daa9b-4b48-41f0-83d1-6b14e3bee175" targetNamespace="http://schemas.microsoft.com/office/2006/metadata/properties" ma:root="true" ma:fieldsID="2e95a5e93e7a8d1e80036d14a07c4505" ns3:_="" ns4:_="">
    <xsd:import namespace="bdc53dbb-6f99-4d4e-968f-68778ad16e6a"/>
    <xsd:import namespace="3a8daa9b-4b48-41f0-83d1-6b14e3bee1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c53dbb-6f99-4d4e-968f-68778ad16e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8daa9b-4b48-41f0-83d1-6b14e3bee17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dc53dbb-6f99-4d4e-968f-68778ad16e6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6176FB-752E-46BA-9FF7-C81711CA16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c53dbb-6f99-4d4e-968f-68778ad16e6a"/>
    <ds:schemaRef ds:uri="3a8daa9b-4b48-41f0-83d1-6b14e3bee1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68FA68-854C-4C0A-85CA-63416727F4BC}">
  <ds:schemaRefs>
    <ds:schemaRef ds:uri="3a8daa9b-4b48-41f0-83d1-6b14e3bee175"/>
    <ds:schemaRef ds:uri="http://schemas.microsoft.com/office/2006/documentManagement/types"/>
    <ds:schemaRef ds:uri="bdc53dbb-6f99-4d4e-968f-68778ad16e6a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9951DA7-571C-4958-99A8-64D4F08EC7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fatigue_crack</vt:lpstr>
      <vt:lpstr>formatted</vt:lpstr>
      <vt:lpstr>estimate b</vt:lpstr>
      <vt:lpstr>estimate c and θ</vt:lpstr>
      <vt:lpstr>Calculation Probability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Philip Kidd;Rowan Hoogervorst</dc:creator>
  <cp:keywords/>
  <dc:description/>
  <cp:lastModifiedBy>Yu Fan Fong</cp:lastModifiedBy>
  <cp:revision/>
  <dcterms:created xsi:type="dcterms:W3CDTF">2021-09-08T08:11:14Z</dcterms:created>
  <dcterms:modified xsi:type="dcterms:W3CDTF">2023-10-20T13:27:41Z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0x010100794D7B0F689B7A4B927024BF19B9257B</vt:lpwstr>
  </property>
</Properties>
</file>