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1019" documentId="13_ncr:1_{BD8837C9-825A-4894-A480-CD82DAA8CECB}" xr6:coauthVersionLast="47" xr6:coauthVersionMax="47" xr10:uidLastSave="{0F8C4129-3763-47B7-A13B-A0059D8E0D66}"/>
  <bookViews>
    <workbookView xWindow="-108" yWindow="-108" windowWidth="23256" windowHeight="12456" xr2:uid="{00000000-000D-0000-FFFF-FFFF00000000}"/>
  </bookViews>
  <sheets>
    <sheet name="MSS" sheetId="1" r:id="rId1"/>
    <sheet name="CMP" sheetId="2" r:id="rId2"/>
  </sheets>
  <definedNames>
    <definedName name="solver_adj" localSheetId="1" hidden="1">CMP!$D$16:$H$16</definedName>
    <definedName name="solver_adj" localSheetId="0" hidden="1">MSS!$B$12:$F$15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CMP!$D$16:$H$16</definedName>
    <definedName name="solver_lhs1" localSheetId="0" hidden="1">MSS!$B$12:$F$15</definedName>
    <definedName name="solver_lhs2" localSheetId="1" hidden="1">CMP!$D$16:$H$16</definedName>
    <definedName name="solver_lhs2" localSheetId="0" hidden="1">MSS!$B$16:$F$16</definedName>
    <definedName name="solver_lhs3" localSheetId="1" hidden="1">CMP!$D$21</definedName>
    <definedName name="solver_lhs3" localSheetId="0" hidden="1">MSS!$G$12:$G$15</definedName>
    <definedName name="solver_lhs4" localSheetId="1" hidden="1">CMP!$D$22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CMP!$D$18</definedName>
    <definedName name="solver_opt" localSheetId="0" hidden="1">MSS!$B$19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5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1</definedName>
    <definedName name="solver_rhs1" localSheetId="1" hidden="1">CMP!$D$13:$H$13</definedName>
    <definedName name="solver_rhs1" localSheetId="0" hidden="1">"binary"</definedName>
    <definedName name="solver_rhs2" localSheetId="1" hidden="1">CMP!$D$12:$H$12</definedName>
    <definedName name="solver_rhs2" localSheetId="0" hidden="1">MSS!$B$17:$F$17</definedName>
    <definedName name="solver_rhs3" localSheetId="1" hidden="1">CMP!$F$21</definedName>
    <definedName name="solver_rhs3" localSheetId="0" hidden="1">MSS!$G$7:$G$10</definedName>
    <definedName name="solver_rhs4" localSheetId="1" hidden="1">CMP!$F$22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F22" i="2"/>
  <c r="D22" i="2"/>
  <c r="F21" i="2"/>
  <c r="D21" i="2"/>
  <c r="D18" i="2"/>
  <c r="E15" i="2"/>
  <c r="F15" i="2"/>
  <c r="G15" i="2"/>
  <c r="H15" i="2"/>
  <c r="D15" i="2"/>
  <c r="D8" i="2"/>
  <c r="G14" i="1"/>
  <c r="G13" i="1"/>
  <c r="G15" i="1"/>
  <c r="G12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<sst xmlns="http://schemas.openxmlformats.org/spreadsheetml/2006/main" count="57" uniqueCount="48">
  <si>
    <t>Monday</t>
  </si>
  <si>
    <t>Orthopedic</t>
  </si>
  <si>
    <t>Dental</t>
  </si>
  <si>
    <t>Plastic</t>
  </si>
  <si>
    <t>General</t>
  </si>
  <si>
    <t>Tuesday</t>
  </si>
  <si>
    <t>Wednesday</t>
  </si>
  <si>
    <t>Thursday</t>
  </si>
  <si>
    <t>Friday</t>
  </si>
  <si>
    <t>Preferences</t>
  </si>
  <si>
    <t># of Slots</t>
  </si>
  <si>
    <t># of ORs</t>
  </si>
  <si>
    <t>Slots each day</t>
  </si>
  <si>
    <t>1 = highest preference, 5 = lowest preference</t>
  </si>
  <si>
    <t>Objective Value</t>
  </si>
  <si>
    <t>Used ORs</t>
  </si>
  <si>
    <t>days</t>
  </si>
  <si>
    <t>euros</t>
  </si>
  <si>
    <t>beds</t>
  </si>
  <si>
    <t>Variable cost</t>
  </si>
  <si>
    <t>Surgery duration</t>
  </si>
  <si>
    <t>L bound</t>
  </si>
  <si>
    <t>U bound</t>
  </si>
  <si>
    <t>Cost</t>
  </si>
  <si>
    <t>&lt;=</t>
  </si>
  <si>
    <t>2.1 operating rooms</t>
  </si>
  <si>
    <t>OR hr/day</t>
  </si>
  <si>
    <t>hr</t>
  </si>
  <si>
    <t>2.2 beds</t>
  </si>
  <si>
    <t>3.1 x1</t>
  </si>
  <si>
    <t>3.2 x2</t>
  </si>
  <si>
    <t>3.3 x3</t>
  </si>
  <si>
    <t>3.4 x4</t>
  </si>
  <si>
    <t>3.5 x5</t>
  </si>
  <si>
    <t>add directly to solver</t>
  </si>
  <si>
    <t>x, no. of patients</t>
  </si>
  <si>
    <t>Objective function</t>
  </si>
  <si>
    <t>Planning horizon</t>
  </si>
  <si>
    <t>Base value</t>
  </si>
  <si>
    <t>Stay duration</t>
  </si>
  <si>
    <t>Case weight</t>
  </si>
  <si>
    <t>Constraints</t>
  </si>
  <si>
    <t>To access the solver, click Data &gt; Solver (far right)</t>
  </si>
  <si>
    <t>Use excel cell formulas to enter values in highlighted cells.</t>
  </si>
  <si>
    <t>Copy parameters from the question</t>
  </si>
  <si>
    <t>Maximum one OR for each specialty for equal distribution</t>
  </si>
  <si>
    <t xml:space="preserve">All ORs have the same equipment. </t>
  </si>
  <si>
    <t xml:space="preserve">Determine the days a specialty is assigned to an 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</si>
</sst>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9" xfId="0" applyFill="1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10" zoomScaleNormal="110" workbookViewId="0">
      <selection activeCell="E3" sqref="E3"/>
    </sheetView>
  </sheetViews>
  <sheetFormatPr defaultColWidth="11.5546875" defaultRowHeight="14.4" x14ac:dyDescent="0.3"/>
  <cols>
    <col min="1" max="1" width="20.33203125" customWidth="1"/>
    <col min="7" max="7" width="13.33203125" bestFit="1" customWidth="1"/>
    <col min="8" max="8" width="18.109375" bestFit="1" customWidth="1"/>
  </cols>
  <sheetData>
    <row r="1" spans="1:8" x14ac:dyDescent="0.3">
      <c r="A1" s="1" t="s">
        <v>46</v>
      </c>
      <c r="H1" s="1"/>
    </row>
    <row r="2" spans="1:8" x14ac:dyDescent="0.3">
      <c r="A2" s="1" t="s">
        <v>47</v>
      </c>
      <c r="H2" s="1"/>
    </row>
    <row r="3" spans="1:8" x14ac:dyDescent="0.3">
      <c r="A3" s="1" t="s">
        <v>45</v>
      </c>
    </row>
    <row r="4" spans="1:8" x14ac:dyDescent="0.3">
      <c r="A4" s="1"/>
    </row>
    <row r="5" spans="1:8" x14ac:dyDescent="0.3">
      <c r="B5" t="s">
        <v>13</v>
      </c>
    </row>
    <row r="6" spans="1:8" x14ac:dyDescent="0.3">
      <c r="A6" s="1" t="s">
        <v>9</v>
      </c>
      <c r="B6" s="1" t="s">
        <v>0</v>
      </c>
      <c r="C6" s="1" t="s">
        <v>5</v>
      </c>
      <c r="D6" s="1" t="s">
        <v>6</v>
      </c>
      <c r="E6" s="1" t="s">
        <v>7</v>
      </c>
      <c r="F6" s="1" t="s">
        <v>8</v>
      </c>
      <c r="G6" s="2" t="s">
        <v>10</v>
      </c>
    </row>
    <row r="7" spans="1:8" x14ac:dyDescent="0.3">
      <c r="A7" t="s">
        <v>1</v>
      </c>
      <c r="B7" s="4">
        <v>3</v>
      </c>
      <c r="C7" s="5">
        <v>2</v>
      </c>
      <c r="D7" s="5">
        <v>5</v>
      </c>
      <c r="E7" s="5">
        <v>1</v>
      </c>
      <c r="F7" s="6">
        <v>4</v>
      </c>
      <c r="G7" s="3">
        <v>4</v>
      </c>
    </row>
    <row r="8" spans="1:8" x14ac:dyDescent="0.3">
      <c r="A8" t="s">
        <v>2</v>
      </c>
      <c r="B8" s="3">
        <v>2</v>
      </c>
      <c r="C8">
        <v>1</v>
      </c>
      <c r="D8">
        <v>3</v>
      </c>
      <c r="E8">
        <v>4</v>
      </c>
      <c r="F8" s="7">
        <v>5</v>
      </c>
      <c r="G8" s="3">
        <v>2</v>
      </c>
    </row>
    <row r="9" spans="1:8" x14ac:dyDescent="0.3">
      <c r="A9" t="s">
        <v>3</v>
      </c>
      <c r="B9" s="3">
        <v>5</v>
      </c>
      <c r="C9">
        <v>3</v>
      </c>
      <c r="D9">
        <v>4</v>
      </c>
      <c r="E9">
        <v>1</v>
      </c>
      <c r="F9" s="7">
        <v>2</v>
      </c>
      <c r="G9" s="3">
        <v>3</v>
      </c>
    </row>
    <row r="10" spans="1:8" x14ac:dyDescent="0.3">
      <c r="A10" t="s">
        <v>4</v>
      </c>
      <c r="B10" s="8">
        <v>4</v>
      </c>
      <c r="C10" s="9">
        <v>5</v>
      </c>
      <c r="D10" s="9">
        <v>1</v>
      </c>
      <c r="E10" s="9">
        <v>3</v>
      </c>
      <c r="F10" s="10">
        <v>2</v>
      </c>
      <c r="G10" s="3">
        <v>3</v>
      </c>
    </row>
    <row r="11" spans="1:8" x14ac:dyDescent="0.3">
      <c r="A11" s="1" t="s">
        <v>12</v>
      </c>
    </row>
    <row r="12" spans="1:8" x14ac:dyDescent="0.3">
      <c r="A12" t="s">
        <v>1</v>
      </c>
      <c r="B12" s="4">
        <v>1</v>
      </c>
      <c r="C12" s="5">
        <v>1</v>
      </c>
      <c r="D12" s="5">
        <v>0</v>
      </c>
      <c r="E12" s="5">
        <v>1</v>
      </c>
      <c r="F12" s="6">
        <v>1</v>
      </c>
      <c r="G12">
        <f>SUM(B12:F12)</f>
        <v>4</v>
      </c>
    </row>
    <row r="13" spans="1:8" x14ac:dyDescent="0.3">
      <c r="A13" t="s">
        <v>2</v>
      </c>
      <c r="B13" s="3">
        <v>1</v>
      </c>
      <c r="C13">
        <v>1</v>
      </c>
      <c r="D13">
        <v>0</v>
      </c>
      <c r="E13">
        <v>0</v>
      </c>
      <c r="F13" s="7">
        <v>0</v>
      </c>
      <c r="G13">
        <f t="shared" ref="G13:G15" si="0">SUM(B13:F13)</f>
        <v>2</v>
      </c>
    </row>
    <row r="14" spans="1:8" x14ac:dyDescent="0.3">
      <c r="A14" t="s">
        <v>3</v>
      </c>
      <c r="B14" s="3">
        <v>0</v>
      </c>
      <c r="C14">
        <v>1</v>
      </c>
      <c r="D14">
        <v>0</v>
      </c>
      <c r="E14">
        <v>1</v>
      </c>
      <c r="F14" s="7">
        <v>1</v>
      </c>
      <c r="G14">
        <f t="shared" si="0"/>
        <v>3</v>
      </c>
    </row>
    <row r="15" spans="1:8" x14ac:dyDescent="0.3">
      <c r="A15" t="s">
        <v>4</v>
      </c>
      <c r="B15" s="8">
        <v>0</v>
      </c>
      <c r="C15" s="9">
        <v>0</v>
      </c>
      <c r="D15" s="9">
        <v>1</v>
      </c>
      <c r="E15" s="9">
        <v>1</v>
      </c>
      <c r="F15" s="10">
        <v>1</v>
      </c>
      <c r="G15">
        <f t="shared" si="0"/>
        <v>3</v>
      </c>
    </row>
    <row r="16" spans="1:8" x14ac:dyDescent="0.3">
      <c r="A16" s="1" t="s">
        <v>15</v>
      </c>
      <c r="B16">
        <f>SUM(B12:B15)</f>
        <v>2</v>
      </c>
      <c r="C16">
        <f t="shared" ref="C16:F16" si="1">SUM(C12:C15)</f>
        <v>3</v>
      </c>
      <c r="D16">
        <f t="shared" si="1"/>
        <v>1</v>
      </c>
      <c r="E16">
        <f t="shared" si="1"/>
        <v>3</v>
      </c>
      <c r="F16">
        <f t="shared" si="1"/>
        <v>3</v>
      </c>
    </row>
    <row r="17" spans="1:6" x14ac:dyDescent="0.3">
      <c r="A17" s="11" t="s">
        <v>11</v>
      </c>
      <c r="B17">
        <v>3</v>
      </c>
      <c r="C17">
        <v>3</v>
      </c>
      <c r="D17">
        <v>3</v>
      </c>
      <c r="E17">
        <v>3</v>
      </c>
      <c r="F17">
        <v>3</v>
      </c>
    </row>
    <row r="19" spans="1:6" x14ac:dyDescent="0.3">
      <c r="A19" s="1" t="s">
        <v>14</v>
      </c>
      <c r="B19">
        <f>SUMPRODUCT(B7:F10,B12:F15)</f>
        <v>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DE60-ADA7-4A98-9980-8C7917F71241}">
  <dimension ref="C2:I27"/>
  <sheetViews>
    <sheetView topLeftCell="A6" zoomScale="115" zoomScaleNormal="115" workbookViewId="0">
      <selection activeCell="C3" sqref="C3"/>
    </sheetView>
  </sheetViews>
  <sheetFormatPr defaultRowHeight="14.4" x14ac:dyDescent="0.3"/>
  <cols>
    <col min="3" max="3" width="17.6640625" bestFit="1" customWidth="1"/>
  </cols>
  <sheetData>
    <row r="2" spans="3:8" x14ac:dyDescent="0.3">
      <c r="C2" t="s">
        <v>44</v>
      </c>
    </row>
    <row r="3" spans="3:8" x14ac:dyDescent="0.3">
      <c r="C3" s="19" t="s">
        <v>18</v>
      </c>
      <c r="D3" s="5">
        <v>60</v>
      </c>
      <c r="E3" s="5"/>
      <c r="F3" s="5"/>
      <c r="G3" s="5"/>
      <c r="H3" s="6"/>
    </row>
    <row r="4" spans="3:8" x14ac:dyDescent="0.3">
      <c r="C4" s="20" t="s">
        <v>37</v>
      </c>
      <c r="D4">
        <v>249</v>
      </c>
      <c r="E4" t="s">
        <v>16</v>
      </c>
      <c r="H4" s="7"/>
    </row>
    <row r="5" spans="3:8" x14ac:dyDescent="0.3">
      <c r="C5" s="20" t="s">
        <v>26</v>
      </c>
      <c r="D5">
        <v>8</v>
      </c>
      <c r="E5" t="s">
        <v>27</v>
      </c>
      <c r="H5" s="7"/>
    </row>
    <row r="6" spans="3:8" x14ac:dyDescent="0.3">
      <c r="C6" s="20" t="s">
        <v>38</v>
      </c>
      <c r="D6">
        <v>2700</v>
      </c>
      <c r="E6" t="s">
        <v>17</v>
      </c>
      <c r="H6" s="7"/>
    </row>
    <row r="7" spans="3:8" x14ac:dyDescent="0.3">
      <c r="C7" s="15"/>
      <c r="H7" s="7"/>
    </row>
    <row r="8" spans="3:8" x14ac:dyDescent="0.3">
      <c r="C8" s="20" t="s">
        <v>40</v>
      </c>
      <c r="D8">
        <f>0.2</f>
        <v>0.2</v>
      </c>
      <c r="E8">
        <v>2.4</v>
      </c>
      <c r="F8">
        <v>0.6</v>
      </c>
      <c r="G8">
        <v>0.9</v>
      </c>
      <c r="H8" s="7">
        <v>2.1</v>
      </c>
    </row>
    <row r="9" spans="3:8" x14ac:dyDescent="0.3">
      <c r="C9" s="20" t="s">
        <v>19</v>
      </c>
      <c r="D9">
        <v>40</v>
      </c>
      <c r="E9">
        <v>2200</v>
      </c>
      <c r="F9">
        <v>220</v>
      </c>
      <c r="G9">
        <v>500</v>
      </c>
      <c r="H9" s="7">
        <v>1200</v>
      </c>
    </row>
    <row r="10" spans="3:8" x14ac:dyDescent="0.3">
      <c r="C10" s="20" t="s">
        <v>20</v>
      </c>
      <c r="D10">
        <v>0</v>
      </c>
      <c r="E10">
        <v>2</v>
      </c>
      <c r="F10">
        <v>0.5</v>
      </c>
      <c r="G10">
        <v>1</v>
      </c>
      <c r="H10" s="7">
        <v>2.5</v>
      </c>
    </row>
    <row r="11" spans="3:8" x14ac:dyDescent="0.3">
      <c r="C11" s="20" t="s">
        <v>39</v>
      </c>
      <c r="D11">
        <v>3</v>
      </c>
      <c r="E11">
        <v>11</v>
      </c>
      <c r="F11">
        <v>3</v>
      </c>
      <c r="G11">
        <v>4</v>
      </c>
      <c r="H11" s="7">
        <v>10</v>
      </c>
    </row>
    <row r="12" spans="3:8" x14ac:dyDescent="0.3">
      <c r="C12" s="20" t="s">
        <v>21</v>
      </c>
      <c r="D12">
        <v>940</v>
      </c>
      <c r="E12">
        <v>440</v>
      </c>
      <c r="F12">
        <v>440</v>
      </c>
      <c r="G12">
        <v>200</v>
      </c>
      <c r="H12" s="7">
        <v>120</v>
      </c>
    </row>
    <row r="13" spans="3:8" x14ac:dyDescent="0.3">
      <c r="C13" s="21" t="s">
        <v>22</v>
      </c>
      <c r="D13" s="9">
        <v>1420</v>
      </c>
      <c r="E13" s="9">
        <v>680</v>
      </c>
      <c r="F13" s="9">
        <v>660</v>
      </c>
      <c r="G13" s="9">
        <v>280</v>
      </c>
      <c r="H13" s="10">
        <v>160</v>
      </c>
    </row>
    <row r="14" spans="3:8" x14ac:dyDescent="0.3">
      <c r="C14" s="12"/>
    </row>
    <row r="15" spans="3:8" x14ac:dyDescent="0.3">
      <c r="C15" s="18" t="s">
        <v>23</v>
      </c>
      <c r="D15" s="17">
        <f>D8*$D6-D9</f>
        <v>500</v>
      </c>
      <c r="E15" s="17">
        <f>E8*$D6-E9</f>
        <v>4280</v>
      </c>
      <c r="F15" s="17">
        <f>F8*$D6-F9</f>
        <v>1400</v>
      </c>
      <c r="G15" s="17">
        <f>G8*$D6-G9</f>
        <v>1930</v>
      </c>
      <c r="H15" s="17">
        <f>H8*$D6-H9</f>
        <v>4470</v>
      </c>
    </row>
    <row r="16" spans="3:8" x14ac:dyDescent="0.3">
      <c r="C16" s="18" t="s">
        <v>35</v>
      </c>
      <c r="D16" s="17">
        <v>1420</v>
      </c>
      <c r="E16" s="17">
        <v>581.00000000000023</v>
      </c>
      <c r="F16" s="17">
        <v>660</v>
      </c>
      <c r="G16" s="17">
        <v>200</v>
      </c>
      <c r="H16" s="17">
        <v>120</v>
      </c>
    </row>
    <row r="18" spans="3:9" x14ac:dyDescent="0.3">
      <c r="C18" s="18" t="s">
        <v>36</v>
      </c>
      <c r="D18" s="17">
        <f>SUMPRODUCT(D15:H15,D16:H16)</f>
        <v>5043080.0000000009</v>
      </c>
    </row>
    <row r="19" spans="3:9" x14ac:dyDescent="0.3">
      <c r="C19" s="12"/>
    </row>
    <row r="20" spans="3:9" x14ac:dyDescent="0.3">
      <c r="C20" s="18" t="s">
        <v>41</v>
      </c>
    </row>
    <row r="21" spans="3:9" x14ac:dyDescent="0.3">
      <c r="C21" s="13" t="s">
        <v>25</v>
      </c>
      <c r="D21" s="16">
        <f>SUMPRODUCT(D10:H10,D16:H16)</f>
        <v>1992.0000000000005</v>
      </c>
      <c r="E21" s="12" t="s">
        <v>24</v>
      </c>
      <c r="F21" s="16">
        <f>D5*D4</f>
        <v>1992</v>
      </c>
      <c r="I21" t="s">
        <v>43</v>
      </c>
    </row>
    <row r="22" spans="3:9" x14ac:dyDescent="0.3">
      <c r="C22" s="13" t="s">
        <v>28</v>
      </c>
      <c r="D22" s="16">
        <f>SUMPRODUCT(D11:H11,D16:H16)</f>
        <v>14631.000000000004</v>
      </c>
      <c r="E22" s="12" t="s">
        <v>24</v>
      </c>
      <c r="F22" s="16">
        <f>D3*D4</f>
        <v>14940</v>
      </c>
      <c r="I22" t="s">
        <v>42</v>
      </c>
    </row>
    <row r="23" spans="3:9" x14ac:dyDescent="0.3">
      <c r="C23" t="s">
        <v>29</v>
      </c>
      <c r="D23" s="13" t="s">
        <v>34</v>
      </c>
      <c r="E23" s="14"/>
      <c r="F23" s="14"/>
    </row>
    <row r="24" spans="3:9" x14ac:dyDescent="0.3">
      <c r="C24" t="s">
        <v>30</v>
      </c>
      <c r="D24" s="13" t="s">
        <v>34</v>
      </c>
      <c r="E24" s="14"/>
      <c r="F24" s="14"/>
    </row>
    <row r="25" spans="3:9" x14ac:dyDescent="0.3">
      <c r="C25" t="s">
        <v>31</v>
      </c>
      <c r="D25" s="13" t="s">
        <v>34</v>
      </c>
      <c r="E25" s="14"/>
      <c r="F25" s="14"/>
    </row>
    <row r="26" spans="3:9" x14ac:dyDescent="0.3">
      <c r="C26" t="s">
        <v>32</v>
      </c>
      <c r="D26" s="13" t="s">
        <v>34</v>
      </c>
      <c r="E26" s="14"/>
      <c r="F26" s="14"/>
    </row>
    <row r="27" spans="3:9" x14ac:dyDescent="0.3">
      <c r="C27" t="s">
        <v>33</v>
      </c>
      <c r="D27" s="13" t="s">
        <v>34</v>
      </c>
      <c r="E27" s="14"/>
      <c r="F2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MSS</vt:lpstr>
      <vt:lpstr>CMP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Heider</dc:creator>
  <cp:lastModifiedBy>Yu Fan Fong</cp:lastModifiedBy>
  <dcterms:created xsi:type="dcterms:W3CDTF">2018-03-09T11:17:28Z</dcterms:created>
  <dcterms:modified xsi:type="dcterms:W3CDTF">2023-12-07T14:00:06Z</dcterms:modified>
</cp:coreProperties>
</file>